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Olivia Ashmoore\Documents\EPS_Models by Region\United States\us-eps\"/>
    </mc:Choice>
  </mc:AlternateContent>
  <xr:revisionPtr revIDLastSave="0" documentId="13_ncr:1_{847D71B9-88EC-49EE-A2D6-AF60448F507A}" xr6:coauthVersionLast="47" xr6:coauthVersionMax="47" xr10:uidLastSave="{00000000-0000-0000-0000-000000000000}"/>
  <bookViews>
    <workbookView xWindow="-120" yWindow="-120" windowWidth="29040" windowHeight="17520" firstSheet="35" activeTab="40"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66, 3-68"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17" sheetId="40" r:id="rId40"/>
    <sheet name="2017 EPA Data" sheetId="39" r:id="rId41"/>
    <sheet name="Crosswalk Particulates" sheetId="42" r:id="rId42"/>
    <sheet name="EPA Data_by prim poll" sheetId="44" state="hidden" r:id="rId43"/>
  </sheets>
  <externalReferences>
    <externalReference r:id="rId44"/>
    <externalReference r:id="rId45"/>
  </externalReferences>
  <definedNames>
    <definedName name="_xlnm._FilterDatabase" localSheetId="40" hidden="1">'2017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9" i="25" l="1"/>
  <c r="E8" i="15" l="1"/>
  <c r="M31" i="8" l="1"/>
  <c r="L11" i="8" l="1"/>
  <c r="L9" i="8"/>
  <c r="K32" i="18"/>
  <c r="J18" i="25" l="1"/>
  <c r="M18" i="25" s="1"/>
  <c r="L9" i="4" l="1"/>
  <c r="O32" i="10" l="1"/>
  <c r="L29" i="4" l="1"/>
  <c r="AT14" i="48" l="1"/>
  <c r="AS14" i="48"/>
  <c r="AS13" i="48"/>
  <c r="AT13" i="48"/>
  <c r="AR13" i="48"/>
  <c r="E15" i="15"/>
  <c r="AT10" i="48"/>
  <c r="AS10" i="48"/>
  <c r="AS9" i="48"/>
  <c r="AT9" i="48"/>
  <c r="AR9" i="48"/>
  <c r="L55" i="4" l="1"/>
  <c r="M63" i="4"/>
  <c r="L62" i="4"/>
  <c r="L60" i="4"/>
  <c r="K52" i="25" l="1"/>
  <c r="K38" i="25"/>
  <c r="AL6" i="47"/>
  <c r="AL5" i="47"/>
  <c r="K44" i="18"/>
  <c r="K51" i="18" s="1"/>
  <c r="K46" i="18"/>
  <c r="K49" i="18"/>
  <c r="K48" i="18"/>
  <c r="K47" i="18"/>
  <c r="K10" i="18"/>
  <c r="K50" i="25" l="1"/>
  <c r="K40" i="25"/>
  <c r="K11" i="18"/>
  <c r="K54" i="25" s="1"/>
  <c r="M28" i="9"/>
  <c r="M27" i="9"/>
  <c r="M11" i="9"/>
  <c r="M10" i="9"/>
  <c r="N73" i="10"/>
  <c r="N72" i="10"/>
  <c r="N70" i="10"/>
  <c r="N69" i="10"/>
  <c r="N68" i="10"/>
  <c r="N67" i="10"/>
  <c r="N66" i="10"/>
  <c r="N55" i="10"/>
  <c r="N54" i="10"/>
  <c r="N53" i="10"/>
  <c r="N12" i="10"/>
  <c r="K55" i="25" s="1"/>
  <c r="N11" i="10"/>
  <c r="K41" i="25" s="1"/>
  <c r="L56" i="8"/>
  <c r="L53" i="8"/>
  <c r="L49" i="8"/>
  <c r="L46" i="8"/>
  <c r="L10" i="8"/>
  <c r="K36" i="25" s="1"/>
  <c r="L11" i="4"/>
  <c r="K49" i="25" s="1"/>
  <c r="L10" i="4"/>
  <c r="K35" i="25" s="1"/>
  <c r="J2" i="3"/>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E1" i="22" l="1"/>
  <c r="K16" i="25" s="1"/>
  <c r="AH32" i="47"/>
  <c r="AH31" i="47"/>
  <c r="AJ15" i="47"/>
  <c r="AI10" i="47"/>
  <c r="AI9" i="47"/>
  <c r="AI6" i="47"/>
  <c r="AI5" i="47"/>
  <c r="AI14" i="47" s="1"/>
  <c r="K33" i="18"/>
  <c r="K15" i="25" s="1"/>
  <c r="C2" i="46"/>
  <c r="K28" i="18" l="1"/>
  <c r="K27" i="18"/>
  <c r="K31" i="18"/>
  <c r="K29" i="18"/>
  <c r="K30" i="18"/>
  <c r="K34" i="18"/>
  <c r="K30" i="4"/>
  <c r="K38" i="4"/>
  <c r="K11" i="25"/>
  <c r="K35" i="18" l="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K14" i="18" s="1"/>
  <c r="K13" i="25" s="1"/>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L53" i="4"/>
  <c r="L56" i="4"/>
  <c r="L57" i="4"/>
  <c r="L58" i="4"/>
  <c r="L61" i="4"/>
  <c r="L52" i="4"/>
  <c r="L64" i="4" l="1"/>
  <c r="L59" i="4"/>
  <c r="L54" i="4"/>
  <c r="K65" i="8"/>
  <c r="K67" i="8"/>
  <c r="K68" i="8"/>
  <c r="K64" i="8"/>
  <c r="K66" i="8"/>
  <c r="K14" i="25"/>
  <c r="N13" i="10"/>
  <c r="L33" i="4"/>
  <c r="L31" i="4"/>
  <c r="L30" i="4"/>
  <c r="L28" i="4"/>
  <c r="L27" i="4"/>
  <c r="M26" i="9"/>
  <c r="M29" i="9" s="1"/>
  <c r="M9" i="9"/>
  <c r="J222" i="3"/>
  <c r="J1453" i="3"/>
  <c r="L39" i="4" l="1"/>
  <c r="K17" i="25"/>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L238" i="3" l="1"/>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36" i="4" l="1"/>
  <c r="L9" i="9"/>
  <c r="K11" i="8"/>
  <c r="M10" i="10"/>
  <c r="J44" i="18"/>
  <c r="K52" i="4"/>
  <c r="J27" i="18"/>
  <c r="K62" i="4"/>
  <c r="M62" i="4" s="1"/>
  <c r="K61" i="4"/>
  <c r="M61" i="4" s="1"/>
  <c r="J49" i="18"/>
  <c r="K37" i="4"/>
  <c r="M54" i="10"/>
  <c r="J10" i="18"/>
  <c r="J40"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12" i="18"/>
  <c r="J30" i="18"/>
  <c r="J11" i="18"/>
  <c r="N1" i="3"/>
  <c r="K56" i="4"/>
  <c r="M56" i="4" s="1"/>
  <c r="K33" i="8"/>
  <c r="K56" i="8"/>
  <c r="K30" i="8"/>
  <c r="K28" i="8"/>
  <c r="L29" i="9"/>
  <c r="K9" i="8"/>
  <c r="K49" i="8"/>
  <c r="K57" i="4"/>
  <c r="M57" i="4" s="1"/>
  <c r="K10" i="8"/>
  <c r="K60" i="4"/>
  <c r="M60" i="4" s="1"/>
  <c r="K55" i="4"/>
  <c r="M55" i="4" s="1"/>
  <c r="K53" i="4"/>
  <c r="K58" i="4"/>
  <c r="M58" i="4" s="1"/>
  <c r="L10" i="9"/>
  <c r="L11" i="9"/>
  <c r="K12" i="8" l="1"/>
  <c r="J50" i="18"/>
  <c r="J51" i="18" s="1"/>
  <c r="J13" i="25"/>
  <c r="M13" i="25" s="1"/>
  <c r="K64" i="4"/>
  <c r="M64" i="4" s="1"/>
  <c r="K59" i="4"/>
  <c r="J34" i="18"/>
  <c r="J35" i="18" s="1"/>
  <c r="J54" i="25"/>
  <c r="J55" i="25"/>
  <c r="J36" i="25"/>
  <c r="J41" i="25"/>
  <c r="J49" i="25"/>
  <c r="J50" i="25"/>
  <c r="J35" i="25"/>
  <c r="K12" i="4"/>
  <c r="J9" i="25" s="1"/>
  <c r="M9" i="25" s="1"/>
  <c r="K54" i="4"/>
  <c r="M54" i="4" s="1"/>
  <c r="J13" i="18"/>
  <c r="K39" i="4"/>
  <c r="M74" i="10"/>
  <c r="M61" i="10"/>
  <c r="M39" i="10"/>
  <c r="K35" i="8"/>
  <c r="J10" i="25"/>
  <c r="M10" i="25" s="1"/>
  <c r="L12" i="9"/>
  <c r="J17" i="25" s="1"/>
  <c r="M17" i="25" s="1"/>
  <c r="M13" i="10"/>
  <c r="J14" i="25" s="1"/>
  <c r="M14" i="25" s="1"/>
  <c r="J19" i="25" l="1"/>
  <c r="M19" i="25" s="1"/>
  <c r="J45" i="25"/>
  <c r="J59" i="25"/>
  <c r="K46" i="25" l="1"/>
</calcChain>
</file>

<file path=xl/sharedStrings.xml><?xml version="1.0" encoding="utf-8"?>
<sst xmlns="http://schemas.openxmlformats.org/spreadsheetml/2006/main" count="77128" uniqueCount="10701">
  <si>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</si>
  <si>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</si>
  <si>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</si>
  <si>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</si>
  <si>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</si>
  <si>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</si>
  <si>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</si>
  <si>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</si>
  <si>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</si>
  <si>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</si>
  <si>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</si>
  <si>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</si>
  <si>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</si>
  <si>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</si>
  <si>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</si>
  <si>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</si>
  <si>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</si>
  <si>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</si>
  <si>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</si>
  <si>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</si>
  <si>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</si>
  <si>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</si>
  <si>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</si>
  <si>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</si>
  <si>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</si>
  <si>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</si>
  <si>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</si>
  <si>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</si>
  <si>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</si>
  <si>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</si>
  <si>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</si>
  <si>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</si>
  <si>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</si>
  <si>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</si>
  <si>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</si>
  <si>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</si>
  <si>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</si>
  <si>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</si>
  <si>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</si>
  <si>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</si>
  <si>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</si>
  <si>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</si>
  <si>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</si>
  <si>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</si>
  <si>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</si>
  <si>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</si>
  <si>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</si>
  <si>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</si>
  <si>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</si>
  <si>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</si>
  <si>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</si>
  <si>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</si>
  <si>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</si>
  <si>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</si>
  <si>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</si>
  <si>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</si>
  <si>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</si>
  <si>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</si>
  <si>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</si>
  <si>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</si>
  <si>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</si>
  <si>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</si>
  <si>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</si>
  <si>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</si>
  <si>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</si>
  <si>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</si>
  <si>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</si>
  <si>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</si>
  <si>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</si>
  <si>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</si>
  <si>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</si>
  <si>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</si>
  <si>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</si>
  <si>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</si>
  <si>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</si>
  <si>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</si>
  <si>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</si>
  <si>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</si>
  <si>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</si>
  <si>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</si>
  <si>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</si>
  <si>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</si>
  <si>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</si>
  <si>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</si>
  <si>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</si>
  <si>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</si>
  <si>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</si>
  <si>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</si>
  <si>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</si>
  <si>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</si>
  <si>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</si>
  <si>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</si>
  <si>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</si>
  <si>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</si>
  <si>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</si>
  <si>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</si>
  <si>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</si>
  <si>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</si>
  <si>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</si>
  <si>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</si>
  <si>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</si>
  <si>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</si>
  <si>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</si>
  <si>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</si>
  <si>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</si>
  <si>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</si>
  <si>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</si>
  <si>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</si>
  <si>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</si>
  <si>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</si>
  <si>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</si>
  <si>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</si>
  <si>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</si>
  <si>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</si>
  <si>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</si>
  <si>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</si>
  <si>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</si>
  <si>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</si>
  <si>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</si>
  <si>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</si>
  <si>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</si>
  <si>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</si>
  <si>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</si>
  <si>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</si>
  <si>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</si>
  <si>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</si>
  <si>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</si>
  <si>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</si>
  <si>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</si>
  <si>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</si>
  <si>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</si>
  <si>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</si>
  <si>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</si>
  <si>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</si>
  <si>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</si>
  <si>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</si>
  <si>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</si>
  <si>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</si>
  <si>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</si>
  <si>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</si>
  <si>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</si>
  <si>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</si>
  <si>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</si>
  <si>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</si>
  <si>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</si>
  <si>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</si>
  <si>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</si>
  <si>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</si>
  <si>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</si>
  <si>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</si>
  <si>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</si>
  <si>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</si>
  <si>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</si>
  <si>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</si>
  <si>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</si>
  <si>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</si>
  <si>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</si>
  <si>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</si>
  <si>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</si>
  <si>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</si>
  <si>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</si>
  <si>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</si>
  <si>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</si>
  <si>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</si>
  <si>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</si>
  <si>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</si>
  <si>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</si>
  <si>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</si>
  <si>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</si>
  <si>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</si>
  <si>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</si>
  <si>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</si>
  <si>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</si>
  <si>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</si>
  <si>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</si>
  <si>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</si>
  <si>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</si>
  <si>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</si>
  <si>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</si>
  <si>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</si>
  <si>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</si>
  <si>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</si>
  <si>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</si>
  <si>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</si>
  <si>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</si>
  <si>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</si>
  <si>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</si>
  <si>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</si>
  <si>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</si>
  <si>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</si>
  <si>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</si>
  <si>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</si>
  <si>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</si>
  <si>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</si>
  <si>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</si>
  <si>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</si>
  <si>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</si>
  <si>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</si>
  <si>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</si>
  <si>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</si>
  <si>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</si>
  <si>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</si>
  <si>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</si>
  <si>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</si>
  <si>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</si>
  <si>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</si>
  <si>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</si>
  <si>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</si>
  <si>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</si>
  <si>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</si>
  <si>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</si>
  <si>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</si>
  <si>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</si>
  <si>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</si>
  <si>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</si>
  <si>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</si>
  <si>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</si>
  <si>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</si>
  <si>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</si>
  <si>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</si>
  <si>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</si>
  <si>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</si>
  <si>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</si>
  <si>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</si>
  <si>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</si>
  <si>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</si>
  <si>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</si>
  <si>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</si>
  <si>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</si>
  <si>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</si>
  <si>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</si>
  <si>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</si>
  <si>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</si>
  <si>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</si>
  <si>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</si>
  <si>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</si>
  <si>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</si>
  <si>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</si>
  <si>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</si>
  <si>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</si>
  <si>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</si>
  <si>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</si>
  <si>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</si>
  <si>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</si>
  <si>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</si>
  <si>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</si>
  <si>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</si>
  <si>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</si>
  <si>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</si>
  <si>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</si>
  <si>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</si>
  <si>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</si>
  <si>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</si>
  <si>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</si>
  <si>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</si>
  <si>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</si>
  <si>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</si>
  <si>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</si>
  <si>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</si>
  <si>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</si>
  <si>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</si>
  <si>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</si>
  <si>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</si>
  <si>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</si>
  <si>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</si>
  <si>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</si>
  <si>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</si>
  <si>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</si>
  <si>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</si>
  <si>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</si>
  <si>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</si>
  <si>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</si>
  <si>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</si>
  <si>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</si>
  <si>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</si>
  <si>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</si>
  <si>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</si>
  <si>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</si>
  <si>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</si>
  <si>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</si>
  <si>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</si>
  <si>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</si>
  <si>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</si>
  <si>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</si>
  <si>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</si>
  <si>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</si>
  <si>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</si>
  <si>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</si>
  <si>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</si>
  <si>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</si>
  <si>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</si>
  <si>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</si>
  <si>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</si>
  <si>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</si>
  <si>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</si>
  <si>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</si>
  <si>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</si>
  <si>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</si>
  <si>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</si>
  <si>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</si>
  <si>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</si>
  <si>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</si>
  <si>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</si>
  <si>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</si>
  <si>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</si>
  <si>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</si>
  <si>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</si>
  <si>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</si>
  <si>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</si>
  <si>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</si>
  <si>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</si>
  <si>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</si>
  <si>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</si>
  <si>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</si>
  <si>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</si>
  <si>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</si>
  <si>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</si>
  <si>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</si>
  <si>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</si>
  <si>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</si>
  <si>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</si>
  <si>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</si>
  <si>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</si>
  <si>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</si>
  <si>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</si>
  <si>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</si>
  <si>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</si>
  <si>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</si>
  <si>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</si>
  <si>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</si>
  <si>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</si>
  <si>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</si>
  <si>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</si>
  <si>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</si>
  <si>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</si>
  <si>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</si>
  <si>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</si>
  <si>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</si>
  <si>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</si>
  <si>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</si>
  <si>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</si>
  <si>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</si>
  <si>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</si>
  <si>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</si>
  <si>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</si>
  <si>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</si>
  <si>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</si>
  <si>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</si>
  <si>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</si>
  <si>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</si>
  <si>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</si>
  <si>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</si>
  <si>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</si>
  <si>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</si>
  <si>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</si>
  <si>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</si>
  <si>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</si>
  <si>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</si>
  <si>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</si>
  <si>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</si>
  <si>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</si>
  <si>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</si>
  <si>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</si>
  <si>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</si>
  <si>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</si>
  <si>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</si>
  <si>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</si>
  <si>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</si>
  <si>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</si>
  <si>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</si>
  <si>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</si>
  <si>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</si>
  <si>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</si>
  <si>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</si>
  <si>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</si>
  <si>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</si>
  <si>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</si>
  <si>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</si>
  <si>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</si>
  <si>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</si>
  <si>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</si>
  <si>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</si>
  <si>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</si>
  <si>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</si>
  <si>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</si>
  <si>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</si>
  <si>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</si>
  <si>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</si>
  <si>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</si>
  <si>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</si>
  <si>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</si>
  <si>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</si>
  <si>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</si>
  <si>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</si>
  <si>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</si>
  <si>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</si>
  <si>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</si>
  <si>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</si>
  <si>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</si>
  <si>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</si>
  <si>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</si>
  <si>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</si>
  <si>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</si>
  <si>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</si>
  <si>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</si>
  <si>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</si>
  <si>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</si>
  <si>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</si>
  <si>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</si>
  <si>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</si>
  <si>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</si>
  <si>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</si>
  <si>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</si>
  <si>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</si>
  <si>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</si>
  <si>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</si>
  <si>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</si>
  <si>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</si>
  <si>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</si>
  <si>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</si>
  <si>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</si>
  <si>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</si>
  <si>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</si>
  <si>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</si>
  <si>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</si>
  <si>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</si>
  <si>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</si>
  <si>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</si>
  <si>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</si>
  <si>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</si>
  <si>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</si>
  <si>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</si>
  <si>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</si>
  <si>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</si>
  <si>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</si>
  <si>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</si>
  <si>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</si>
  <si>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</si>
  <si>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</si>
  <si>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</si>
  <si>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</si>
  <si>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</si>
  <si>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</si>
  <si>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</si>
  <si>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</si>
  <si>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</si>
  <si>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</si>
  <si>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</si>
  <si>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</si>
  <si>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</si>
  <si>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</si>
  <si>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</si>
  <si>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</si>
  <si>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</si>
  <si>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</si>
  <si>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</si>
  <si>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</si>
  <si>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</si>
  <si>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</si>
  <si>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</si>
  <si>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</si>
  <si>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</si>
  <si>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</si>
  <si>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</si>
  <si>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</si>
  <si>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</si>
  <si>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</si>
  <si>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</si>
  <si>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</si>
  <si>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</si>
  <si>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</si>
  <si>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</si>
  <si>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</si>
  <si>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</si>
  <si>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</si>
  <si>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</si>
  <si>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</si>
  <si>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</si>
  <si>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</si>
  <si>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</si>
  <si>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</si>
  <si>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</si>
  <si>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</si>
  <si>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</si>
  <si>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</si>
  <si>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</si>
  <si>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</si>
  <si>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</si>
  <si>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</si>
  <si>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</si>
  <si>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</si>
  <si>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</si>
  <si>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</si>
  <si>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</si>
  <si>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</si>
  <si>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</si>
  <si>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</si>
  <si>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</si>
  <si>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</si>
  <si>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</si>
  <si>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</si>
  <si>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</si>
  <si>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</si>
  <si>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</si>
  <si>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</si>
  <si>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</si>
  <si>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</si>
  <si>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</si>
  <si>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</si>
  <si>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</si>
  <si>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</si>
  <si>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</si>
  <si>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</si>
  <si>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</si>
  <si>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</si>
  <si>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</si>
  <si>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</si>
  <si>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</si>
  <si>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</si>
  <si>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</si>
  <si>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</si>
  <si>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</si>
  <si>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</si>
  <si>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</si>
  <si>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</si>
  <si>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</si>
  <si>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</si>
  <si>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</si>
  <si>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</si>
  <si>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</si>
  <si>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</si>
  <si>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</si>
  <si>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</si>
  <si>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</si>
  <si>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</si>
  <si>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</si>
  <si>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</si>
  <si>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</si>
  <si>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</si>
  <si>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</si>
  <si>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</si>
  <si>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</si>
  <si>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</si>
  <si>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</si>
  <si>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</si>
  <si>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</si>
  <si>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</si>
  <si>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</si>
  <si>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</si>
  <si>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</si>
  <si>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</si>
  <si>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</si>
  <si>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</si>
  <si>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</si>
  <si>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</si>
  <si>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</si>
  <si>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</si>
  <si>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</si>
  <si>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</si>
  <si>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</si>
  <si>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</si>
  <si>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</si>
  <si>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</si>
  <si>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</si>
  <si>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</si>
  <si>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</si>
  <si>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</si>
  <si>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</si>
  <si>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</si>
  <si>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</si>
  <si>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</si>
  <si>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</si>
  <si>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</si>
  <si>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</si>
  <si>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</si>
  <si>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</si>
  <si>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</si>
  <si>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</si>
  <si>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</si>
  <si>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</si>
  <si>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</si>
  <si>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</si>
  <si>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</si>
  <si>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</si>
  <si>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</si>
  <si>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</si>
  <si>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</si>
  <si>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</si>
  <si>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</si>
  <si>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</si>
  <si>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</si>
  <si>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</si>
  <si>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</si>
  <si>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</si>
  <si>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</si>
  <si>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</si>
  <si>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</si>
  <si>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</si>
  <si>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</si>
  <si>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</si>
  <si>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</si>
  <si>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</si>
  <si>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</si>
  <si>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</si>
  <si>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</si>
  <si>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</si>
  <si>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</si>
  <si>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</si>
  <si>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</si>
  <si>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</si>
  <si>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</si>
  <si>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</si>
  <si>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</si>
  <si>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</si>
  <si>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</si>
  <si>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</si>
  <si>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</si>
  <si>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</si>
  <si>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</si>
  <si>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</si>
  <si>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</si>
  <si>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</si>
  <si>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</si>
  <si>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</si>
  <si>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</si>
  <si>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</si>
  <si>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</si>
  <si>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</si>
  <si>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</si>
  <si>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</si>
  <si>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</si>
  <si>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</si>
  <si>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</si>
  <si>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</si>
  <si>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</si>
  <si>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</si>
  <si>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</si>
  <si>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</si>
  <si>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</si>
  <si>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</si>
  <si>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</si>
  <si>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</si>
  <si>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</si>
  <si>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</si>
  <si>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</si>
  <si>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</si>
  <si>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</si>
  <si>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</si>
  <si>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</si>
  <si>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</si>
  <si>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</si>
  <si>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</si>
  <si>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</si>
  <si>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</si>
  <si>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</si>
  <si>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</si>
  <si>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</si>
  <si>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</si>
  <si>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</si>
  <si>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</si>
  <si>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</si>
  <si>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</si>
  <si>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</si>
  <si>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</si>
  <si>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</si>
  <si>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</si>
  <si>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</si>
  <si>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</si>
  <si>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</si>
  <si>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</si>
  <si>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</si>
  <si>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</si>
  <si>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</si>
  <si>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</si>
  <si>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</si>
  <si>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</si>
  <si>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</si>
  <si>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</si>
  <si>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</si>
  <si>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</si>
  <si>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</si>
  <si>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</si>
  <si>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</si>
  <si>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</si>
  <si>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</si>
  <si>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</si>
  <si>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</si>
  <si>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</si>
  <si>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</si>
  <si>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</si>
  <si>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</si>
  <si>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</si>
  <si>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</si>
  <si>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</si>
  <si>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</si>
  <si>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</si>
  <si>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</si>
  <si>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</si>
  <si>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</si>
  <si>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</si>
  <si>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</si>
  <si>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</si>
  <si>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</si>
  <si>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</si>
  <si>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</si>
  <si>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</si>
  <si>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</si>
  <si>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</si>
  <si>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</si>
  <si>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</si>
  <si>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</si>
  <si>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</si>
  <si>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</si>
  <si>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</si>
  <si>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</si>
  <si>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</si>
  <si>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</si>
  <si>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</si>
  <si>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</si>
  <si>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</si>
  <si>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</si>
  <si>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</si>
  <si>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</si>
  <si>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</si>
  <si>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</si>
  <si>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</si>
  <si>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</si>
  <si>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</si>
  <si>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</si>
  <si>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</si>
  <si>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</si>
  <si>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</si>
  <si>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</si>
  <si>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</si>
  <si>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</si>
  <si>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</si>
  <si>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</si>
  <si>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</si>
  <si>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</si>
  <si>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</si>
  <si>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</si>
  <si>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</si>
  <si>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</si>
  <si>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</si>
  <si>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</si>
  <si>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</si>
  <si>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</si>
  <si>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</si>
  <si>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</si>
  <si>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</si>
  <si>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</si>
  <si>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</si>
  <si>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</si>
  <si>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</si>
  <si>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</si>
  <si>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</si>
  <si>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</si>
  <si>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</si>
  <si>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</si>
  <si>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</si>
  <si>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</si>
  <si>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</si>
  <si>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</si>
  <si>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</si>
  <si>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</si>
  <si>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</si>
  <si>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</si>
  <si>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</si>
  <si>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</si>
  <si>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</si>
  <si>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</si>
  <si>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</si>
  <si>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</si>
  <si>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</si>
  <si>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</si>
  <si>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</si>
  <si>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</si>
  <si>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</si>
  <si>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</si>
  <si>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</si>
  <si>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</si>
  <si>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</si>
  <si>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</si>
  <si>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</si>
  <si>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</si>
  <si>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</si>
  <si>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</si>
  <si>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</si>
  <si>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</si>
  <si>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</si>
  <si>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</si>
  <si>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</si>
  <si>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</si>
  <si>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</si>
  <si>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</si>
  <si>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</si>
  <si>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</si>
  <si>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</si>
  <si>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</si>
  <si>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</si>
  <si>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</si>
  <si>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</si>
  <si>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</si>
  <si>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</si>
  <si>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</si>
  <si>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</si>
  <si>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</si>
  <si>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</si>
  <si>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</si>
  <si>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</si>
  <si>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</si>
  <si>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</si>
  <si>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</si>
  <si>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</si>
  <si>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</si>
  <si>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</si>
  <si>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</si>
  <si>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</si>
  <si>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</si>
  <si>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</si>
  <si>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</si>
  <si>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</si>
  <si>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</si>
  <si>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</si>
  <si>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</si>
  <si>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</si>
  <si>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</si>
  <si>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</si>
  <si>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</si>
  <si>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</si>
  <si>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</si>
  <si>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</si>
  <si>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</si>
  <si>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</si>
  <si>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</si>
  <si>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</si>
  <si>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</si>
  <si>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</si>
  <si>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</si>
  <si>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</si>
  <si>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</si>
  <si>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</si>
  <si>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</si>
  <si>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</si>
  <si>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</si>
  <si>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</si>
  <si>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</si>
  <si>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</si>
  <si>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</si>
  <si>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</si>
  <si>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</si>
  <si>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</si>
  <si>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</si>
  <si>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</si>
  <si>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</si>
  <si>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</si>
  <si>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</si>
  <si>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</si>
  <si>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</si>
  <si>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</si>
  <si>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</si>
  <si>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</si>
  <si>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</si>
  <si>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</si>
  <si>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</si>
  <si>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</si>
  <si>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</si>
  <si>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</si>
  <si>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</si>
  <si>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</si>
  <si>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</si>
  <si>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</si>
  <si>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</si>
  <si>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</si>
  <si>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</si>
  <si>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</si>
  <si>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</si>
  <si>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</si>
  <si>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</si>
  <si>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</si>
  <si>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</si>
  <si>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</si>
  <si>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</si>
  <si>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</si>
  <si>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</si>
  <si>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</si>
  <si>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</si>
  <si>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</si>
  <si>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</si>
  <si>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</si>
  <si>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</si>
  <si>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</si>
  <si>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</si>
  <si>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</si>
  <si>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</si>
  <si>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</si>
  <si>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</si>
  <si>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</si>
  <si>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</si>
  <si>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</si>
  <si>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</si>
  <si>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</si>
  <si>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</si>
  <si>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</si>
  <si>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</si>
  <si>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</si>
  <si>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</si>
  <si>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</si>
  <si>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</si>
  <si>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</si>
  <si>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</si>
  <si>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</si>
  <si>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</si>
  <si>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</si>
  <si>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</si>
  <si>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</si>
  <si>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</si>
  <si>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</si>
  <si>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</si>
  <si>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</si>
  <si>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</si>
  <si>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</si>
  <si>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</si>
  <si>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</si>
  <si>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</si>
  <si>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</si>
  <si>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</si>
  <si>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</si>
  <si>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</si>
  <si>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</si>
  <si>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</si>
  <si>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</si>
  <si>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</si>
  <si>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</si>
  <si>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</si>
  <si>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</si>
  <si>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</si>
  <si>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</si>
  <si>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</si>
  <si>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</si>
  <si>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</si>
  <si>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</si>
  <si>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</si>
  <si>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</si>
  <si>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</si>
  <si>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</si>
  <si>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</si>
  <si>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</si>
  <si>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</si>
  <si>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</si>
  <si>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</si>
  <si>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</si>
  <si>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</si>
  <si>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</si>
  <si>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</si>
  <si>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</si>
  <si>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</si>
  <si>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</si>
  <si>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</si>
  <si>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</si>
  <si>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</si>
  <si>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</si>
  <si>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</si>
  <si>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</si>
  <si>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</si>
  <si>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</si>
  <si>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</si>
  <si>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</si>
  <si>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</si>
  <si>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</si>
  <si>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</si>
  <si>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</si>
  <si>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</si>
  <si>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</si>
  <si>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</si>
  <si>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</si>
  <si>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</si>
  <si>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</si>
  <si>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</si>
  <si>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</si>
  <si>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</si>
  <si>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</si>
  <si>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</si>
  <si>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</si>
  <si>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</si>
  <si>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</si>
  <si>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</si>
  <si>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</si>
  <si>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</si>
  <si>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</si>
  <si>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</si>
  <si>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</si>
  <si>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</si>
  <si>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</si>
  <si>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</si>
  <si>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</si>
  <si>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</si>
  <si>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</si>
  <si>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</si>
  <si>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</si>
  <si>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</si>
  <si>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</si>
  <si>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</si>
  <si>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</si>
  <si>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</si>
  <si>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</si>
  <si>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</si>
  <si>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</si>
  <si>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</si>
  <si>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</si>
  <si>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</si>
  <si>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</si>
  <si>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</si>
  <si>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</si>
  <si>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</si>
  <si>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</si>
  <si>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</si>
  <si>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</si>
  <si>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</si>
  <si>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</si>
  <si>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</si>
  <si>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</si>
  <si>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</si>
  <si>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</si>
  <si>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</si>
  <si>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</si>
  <si>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</si>
  <si>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</si>
  <si>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</si>
  <si>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</si>
  <si>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</si>
  <si>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</si>
  <si>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</si>
  <si>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</si>
  <si>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</si>
  <si>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</si>
  <si>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</si>
  <si>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</si>
  <si>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</si>
  <si>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</si>
  <si>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</si>
  <si>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</si>
  <si>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</si>
  <si>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</si>
  <si>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</si>
  <si>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</si>
  <si>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</si>
  <si>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</si>
  <si>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</si>
  <si>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</si>
  <si>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</si>
  <si>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</si>
  <si>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</si>
  <si>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</si>
  <si>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</si>
  <si>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</si>
  <si>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</si>
  <si>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</si>
  <si>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</si>
  <si>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</si>
  <si>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</si>
  <si>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</si>
  <si>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</si>
  <si>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</si>
  <si>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</si>
  <si>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</si>
  <si>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</si>
  <si>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</si>
  <si>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</si>
  <si>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</si>
  <si>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</si>
  <si>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</si>
  <si>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</si>
  <si>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</si>
  <si>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</si>
  <si>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</si>
  <si>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</si>
  <si>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</si>
  <si>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</si>
  <si>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</si>
  <si>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</si>
  <si>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</si>
  <si>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</si>
  <si>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</si>
  <si>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</si>
  <si>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</si>
  <si>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</si>
  <si>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</si>
  <si>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</si>
  <si>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</si>
  <si>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</si>
  <si>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</si>
  <si>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</si>
  <si>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</si>
  <si>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</si>
  <si>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</si>
  <si>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</si>
  <si>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</si>
  <si>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</si>
  <si>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</si>
  <si>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</si>
  <si>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</si>
  <si>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</si>
  <si>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</si>
  <si>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</si>
  <si>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</si>
  <si>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</si>
  <si>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</si>
  <si>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</si>
  <si>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</si>
  <si>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</si>
  <si>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</si>
  <si>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</si>
  <si>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</si>
  <si>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</si>
  <si>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</si>
  <si>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</si>
  <si>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</si>
  <si>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</si>
  <si>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</si>
  <si>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</si>
  <si>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</si>
  <si>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</si>
  <si>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</si>
  <si>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</si>
  <si>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</si>
  <si>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</si>
  <si>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</si>
  <si>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</si>
  <si>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</si>
  <si>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</si>
  <si>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</si>
  <si>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</si>
  <si>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</si>
  <si>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</si>
  <si>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</si>
  <si>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</si>
  <si>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</si>
  <si>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</si>
  <si>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</si>
  <si>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</si>
  <si>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</si>
  <si>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</si>
  <si>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</si>
  <si>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</si>
  <si>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</si>
  <si>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</si>
  <si>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</si>
  <si>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</si>
  <si>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</si>
  <si>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</si>
  <si>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</si>
  <si>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</si>
  <si>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</si>
  <si>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</si>
  <si>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</si>
  <si>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</si>
  <si>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</si>
  <si>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</si>
  <si>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</si>
  <si>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</si>
  <si>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</si>
  <si>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</si>
  <si>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</si>
  <si>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</si>
  <si>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</si>
  <si>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</si>
  <si>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</si>
  <si>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</si>
  <si>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</si>
  <si>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</si>
  <si>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</si>
  <si>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</si>
  <si>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</si>
  <si>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</si>
  <si>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</si>
  <si>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</si>
  <si>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</si>
  <si>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</si>
  <si>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</si>
  <si>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</si>
  <si>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</si>
  <si>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</si>
  <si>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</si>
  <si>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</si>
  <si>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</si>
  <si>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</si>
  <si>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</si>
  <si>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</si>
  <si>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</si>
  <si>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</si>
  <si>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</si>
  <si>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</si>
  <si>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</si>
  <si>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</si>
  <si>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</si>
  <si>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</si>
  <si>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</si>
  <si>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</si>
  <si>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</si>
  <si>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</si>
  <si>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</si>
  <si>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</si>
  <si>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</si>
  <si>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</si>
  <si>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</si>
  <si>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</si>
  <si>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</si>
  <si>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</si>
  <si>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</si>
  <si>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</si>
  <si>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</si>
  <si>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</si>
  <si>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</si>
  <si>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</si>
  <si>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</si>
  <si>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</si>
  <si>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</si>
  <si>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</si>
  <si>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</si>
  <si>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</si>
  <si>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</si>
  <si>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</si>
  <si>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</si>
  <si>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</si>
  <si>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</si>
  <si>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</si>
  <si>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</si>
  <si>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</si>
  <si>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</si>
  <si>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</si>
  <si>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</si>
  <si>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</si>
  <si>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</si>
  <si>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</si>
  <si>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</si>
  <si>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</si>
  <si>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</si>
  <si>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</si>
  <si>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</si>
  <si>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</si>
  <si>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</si>
  <si>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</si>
  <si>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</si>
  <si>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</si>
  <si>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</si>
  <si>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</si>
  <si>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</si>
  <si>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</si>
  <si>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</si>
  <si>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</si>
  <si>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</si>
  <si>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</si>
  <si>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</si>
  <si>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</si>
  <si>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</si>
  <si>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</si>
  <si>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</si>
  <si>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</si>
  <si>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</si>
  <si>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</si>
  <si>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</si>
  <si>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</si>
  <si>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</si>
  <si>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</si>
  <si>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</si>
  <si>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</si>
  <si>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</si>
  <si>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</si>
  <si>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</si>
  <si>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</si>
  <si>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</si>
  <si>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</si>
  <si>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</si>
  <si>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</si>
  <si>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</si>
  <si>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</si>
  <si>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</si>
  <si>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</si>
  <si>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</si>
  <si>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</si>
  <si>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</si>
  <si>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</si>
  <si>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</si>
  <si>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</si>
  <si>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</si>
  <si>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</si>
  <si>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</si>
  <si>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</si>
  <si>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</si>
  <si>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</si>
  <si>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</si>
  <si>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</si>
  <si>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</si>
  <si>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</si>
  <si>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</si>
  <si>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</si>
  <si>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</si>
  <si>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</si>
  <si>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</si>
  <si>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</si>
  <si>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</si>
  <si>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</si>
  <si>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</si>
  <si>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</si>
  <si>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</si>
  <si>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</si>
  <si>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</si>
  <si>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</si>
  <si>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</si>
  <si>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</si>
  <si>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</si>
  <si>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</si>
  <si>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</si>
  <si>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</si>
  <si>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</si>
  <si>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</si>
  <si>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</si>
  <si>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</si>
  <si>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</si>
  <si>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</si>
  <si>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</si>
  <si>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</si>
  <si>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</si>
  <si>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</si>
  <si>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</si>
  <si>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</si>
  <si>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</si>
  <si>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</si>
  <si>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</si>
  <si>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</si>
  <si>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</si>
  <si>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</si>
  <si>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</si>
  <si>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</si>
  <si>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</si>
  <si>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</si>
  <si>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</si>
  <si>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</si>
  <si>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</si>
  <si>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</si>
  <si>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</si>
  <si>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</si>
  <si>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</si>
  <si>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</si>
  <si>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</si>
  <si>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</si>
  <si>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</si>
  <si>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</si>
  <si>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</si>
  <si>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</si>
  <si>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</si>
  <si>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</si>
  <si>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</si>
  <si>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</si>
  <si>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</si>
  <si>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</si>
  <si>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</si>
  <si>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</si>
  <si>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</si>
  <si>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</si>
  <si>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</si>
  <si>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</si>
  <si>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</si>
  <si>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</si>
  <si>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</si>
  <si>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</si>
  <si>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</si>
  <si>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</si>
  <si>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</si>
  <si>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</si>
  <si>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</si>
  <si>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</si>
  <si>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</si>
  <si>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</si>
  <si>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</si>
  <si>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</si>
  <si>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</si>
  <si>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</si>
  <si>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</si>
  <si>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</si>
  <si>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</si>
  <si>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</si>
  <si>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</si>
  <si>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</si>
  <si>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</si>
  <si>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</si>
  <si>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</si>
  <si>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</si>
  <si>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</si>
  <si>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</si>
  <si>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</si>
  <si>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</si>
  <si>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</si>
  <si>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</si>
  <si>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</si>
  <si>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</si>
  <si>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</si>
  <si>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</si>
  <si>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</si>
  <si>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</si>
  <si>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</si>
  <si>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</si>
  <si>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</si>
  <si>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</si>
  <si>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</si>
  <si>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</si>
  <si>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</si>
  <si>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</si>
  <si>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</si>
  <si>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</si>
  <si>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</si>
  <si>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</si>
  <si>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</si>
  <si>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</si>
  <si>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</si>
  <si>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</si>
  <si>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</si>
  <si>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</si>
  <si>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</si>
  <si>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</si>
  <si>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</si>
  <si>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</si>
  <si>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</si>
  <si>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</si>
  <si>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</si>
  <si>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</si>
  <si>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</si>
  <si>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</si>
  <si>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</si>
  <si>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</si>
  <si>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</si>
  <si>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</si>
  <si>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</si>
  <si>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</si>
  <si>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</si>
  <si>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</si>
  <si>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</si>
  <si>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</si>
  <si>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</si>
  <si>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</si>
  <si>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</si>
  <si>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</si>
  <si>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</si>
  <si>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</si>
  <si>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</si>
  <si>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</si>
  <si>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</si>
  <si>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</si>
  <si>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</si>
  <si>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</si>
  <si>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</si>
  <si>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</si>
  <si>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</si>
  <si>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</si>
  <si>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</si>
  <si>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</si>
  <si>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</si>
  <si>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</si>
  <si>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</si>
  <si>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</si>
  <si>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</si>
  <si>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</si>
  <si>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</si>
  <si>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</si>
  <si>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</si>
  <si>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</si>
  <si>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</si>
  <si>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</si>
  <si>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</si>
  <si>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</si>
  <si>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</si>
  <si>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</si>
  <si>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</si>
  <si>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</si>
  <si>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</si>
  <si>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</si>
  <si>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</si>
  <si>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</si>
  <si>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</si>
  <si>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</si>
  <si>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</si>
  <si>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</si>
  <si>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</si>
  <si>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</si>
  <si>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</si>
  <si>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</si>
  <si>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</si>
  <si>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</si>
  <si>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</si>
  <si>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</si>
  <si>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</si>
  <si>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</si>
  <si>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</si>
  <si>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</si>
  <si>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</si>
  <si>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</si>
  <si>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</si>
  <si>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</si>
  <si>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</si>
  <si>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</si>
  <si>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</si>
  <si>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</si>
  <si>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</si>
  <si>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</si>
  <si>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</si>
  <si>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</si>
  <si>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</si>
  <si>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</si>
  <si>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</si>
  <si>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</si>
  <si>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</si>
  <si>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</si>
  <si>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</si>
  <si>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</si>
  <si>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</si>
  <si>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</si>
  <si>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</si>
  <si>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</si>
  <si>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</si>
  <si>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</si>
  <si>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</si>
  <si>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</si>
  <si>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</si>
  <si>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</si>
  <si>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</si>
  <si>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</si>
  <si>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</si>
  <si>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</si>
  <si>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</si>
  <si>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</si>
  <si>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</si>
  <si>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</si>
  <si>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</si>
  <si>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</si>
  <si>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</si>
  <si>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</si>
  <si>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</si>
  <si>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</si>
  <si>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</si>
  <si>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</si>
  <si>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</si>
  <si>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</si>
  <si>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</si>
  <si>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</si>
  <si>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</si>
  <si>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</si>
  <si>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</si>
  <si>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</si>
  <si>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</si>
  <si>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</si>
  <si>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</si>
  <si>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</si>
  <si>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</si>
  <si>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</si>
  <si>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</si>
  <si>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</si>
  <si>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</si>
  <si>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</si>
  <si>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</si>
  <si>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</si>
  <si>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</si>
  <si>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</si>
  <si>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</si>
  <si>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</si>
  <si>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</si>
  <si>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</si>
  <si>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</si>
  <si>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</si>
  <si>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</si>
  <si>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</si>
  <si>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</si>
  <si>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</si>
  <si>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</si>
  <si>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</si>
  <si>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</si>
  <si>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</si>
  <si>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</si>
  <si>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</si>
  <si>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</si>
  <si>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</si>
  <si>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</si>
  <si>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</si>
  <si>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</si>
  <si>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</si>
  <si>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</si>
  <si>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</si>
  <si>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</si>
  <si>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</si>
  <si>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</si>
  <si>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</si>
  <si>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</si>
  <si>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</si>
  <si>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</si>
  <si>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</si>
  <si>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</si>
  <si>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</si>
  <si>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</si>
  <si>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</si>
  <si>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</si>
  <si>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</si>
  <si>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</si>
  <si>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</si>
  <si>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</si>
  <si>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</si>
  <si>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</si>
  <si>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</si>
  <si>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</si>
  <si>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</si>
  <si>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</si>
  <si>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</si>
  <si>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</si>
  <si>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</si>
  <si>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</si>
  <si>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</si>
  <si>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</si>
  <si>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</si>
  <si>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</si>
  <si>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</si>
  <si>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</si>
  <si>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</si>
  <si>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</si>
  <si>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</si>
  <si>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</si>
  <si>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</si>
  <si>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</si>
  <si>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</si>
  <si>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</si>
  <si>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</si>
  <si>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</si>
  <si>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</si>
  <si>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</si>
  <si>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</si>
  <si>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</si>
  <si>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</si>
  <si>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</si>
  <si>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</si>
  <si>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</si>
  <si>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</si>
  <si>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</si>
  <si>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</si>
  <si>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</si>
  <si>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</si>
  <si>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</si>
  <si>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</si>
  <si>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</si>
  <si>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</si>
  <si>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</si>
  <si>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</si>
  <si>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</si>
  <si>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</si>
  <si>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</si>
  <si>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</si>
  <si>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</si>
  <si>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</si>
  <si>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</si>
  <si>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</si>
  <si>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</si>
  <si>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</si>
  <si>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</si>
  <si>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</si>
  <si>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</si>
  <si>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</si>
  <si>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</si>
  <si>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</si>
  <si>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</si>
  <si>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</si>
  <si>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</si>
  <si>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</si>
  <si>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</si>
  <si>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</si>
  <si>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</si>
  <si>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</si>
  <si>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</si>
  <si>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</si>
  <si>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</si>
  <si>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</si>
  <si>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</si>
  <si>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</si>
  <si>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</si>
  <si>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</si>
  <si>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</si>
  <si>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</si>
  <si>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</si>
  <si>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</si>
  <si>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</si>
  <si>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</si>
  <si>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</si>
  <si>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</si>
  <si>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</si>
  <si>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</si>
  <si>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</si>
  <si>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</si>
  <si>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</si>
  <si>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</si>
  <si>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</si>
  <si>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</si>
  <si>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</si>
  <si>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</si>
  <si>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</si>
  <si>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</si>
  <si>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</si>
  <si>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</si>
  <si>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</si>
  <si>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</si>
  <si>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</si>
  <si>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</si>
  <si>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</si>
  <si>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</si>
  <si>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</si>
  <si>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</si>
  <si>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</si>
  <si>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</si>
  <si>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</si>
  <si>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</si>
  <si>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</si>
  <si>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</si>
  <si>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</si>
  <si>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</si>
  <si>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</si>
  <si>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</si>
  <si>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</si>
  <si>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</si>
  <si>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</si>
  <si>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</si>
  <si>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</si>
  <si>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</si>
  <si>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</si>
  <si>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</si>
  <si>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</si>
  <si>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</si>
  <si>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</si>
  <si>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</si>
  <si>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</si>
  <si>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</si>
  <si>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</si>
  <si>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</si>
  <si>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</si>
  <si>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</si>
  <si>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</si>
  <si>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</si>
  <si>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</si>
  <si>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</si>
  <si>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</si>
  <si>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</si>
  <si>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</si>
  <si>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</si>
  <si>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</si>
  <si>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</si>
  <si>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</si>
  <si>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</si>
  <si>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</si>
  <si>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</si>
  <si>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</si>
  <si>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</si>
  <si>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</si>
  <si>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</si>
  <si>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</si>
  <si>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</si>
  <si>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</si>
  <si>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</si>
  <si>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</si>
  <si>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</si>
  <si>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</si>
  <si>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</si>
  <si>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</si>
  <si>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</si>
  <si>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</si>
  <si>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</si>
  <si>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</si>
  <si>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</si>
  <si>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</si>
  <si>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</si>
  <si>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</si>
  <si>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</si>
  <si>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</si>
  <si>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</si>
  <si>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</si>
  <si>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</si>
  <si>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</si>
  <si>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</si>
  <si>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</si>
  <si>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</si>
  <si>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</si>
  <si>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</si>
  <si>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</si>
  <si>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</si>
  <si>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</si>
  <si>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</si>
  <si>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</si>
  <si>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</si>
  <si>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</si>
  <si>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</si>
  <si>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</si>
  <si>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</si>
  <si>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</si>
  <si>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</si>
  <si>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</si>
  <si>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</si>
  <si>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</si>
  <si>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</si>
  <si>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</si>
  <si>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</si>
  <si>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</si>
  <si>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</si>
  <si>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</si>
  <si>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</si>
  <si>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</si>
  <si>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</si>
  <si>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</si>
  <si>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</si>
  <si>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</si>
  <si>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</si>
  <si>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</si>
  <si>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</si>
  <si>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</si>
  <si>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</si>
  <si>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</si>
  <si>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</si>
  <si>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</si>
  <si>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</si>
  <si>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</si>
  <si>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</si>
  <si>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</si>
  <si>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</si>
  <si>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</si>
  <si>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</si>
  <si>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</si>
  <si>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</si>
  <si>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</si>
  <si>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</si>
  <si>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</si>
  <si>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</si>
  <si>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</si>
  <si>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</si>
  <si>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</si>
  <si>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</si>
  <si>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</si>
  <si>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</si>
  <si>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</si>
  <si>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</si>
  <si>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</si>
  <si>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</si>
  <si>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</si>
  <si>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</si>
  <si>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</si>
  <si>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</si>
  <si>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</si>
  <si>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</si>
  <si>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</si>
  <si>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</si>
  <si>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</si>
  <si>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</si>
  <si>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</si>
  <si>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</si>
  <si>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</si>
  <si>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</si>
  <si>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</si>
  <si>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</si>
  <si>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</si>
  <si>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</si>
  <si>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</si>
  <si>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</si>
  <si>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</si>
  <si>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</si>
  <si>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</si>
  <si>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</si>
  <si>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</si>
  <si>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</si>
  <si>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</si>
  <si>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</si>
  <si>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</si>
  <si>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</si>
  <si>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</si>
  <si>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</si>
  <si>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</si>
  <si>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</si>
  <si>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</si>
  <si>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</si>
  <si>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</si>
  <si>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</si>
  <si>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</si>
  <si>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</si>
  <si>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</si>
  <si>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</si>
  <si>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</si>
  <si>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</si>
  <si>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</si>
  <si>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</si>
  <si>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</si>
  <si>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</si>
  <si>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</si>
  <si>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</si>
  <si>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</si>
  <si>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</si>
  <si>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</si>
  <si>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</si>
  <si>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</si>
  <si>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</si>
  <si>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</si>
  <si>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</si>
  <si>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</si>
  <si>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</si>
  <si>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</si>
  <si>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</si>
  <si>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</si>
  <si>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</si>
  <si>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</si>
  <si>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</si>
  <si>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</si>
  <si>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</si>
  <si>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</si>
  <si>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</si>
  <si>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</si>
  <si>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</si>
  <si>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</si>
  <si>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</si>
  <si>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</si>
  <si>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</si>
  <si>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</si>
  <si>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</si>
  <si>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</si>
  <si>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</si>
  <si>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</si>
  <si>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</si>
  <si>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</si>
  <si>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</si>
  <si>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</si>
  <si>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</si>
  <si>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</si>
  <si>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</si>
  <si>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</si>
  <si>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</si>
  <si>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</si>
  <si>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</si>
  <si>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</si>
  <si>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</si>
  <si>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</si>
  <si>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</si>
  <si>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</si>
  <si>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</si>
  <si>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</si>
  <si>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</si>
  <si>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</si>
  <si>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</si>
  <si>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</si>
  <si>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</si>
  <si>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</si>
  <si>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</si>
  <si>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</si>
  <si>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</si>
  <si>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</si>
  <si>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</si>
  <si>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</si>
  <si>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</si>
  <si>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</si>
  <si>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</si>
  <si>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</si>
  <si>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</si>
  <si>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</si>
  <si>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</si>
  <si>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</si>
  <si>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</si>
  <si>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</si>
  <si>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</si>
  <si>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</si>
  <si>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</si>
  <si>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</si>
  <si>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</si>
  <si>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</si>
  <si>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</si>
  <si>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</si>
  <si>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</si>
  <si>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</si>
  <si>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</si>
  <si>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</si>
  <si>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</si>
  <si>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</si>
  <si>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</si>
  <si>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</si>
  <si>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</si>
  <si>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</si>
  <si>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</si>
  <si>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</si>
  <si>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</si>
  <si>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</si>
  <si>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</si>
  <si>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</si>
  <si>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</si>
  <si>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</si>
  <si>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</si>
  <si>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</si>
  <si>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</si>
  <si>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</si>
  <si>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</si>
  <si>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</si>
  <si>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</si>
  <si>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</si>
  <si>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</si>
  <si>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</si>
  <si>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</si>
  <si>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</si>
  <si>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</si>
  <si>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</si>
  <si>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</si>
  <si>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</si>
  <si>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</si>
  <si>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</si>
  <si>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</si>
  <si>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</si>
  <si>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</si>
  <si>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</si>
  <si>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</si>
  <si>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</si>
  <si>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</si>
  <si>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</si>
  <si>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</si>
  <si>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</si>
  <si>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</si>
  <si>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</si>
  <si>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</si>
  <si>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</si>
  <si>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</si>
  <si>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</si>
  <si>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</si>
  <si>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</si>
  <si>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</si>
  <si>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</si>
  <si>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</si>
  <si>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</si>
  <si>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</si>
  <si>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</si>
  <si>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</si>
  <si>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</si>
  <si>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</si>
  <si>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</si>
  <si>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</si>
  <si>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</si>
  <si>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</si>
  <si>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</si>
  <si>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</si>
  <si>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</si>
  <si>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</si>
  <si>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</si>
  <si>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</si>
  <si>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</si>
  <si>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</si>
  <si>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</si>
  <si>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</si>
  <si>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</si>
  <si>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</si>
  <si>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</si>
  <si>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</si>
  <si>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</si>
  <si>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</si>
  <si>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</si>
  <si>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</si>
  <si>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</si>
  <si>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</si>
  <si>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</si>
  <si>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</si>
  <si>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</si>
  <si>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</si>
  <si>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</si>
  <si>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</si>
  <si>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</si>
  <si>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</si>
  <si>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</si>
  <si>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</si>
  <si>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</si>
  <si>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</si>
  <si>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</si>
  <si>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</si>
  <si>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</si>
  <si>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</si>
  <si>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</si>
  <si>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</si>
  <si>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</si>
  <si>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</si>
  <si>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</si>
  <si>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</si>
  <si>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</si>
  <si>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</si>
  <si>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</si>
  <si>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</si>
  <si>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</si>
  <si>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</si>
  <si>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</si>
  <si>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</si>
  <si>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</si>
  <si>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</si>
  <si>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</si>
  <si>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</si>
  <si>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</si>
  <si>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</si>
  <si>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</si>
  <si>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</si>
  <si>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</si>
  <si>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</si>
  <si>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</si>
  <si>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</si>
  <si>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</si>
  <si>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</si>
  <si>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</si>
  <si>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</si>
  <si>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</si>
  <si>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</si>
  <si>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</si>
  <si>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</si>
  <si>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</si>
  <si>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</si>
  <si>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</si>
  <si>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</si>
  <si>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</si>
  <si>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</si>
  <si>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</si>
  <si>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</si>
  <si>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</si>
  <si>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</si>
  <si>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</si>
  <si>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</si>
  <si>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</si>
  <si>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</si>
  <si>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</si>
  <si>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</si>
  <si>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</si>
  <si>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</si>
  <si>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</si>
  <si>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</si>
  <si>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</si>
  <si>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</si>
  <si>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</si>
  <si>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</si>
  <si>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</si>
  <si>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</si>
  <si>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</si>
  <si>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</si>
  <si>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</si>
  <si>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</si>
  <si>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</si>
  <si>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</si>
  <si>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</si>
  <si>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</si>
  <si>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</si>
  <si>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</si>
  <si>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</si>
  <si>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</si>
  <si>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</si>
  <si>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</si>
  <si>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</si>
  <si>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</si>
  <si>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</si>
  <si>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</si>
  <si>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</si>
  <si>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</si>
  <si>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</si>
  <si>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</si>
  <si>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</si>
  <si>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</si>
  <si>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</si>
  <si>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</si>
  <si>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</si>
  <si>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</si>
  <si>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</si>
  <si>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</si>
  <si>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</si>
  <si>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</si>
  <si>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</si>
  <si>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</si>
  <si>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</si>
  <si>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</si>
  <si>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</si>
  <si>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</si>
  <si>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</si>
  <si>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</si>
  <si>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</si>
  <si>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</si>
  <si>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</si>
  <si>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</si>
  <si>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</si>
  <si>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</si>
  <si>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</si>
  <si>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</si>
  <si>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</si>
  <si>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</si>
  <si>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</si>
  <si>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</si>
  <si>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</si>
  <si>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</si>
  <si>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</si>
  <si>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</si>
  <si>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</si>
  <si>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</si>
  <si>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</si>
  <si>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</si>
  <si>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</si>
  <si>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</si>
  <si>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</si>
  <si>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</si>
  <si>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</si>
  <si>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</si>
  <si>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</si>
  <si>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</si>
  <si>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</si>
  <si>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</si>
  <si>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</si>
  <si>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</si>
  <si>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</si>
  <si>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</si>
  <si>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</si>
  <si>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</si>
  <si>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</si>
  <si>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</si>
  <si>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</si>
  <si>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</si>
  <si>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</si>
  <si>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</si>
  <si>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</si>
  <si>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</si>
  <si>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</si>
  <si>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</si>
  <si>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</si>
  <si>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</si>
  <si>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</si>
  <si>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</si>
  <si>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</si>
  <si>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</si>
  <si>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</si>
  <si>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</si>
  <si>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</si>
  <si>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</si>
  <si>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</si>
  <si>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</si>
  <si>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</si>
  <si>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</si>
  <si>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</si>
  <si>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</si>
  <si>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</si>
  <si>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</si>
  <si>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</si>
  <si>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</si>
  <si>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</si>
  <si>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</si>
  <si>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</si>
  <si>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</si>
  <si>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</si>
  <si>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</si>
  <si>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</si>
  <si>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</si>
  <si>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</si>
  <si>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</si>
  <si>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</si>
  <si>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</si>
  <si>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</si>
  <si>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</si>
  <si>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</si>
  <si>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</si>
  <si>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</si>
  <si>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</si>
  <si>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</si>
  <si>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</si>
  <si>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</si>
  <si>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</si>
  <si>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</si>
  <si>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</si>
  <si>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</si>
  <si>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</si>
  <si>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</si>
  <si>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</si>
  <si>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</si>
  <si>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</si>
  <si>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</si>
  <si>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</si>
  <si>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</si>
  <si>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</si>
  <si>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</si>
  <si>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</si>
  <si>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</si>
  <si>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</si>
  <si>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</si>
  <si>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</si>
  <si>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</si>
  <si>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</si>
  <si>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</si>
  <si>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</si>
  <si>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</si>
  <si>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</si>
  <si>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</si>
  <si>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</si>
  <si>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</si>
  <si>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</si>
  <si>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</si>
  <si>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</si>
  <si>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</si>
  <si>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</si>
  <si>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</si>
  <si>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</si>
  <si>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</si>
  <si>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</si>
  <si>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</si>
  <si>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</si>
  <si>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</si>
  <si>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</si>
  <si>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</si>
  <si>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</si>
  <si>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</si>
  <si>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</si>
  <si>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</si>
  <si>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</si>
  <si>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</si>
  <si>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</si>
  <si>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</si>
  <si>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</si>
  <si>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</si>
  <si>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</si>
  <si>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</si>
  <si>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</si>
  <si>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</si>
  <si>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</si>
  <si>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</si>
  <si>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</si>
  <si>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</si>
  <si>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</si>
  <si>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</si>
  <si>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</si>
  <si>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</si>
  <si>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</si>
  <si>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</si>
  <si>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</si>
  <si>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</si>
  <si>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</si>
  <si>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</si>
  <si>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</si>
  <si>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</si>
  <si>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</si>
  <si>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</si>
  <si>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</si>
  <si>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</si>
  <si>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</si>
  <si>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</si>
  <si>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</si>
  <si>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</si>
  <si>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</si>
  <si>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</si>
  <si>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</si>
  <si>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</si>
  <si>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</si>
  <si>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</si>
  <si>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</si>
  <si>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</si>
  <si>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</si>
  <si>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</si>
  <si>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</si>
  <si>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</si>
  <si>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</si>
  <si>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</si>
  <si>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</si>
  <si>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</si>
  <si>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</si>
  <si>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</si>
  <si>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</si>
  <si>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</si>
  <si>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</si>
  <si>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</si>
  <si>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</si>
  <si>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</si>
  <si>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</si>
  <si>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</si>
  <si>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</si>
  <si>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</si>
  <si>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</si>
  <si>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</si>
  <si>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</si>
  <si>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</si>
  <si>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</si>
  <si>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</si>
  <si>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</si>
  <si>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</si>
  <si>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</si>
  <si>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</si>
  <si>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</si>
  <si>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</si>
  <si>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</si>
  <si>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</si>
  <si>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</si>
  <si>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</si>
  <si>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</si>
  <si>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</si>
  <si>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</si>
  <si>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</si>
  <si>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</si>
  <si>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</si>
  <si>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</si>
  <si>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</si>
  <si>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</si>
  <si>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</si>
  <si>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</si>
  <si>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Exported data</t>
  </si>
  <si>
    <t>SECTOR</t>
  </si>
  <si>
    <t>POLLUTANT</t>
  </si>
  <si>
    <t>POLLUTANT TYPE</t>
  </si>
  <si>
    <t>EMISSIONS</t>
  </si>
  <si>
    <t>UNIT OF MEASURE</t>
  </si>
  <si>
    <t>Biogenics - Vegetation and Soil</t>
  </si>
  <si>
    <t>Methanol</t>
  </si>
  <si>
    <t>Industrial Processes - NEC</t>
  </si>
  <si>
    <t>Carbon Dioxide</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</si>
  <si>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</si>
  <si>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</si>
  <si>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</si>
  <si>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</si>
  <si>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</si>
  <si>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</si>
  <si>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</si>
  <si>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</si>
  <si>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</si>
  <si>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</si>
  <si>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</si>
  <si>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</si>
  <si>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</si>
  <si>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</si>
  <si>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</si>
  <si>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</si>
  <si>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</si>
  <si>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</si>
  <si>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</si>
  <si>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</si>
  <si>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</si>
  <si>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</si>
  <si>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</si>
  <si>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</si>
  <si>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</si>
  <si>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</si>
  <si>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</si>
  <si>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</si>
  <si>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</si>
  <si>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</si>
  <si>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</si>
  <si>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</si>
  <si>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</si>
  <si>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</si>
  <si>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</si>
  <si>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</si>
  <si>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</si>
  <si>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</si>
  <si>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</si>
  <si>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</si>
  <si>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</si>
  <si>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</si>
  <si>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</si>
  <si>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</si>
  <si>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</si>
  <si>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</si>
  <si>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</si>
  <si>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</si>
  <si>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</si>
  <si>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</si>
  <si>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</si>
  <si>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</si>
  <si>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</si>
  <si>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</si>
  <si>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</si>
  <si>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</si>
  <si>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</si>
  <si>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</si>
  <si>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</si>
  <si>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</si>
  <si>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</si>
  <si>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</si>
  <si>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</si>
  <si>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</si>
  <si>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</si>
  <si>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</si>
  <si>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</si>
  <si>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</si>
  <si>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</si>
  <si>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</si>
  <si>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</si>
  <si>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</si>
  <si>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</si>
  <si>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</si>
  <si>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</si>
  <si>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</si>
  <si>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</si>
  <si>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</si>
  <si>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</si>
  <si>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</si>
  <si>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</si>
  <si>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</si>
  <si>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</si>
  <si>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</si>
  <si>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</si>
  <si>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</si>
  <si>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</si>
  <si>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</si>
  <si>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</si>
  <si>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</si>
  <si>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</si>
  <si>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</si>
  <si>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</si>
  <si>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</si>
  <si>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</si>
  <si>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</si>
  <si>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</si>
  <si>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</si>
  <si>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</si>
  <si>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</si>
  <si>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</si>
  <si>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</si>
  <si>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</si>
  <si>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</si>
  <si>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</si>
  <si>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</si>
  <si>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</si>
  <si>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</si>
  <si>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</si>
  <si>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</si>
  <si>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</si>
  <si>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</si>
  <si>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</si>
  <si>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</si>
  <si>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</si>
  <si>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</si>
  <si>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</si>
  <si>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</si>
  <si>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</si>
  <si>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</si>
  <si>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</si>
  <si>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</si>
  <si>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</si>
  <si>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</si>
  <si>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</si>
  <si>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</si>
  <si>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</si>
  <si>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</si>
  <si>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</si>
  <si>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</si>
  <si>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</si>
  <si>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</si>
  <si>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</si>
  <si>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</si>
  <si>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</si>
  <si>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</si>
  <si>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</si>
  <si>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</si>
  <si>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</si>
  <si>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</si>
  <si>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</si>
  <si>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</si>
  <si>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</si>
  <si>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</si>
  <si>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</si>
  <si>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</si>
  <si>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</si>
  <si>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</si>
  <si>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</si>
  <si>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</si>
  <si>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</si>
  <si>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</si>
  <si>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</si>
  <si>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</si>
  <si>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</si>
  <si>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</si>
  <si>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</si>
  <si>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</si>
  <si>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</si>
  <si>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</si>
  <si>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</si>
  <si>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</si>
  <si>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</si>
  <si>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</si>
  <si>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</si>
  <si>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</si>
  <si>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</si>
  <si>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</si>
  <si>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</si>
  <si>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</si>
  <si>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</si>
  <si>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</si>
  <si>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</si>
  <si>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</si>
  <si>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</si>
  <si>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</si>
  <si>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</si>
  <si>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</si>
  <si>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</si>
  <si>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</si>
  <si>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</si>
  <si>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</si>
  <si>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</si>
  <si>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</si>
  <si>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</si>
  <si>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</si>
  <si>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</si>
  <si>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</si>
  <si>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</si>
  <si>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</si>
  <si>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</si>
  <si>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</si>
  <si>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</si>
  <si>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</si>
  <si>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</si>
  <si>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</si>
  <si>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</si>
  <si>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</si>
  <si>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</si>
  <si>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</si>
  <si>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</si>
  <si>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</si>
  <si>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</si>
  <si>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</si>
  <si>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</si>
  <si>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</si>
  <si>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</si>
  <si>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</si>
  <si>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</si>
  <si>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</si>
  <si>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</si>
  <si>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</si>
  <si>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</si>
  <si>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</si>
  <si>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</si>
  <si>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</si>
  <si>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</si>
  <si>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</si>
  <si>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</si>
  <si>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</si>
  <si>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</si>
  <si>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</si>
  <si>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</si>
  <si>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</si>
  <si>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</si>
  <si>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</si>
  <si>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</si>
  <si>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</si>
  <si>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</si>
  <si>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</si>
  <si>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</si>
  <si>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</si>
  <si>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</si>
  <si>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</si>
  <si>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</si>
  <si>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</si>
  <si>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</si>
  <si>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</si>
  <si>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</si>
  <si>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</si>
  <si>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</si>
  <si>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</si>
  <si>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</si>
  <si>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</si>
  <si>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</si>
  <si>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</si>
  <si>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</si>
  <si>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</si>
  <si>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</si>
  <si>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</si>
  <si>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</si>
  <si>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</si>
  <si>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</si>
  <si>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</si>
  <si>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</si>
  <si>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</si>
  <si>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</si>
  <si>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</si>
  <si>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</si>
  <si>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</si>
  <si>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</si>
  <si>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</si>
  <si>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</si>
  <si>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</si>
  <si>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</si>
  <si>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</si>
  <si>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</si>
  <si>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</si>
  <si>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</si>
  <si>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</si>
  <si>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</si>
  <si>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</si>
  <si>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</si>
  <si>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</si>
  <si>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</si>
  <si>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</si>
  <si>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</si>
  <si>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</si>
  <si>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</si>
  <si>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</si>
  <si>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</si>
  <si>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</si>
  <si>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</si>
  <si>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</si>
  <si>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</si>
  <si>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</si>
  <si>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</si>
  <si>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</si>
  <si>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</si>
  <si>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</si>
  <si>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</si>
  <si>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</si>
  <si>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</si>
  <si>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</si>
  <si>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</si>
  <si>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</si>
  <si>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</si>
  <si>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</si>
  <si>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</si>
  <si>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</si>
  <si>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</si>
  <si>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</si>
  <si>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</si>
  <si>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</si>
  <si>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</si>
  <si>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</si>
  <si>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</si>
  <si>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</si>
  <si>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</si>
  <si>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</si>
  <si>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</si>
  <si>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</si>
  <si>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</si>
  <si>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</si>
  <si>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</si>
  <si>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</si>
  <si>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</si>
  <si>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</si>
  <si>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</si>
  <si>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</si>
  <si>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</si>
  <si>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</si>
  <si>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</si>
  <si>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</si>
  <si>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</si>
  <si>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</si>
  <si>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</si>
  <si>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</si>
  <si>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</si>
  <si>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</si>
  <si>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</si>
  <si>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</si>
  <si>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</si>
  <si>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</si>
  <si>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</si>
  <si>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</si>
  <si>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</si>
  <si>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</si>
  <si>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</si>
  <si>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</si>
  <si>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</si>
  <si>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</si>
  <si>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</si>
  <si>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</si>
  <si>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</si>
  <si>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</si>
  <si>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</si>
  <si>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</si>
  <si>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</si>
  <si>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</si>
  <si>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</si>
  <si>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</si>
  <si>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</si>
  <si>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</si>
  <si>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</si>
  <si>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</si>
  <si>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</si>
  <si>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</si>
  <si>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</si>
  <si>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</si>
  <si>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</si>
  <si>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</si>
  <si>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</si>
  <si>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</si>
  <si>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</si>
  <si>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</si>
  <si>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</si>
  <si>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</si>
  <si>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</si>
  <si>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</si>
  <si>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</si>
  <si>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</si>
  <si>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</si>
  <si>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</si>
  <si>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</si>
  <si>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</si>
  <si>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</si>
  <si>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</si>
  <si>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</si>
  <si>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</si>
  <si>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</si>
  <si>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</si>
  <si>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</si>
  <si>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</si>
  <si>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</si>
  <si>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</si>
  <si>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</si>
  <si>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</si>
  <si>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</si>
  <si>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</si>
  <si>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</si>
  <si>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</si>
  <si>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</si>
  <si>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</si>
  <si>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</si>
  <si>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</si>
  <si>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</si>
  <si>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</si>
  <si>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</si>
  <si>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</si>
  <si>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</si>
  <si>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</si>
  <si>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</si>
  <si>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</si>
  <si>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</si>
  <si>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</si>
  <si>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</si>
  <si>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</si>
  <si>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</si>
  <si>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</si>
  <si>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</si>
  <si>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</si>
  <si>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</si>
  <si>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</si>
  <si>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</si>
  <si>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</si>
  <si>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</si>
  <si>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</si>
  <si>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</si>
  <si>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</si>
  <si>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</si>
  <si>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</si>
  <si>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</si>
  <si>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</si>
  <si>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</si>
  <si>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</si>
  <si>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</si>
  <si>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</si>
  <si>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</si>
  <si>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</si>
  <si>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</si>
  <si>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</si>
  <si>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</si>
  <si>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</si>
  <si>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</si>
  <si>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</si>
  <si>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</si>
  <si>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</si>
  <si>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</si>
  <si>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</si>
  <si>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</si>
  <si>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</si>
  <si>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</si>
  <si>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</si>
  <si>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</si>
  <si>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</si>
  <si>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</si>
  <si>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</si>
  <si>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</si>
  <si>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</si>
  <si>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</si>
  <si>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</si>
  <si>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</si>
  <si>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</si>
  <si>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</si>
  <si>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</si>
  <si>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</si>
  <si>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</si>
  <si>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</si>
  <si>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</si>
  <si>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</si>
  <si>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</si>
  <si>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</si>
  <si>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</si>
  <si>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</si>
  <si>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</si>
  <si>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</si>
  <si>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</si>
  <si>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</si>
  <si>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</si>
  <si>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</si>
  <si>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</si>
  <si>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</si>
  <si>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</si>
  <si>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</si>
  <si>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</si>
  <si>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</si>
  <si>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</si>
  <si>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</si>
  <si>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</si>
  <si>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</si>
  <si>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</si>
  <si>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</si>
  <si>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</si>
  <si>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</si>
  <si>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</si>
  <si>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</si>
  <si>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</si>
  <si>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</si>
  <si>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</si>
  <si>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</si>
  <si>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</si>
  <si>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</si>
  <si>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</si>
  <si>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</si>
  <si>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</si>
  <si>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</si>
  <si>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</si>
  <si>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</si>
  <si>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</si>
  <si>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</si>
  <si>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</si>
  <si>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</si>
  <si>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</si>
  <si>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</si>
  <si>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</si>
  <si>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</si>
  <si>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</si>
  <si>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</si>
  <si>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</si>
  <si>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</si>
  <si>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</si>
  <si>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</si>
  <si>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</si>
  <si>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</si>
  <si>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</si>
  <si>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</si>
  <si>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</si>
  <si>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</si>
  <si>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</si>
  <si>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</si>
  <si>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</si>
  <si>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</si>
  <si>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</si>
  <si>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</si>
  <si>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</si>
  <si>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</si>
  <si>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</si>
  <si>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</si>
  <si>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</si>
  <si>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</si>
  <si>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</si>
  <si>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</si>
  <si>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</si>
  <si>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</si>
  <si>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</si>
  <si>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</si>
  <si>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</si>
  <si>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</si>
  <si>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</si>
  <si>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</si>
  <si>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</si>
  <si>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</si>
  <si>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</si>
  <si>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</si>
  <si>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</si>
  <si>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</si>
  <si>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</si>
  <si>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</si>
  <si>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</si>
  <si>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</si>
  <si>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</si>
  <si>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</si>
  <si>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</si>
  <si>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</si>
  <si>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</si>
  <si>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</si>
  <si>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</si>
  <si>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</si>
  <si>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</si>
  <si>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</si>
  <si>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</si>
  <si>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</si>
  <si>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</si>
  <si>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</si>
  <si>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</si>
  <si>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</si>
  <si>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</si>
  <si>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</si>
  <si>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</si>
  <si>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</si>
  <si>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</si>
  <si>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</si>
  <si>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</si>
  <si>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</si>
  <si>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</si>
  <si>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</si>
  <si>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</si>
  <si>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</si>
  <si>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</si>
  <si>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</si>
  <si>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</si>
  <si>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</si>
  <si>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</si>
  <si>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</si>
  <si>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</si>
  <si>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</si>
  <si>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</si>
  <si>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</si>
  <si>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</si>
  <si>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</si>
  <si>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</si>
  <si>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</si>
  <si>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</si>
  <si>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</si>
  <si>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</si>
  <si>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</si>
  <si>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</si>
  <si>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</si>
  <si>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</si>
  <si>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</si>
  <si>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</si>
  <si>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</si>
  <si>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</si>
  <si>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</si>
  <si>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</si>
  <si>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</si>
  <si>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</si>
  <si>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</si>
  <si>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</si>
  <si>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</si>
  <si>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</si>
  <si>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</si>
  <si>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</si>
  <si>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</si>
  <si>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</si>
  <si>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</si>
  <si>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</si>
  <si>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</si>
  <si>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</si>
  <si>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</si>
  <si>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</si>
  <si>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</si>
  <si>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</si>
  <si>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</si>
  <si>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</si>
  <si>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</si>
  <si>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</si>
  <si>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</si>
  <si>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</si>
  <si>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</si>
  <si>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</si>
  <si>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</si>
  <si>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</si>
  <si>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</si>
  <si>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</si>
  <si>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</si>
  <si>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</si>
  <si>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</si>
  <si>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</si>
  <si>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</si>
  <si>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</si>
  <si>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</si>
  <si>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</si>
  <si>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</si>
  <si>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</si>
  <si>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</si>
  <si>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</si>
  <si>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</si>
  <si>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</si>
  <si>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</si>
  <si>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</si>
  <si>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</si>
  <si>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</si>
  <si>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</si>
  <si>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</si>
  <si>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</si>
  <si>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</si>
  <si>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</si>
  <si>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</si>
  <si>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</si>
  <si>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</si>
  <si>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</si>
  <si>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</si>
  <si>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</si>
  <si>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</si>
  <si>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</si>
  <si>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</si>
  <si>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</si>
  <si>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</si>
  <si>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</si>
  <si>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</si>
  <si>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</si>
  <si>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</si>
  <si>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</si>
  <si>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</si>
  <si>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</si>
  <si>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</si>
  <si>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</si>
  <si>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</si>
  <si>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</si>
  <si>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</si>
  <si>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</si>
  <si>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</si>
  <si>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</si>
  <si>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</si>
  <si>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</si>
  <si>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</si>
  <si>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</si>
  <si>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</si>
  <si>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</si>
  <si>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</si>
  <si>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</si>
  <si>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</si>
  <si>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</si>
  <si>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</si>
  <si>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</si>
  <si>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</si>
  <si>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</si>
  <si>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</si>
  <si>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</si>
  <si>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</si>
  <si>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</si>
  <si>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</si>
  <si>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</si>
  <si>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</si>
  <si>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</si>
  <si>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</si>
  <si>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</si>
  <si>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</si>
  <si>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</si>
  <si>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</si>
  <si>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</si>
  <si>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</si>
  <si>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</si>
  <si>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</si>
  <si>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</si>
  <si>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</si>
  <si>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</si>
  <si>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</si>
  <si>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</si>
  <si>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</si>
  <si>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</si>
  <si>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</si>
  <si>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</si>
  <si>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</si>
  <si>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</si>
  <si>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</si>
  <si>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</si>
  <si>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</si>
  <si>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</si>
  <si>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</si>
  <si>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</si>
  <si>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</si>
  <si>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</si>
  <si>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</si>
  <si>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</si>
  <si>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</si>
  <si>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</si>
  <si>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</si>
  <si>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</si>
  <si>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</si>
  <si>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</si>
  <si>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</si>
  <si>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</si>
  <si>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</si>
  <si>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</si>
  <si>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</si>
  <si>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</si>
  <si>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</si>
  <si>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</si>
  <si>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</si>
  <si>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</si>
  <si>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</si>
  <si>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</si>
  <si>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</si>
  <si>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</si>
  <si>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</si>
  <si>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</si>
  <si>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</si>
  <si>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</si>
  <si>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</si>
  <si>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</si>
  <si>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</si>
  <si>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</si>
  <si>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</si>
  <si>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</si>
  <si>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</si>
  <si>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</si>
  <si>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</si>
  <si>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</si>
  <si>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</si>
  <si>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</si>
  <si>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</si>
  <si>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</si>
  <si>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</si>
  <si>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</si>
  <si>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</si>
  <si>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</si>
  <si>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</si>
  <si>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</si>
  <si>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</si>
  <si>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</si>
  <si>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</si>
  <si>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</si>
  <si>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</si>
  <si>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</si>
  <si>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</si>
  <si>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</si>
  <si>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</si>
  <si>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</si>
  <si>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</si>
  <si>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</si>
  <si>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</si>
  <si>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</si>
  <si>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</si>
  <si>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</si>
  <si>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</si>
  <si>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</si>
  <si>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</si>
  <si>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</si>
  <si>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</si>
  <si>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</si>
  <si>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</si>
  <si>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</si>
  <si>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</si>
  <si>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</si>
  <si>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</si>
  <si>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</si>
  <si>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</si>
  <si>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</si>
  <si>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</si>
  <si>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</si>
  <si>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</si>
  <si>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</si>
  <si>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</si>
  <si>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</si>
  <si>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</si>
  <si>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</si>
  <si>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</si>
  <si>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</si>
  <si>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</si>
  <si>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</si>
  <si>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</si>
  <si>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</si>
  <si>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</si>
  <si>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</si>
  <si>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</si>
  <si>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</si>
  <si>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</si>
  <si>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</si>
  <si>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</si>
  <si>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</si>
  <si>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</si>
  <si>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</si>
  <si>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</si>
  <si>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</si>
  <si>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</si>
  <si>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</si>
  <si>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</si>
  <si>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</si>
  <si>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</si>
  <si>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</si>
  <si>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</si>
  <si>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</si>
  <si>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</si>
  <si>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</si>
  <si>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</si>
  <si>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</si>
  <si>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</si>
  <si>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</si>
  <si>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</si>
  <si>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</si>
  <si>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</si>
  <si>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</si>
  <si>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</si>
  <si>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</si>
  <si>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</si>
  <si>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</si>
  <si>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</si>
  <si>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</si>
  <si>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</si>
  <si>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</si>
  <si>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</si>
  <si>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</si>
  <si>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</si>
  <si>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</si>
  <si>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</si>
  <si>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</si>
  <si>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</si>
  <si>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</si>
  <si>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</si>
  <si>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</si>
  <si>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</si>
  <si>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</si>
  <si>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</si>
  <si>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</si>
  <si>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</si>
  <si>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</si>
  <si>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</si>
  <si>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</si>
  <si>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</si>
  <si>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</si>
  <si>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</si>
  <si>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</si>
  <si>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</si>
  <si>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</si>
  <si>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</si>
  <si>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</si>
  <si>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</si>
  <si>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</si>
  <si>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</si>
  <si>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</si>
  <si>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</si>
  <si>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</si>
  <si>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</si>
  <si>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</si>
  <si>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</si>
  <si>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</si>
  <si>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</si>
  <si>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</si>
  <si>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</si>
  <si>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</si>
  <si>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</si>
  <si>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</si>
  <si>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</si>
  <si>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</si>
  <si>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</si>
  <si>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</si>
  <si>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</si>
  <si>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</si>
  <si>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</si>
  <si>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</si>
  <si>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</si>
  <si>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</si>
  <si>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</si>
  <si>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</si>
  <si>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</si>
  <si>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</si>
  <si>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</si>
  <si>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</si>
  <si>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</si>
  <si>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</si>
  <si>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</si>
  <si>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</si>
  <si>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</si>
  <si>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</si>
  <si>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</si>
  <si>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</si>
  <si>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</si>
  <si>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</si>
  <si>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</si>
  <si>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</si>
  <si>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</si>
  <si>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</si>
  <si>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</si>
  <si>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</si>
  <si>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</si>
  <si>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</si>
  <si>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</si>
  <si>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</si>
  <si>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</si>
  <si>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</si>
  <si>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</si>
  <si>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</si>
  <si>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</si>
  <si>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</si>
  <si>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</si>
  <si>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</si>
  <si>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</si>
  <si>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</si>
  <si>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</si>
  <si>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</si>
  <si>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</si>
  <si>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</si>
  <si>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</si>
  <si>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</si>
  <si>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</si>
  <si>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</si>
  <si>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</si>
  <si>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</si>
  <si>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</si>
  <si>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</si>
  <si>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</si>
  <si>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</si>
  <si>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</si>
  <si>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</si>
  <si>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</si>
  <si>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</si>
  <si>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</si>
  <si>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</si>
  <si>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</si>
  <si>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</si>
  <si>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</si>
  <si>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</si>
  <si>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</si>
  <si>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</si>
  <si>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</si>
  <si>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</si>
  <si>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</si>
  <si>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</si>
  <si>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</si>
  <si>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</si>
  <si>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</si>
  <si>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</si>
  <si>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</si>
  <si>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</si>
  <si>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</si>
  <si>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</si>
  <si>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</si>
  <si>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</si>
  <si>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</si>
  <si>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</si>
  <si>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</si>
  <si>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</si>
  <si>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</si>
  <si>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</si>
  <si>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</si>
  <si>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</si>
  <si>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</si>
  <si>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</si>
  <si>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</si>
  <si>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</si>
  <si>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</si>
  <si>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</si>
  <si>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</si>
  <si>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</si>
  <si>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</si>
  <si>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</si>
  <si>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</si>
  <si>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</si>
  <si>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</si>
  <si>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</si>
  <si>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</si>
  <si>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</si>
  <si>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</si>
  <si>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</si>
  <si>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</si>
  <si>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</si>
  <si>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</si>
  <si>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</si>
  <si>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</si>
  <si>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</si>
  <si>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</si>
  <si>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</si>
  <si>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</si>
  <si>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</si>
  <si>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</si>
  <si>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</si>
  <si>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</si>
  <si>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</si>
  <si>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</si>
  <si>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</si>
  <si>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</si>
  <si>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</si>
  <si>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</si>
  <si>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</si>
  <si>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</si>
  <si>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</si>
  <si>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</si>
  <si>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</si>
  <si>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</si>
  <si>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</si>
  <si>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</si>
  <si>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</si>
  <si>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</si>
  <si>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</si>
  <si>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</si>
  <si>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</si>
  <si>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</si>
  <si>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</si>
  <si>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</si>
  <si>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</si>
  <si>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</si>
  <si>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</si>
  <si>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</si>
  <si>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</si>
  <si>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</si>
  <si>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</si>
  <si>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</si>
  <si>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</si>
  <si>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</si>
  <si>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</si>
  <si>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</si>
  <si>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</si>
  <si>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</si>
  <si>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</si>
  <si>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</si>
  <si>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</si>
  <si>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</si>
  <si>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</si>
  <si>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</si>
  <si>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</si>
  <si>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</si>
  <si>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</si>
  <si>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</si>
  <si>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</si>
  <si>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</si>
  <si>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</si>
  <si>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</si>
  <si>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</si>
  <si>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</si>
  <si>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</si>
  <si>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</si>
  <si>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</si>
  <si>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</si>
  <si>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</si>
  <si>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</si>
  <si>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</si>
  <si>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</si>
  <si>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</si>
  <si>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</si>
  <si>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</si>
  <si>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</si>
  <si>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</si>
  <si>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</si>
  <si>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</si>
  <si>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</si>
  <si>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</si>
  <si>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</si>
  <si>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</si>
  <si>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</si>
  <si>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</si>
  <si>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</si>
  <si>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</si>
  <si>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</si>
  <si>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</si>
  <si>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</si>
  <si>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</si>
  <si>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</si>
  <si>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</si>
  <si>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</si>
  <si>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</si>
  <si>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</si>
  <si>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</si>
  <si>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</si>
  <si>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</si>
  <si>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</si>
  <si>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</si>
  <si>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</si>
  <si>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</si>
  <si>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</si>
  <si>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</si>
  <si>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</si>
  <si>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</si>
  <si>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</si>
  <si>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</si>
  <si>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</si>
  <si>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</si>
  <si>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</si>
  <si>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</si>
  <si>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</si>
  <si>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</si>
  <si>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</si>
  <si>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</si>
  <si>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</si>
  <si>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</si>
  <si>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</si>
  <si>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</si>
  <si>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</si>
  <si>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</si>
  <si>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</si>
  <si>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</si>
  <si>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</si>
  <si>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</si>
  <si>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</si>
  <si>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</si>
  <si>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</si>
  <si>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</si>
  <si>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</si>
  <si>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</si>
  <si>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</si>
  <si>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</si>
  <si>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</si>
  <si>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</si>
  <si>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</si>
  <si>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</si>
  <si>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</si>
  <si>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</si>
  <si>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</si>
  <si>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</si>
  <si>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</si>
  <si>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</si>
  <si>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</si>
  <si>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</si>
  <si>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</si>
  <si>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</si>
  <si>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</si>
  <si>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</si>
  <si>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</si>
  <si>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</si>
  <si>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</si>
  <si>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</si>
  <si>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</si>
  <si>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</si>
  <si>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</si>
  <si>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</si>
  <si>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</si>
  <si>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</si>
  <si>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</si>
  <si>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</si>
  <si>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</si>
  <si>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</si>
  <si>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</si>
  <si>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</si>
  <si>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</si>
  <si>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</si>
  <si>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</si>
  <si>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</si>
  <si>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</si>
  <si>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</si>
  <si>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</si>
  <si>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</si>
  <si>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</si>
  <si>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</si>
  <si>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</si>
  <si>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</si>
  <si>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</si>
  <si>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</si>
  <si>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</si>
  <si>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</si>
  <si>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</si>
  <si>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</si>
  <si>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</si>
  <si>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</si>
  <si>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</si>
  <si>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</si>
  <si>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</si>
  <si>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</si>
  <si>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</si>
  <si>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</si>
  <si>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</si>
  <si>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</si>
  <si>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</si>
  <si>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</si>
  <si>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</si>
  <si>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</si>
  <si>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</si>
  <si>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</si>
  <si>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</si>
  <si>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</si>
  <si>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</si>
  <si>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</si>
  <si>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</si>
  <si>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</si>
  <si>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</si>
  <si>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</si>
  <si>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</si>
  <si>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</si>
  <si>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</si>
  <si>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</si>
  <si>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</si>
  <si>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</si>
  <si>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</si>
  <si>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</si>
  <si>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</si>
  <si>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</si>
  <si>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</si>
  <si>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</si>
  <si>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</si>
  <si>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</si>
  <si>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</si>
  <si>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</si>
  <si>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</si>
  <si>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</si>
  <si>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</si>
  <si>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</si>
  <si>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</si>
  <si>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</si>
  <si>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</si>
  <si>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</si>
  <si>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</si>
  <si>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</si>
  <si>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</si>
  <si>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</si>
  <si>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</si>
  <si>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</si>
  <si>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</si>
  <si>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</si>
  <si>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</si>
  <si>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</si>
  <si>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</si>
  <si>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</si>
  <si>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</si>
  <si>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</si>
  <si>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</si>
  <si>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</si>
  <si>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</si>
  <si>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</si>
  <si>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</si>
  <si>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</si>
  <si>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</si>
  <si>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</si>
  <si>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</si>
  <si>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</si>
  <si>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</si>
  <si>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</si>
  <si>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</si>
  <si>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</si>
  <si>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</si>
  <si>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</si>
  <si>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</si>
  <si>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</si>
  <si>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</si>
  <si>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</si>
  <si>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</si>
  <si>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</si>
  <si>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</si>
  <si>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</si>
  <si>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</si>
  <si>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</si>
  <si>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</si>
  <si>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</si>
  <si>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</si>
  <si>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</si>
  <si>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</si>
  <si>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</si>
  <si>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</si>
  <si>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</si>
  <si>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</si>
  <si>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</si>
  <si>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</si>
  <si>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</si>
  <si>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</si>
  <si>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</si>
  <si>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</si>
  <si>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</si>
  <si>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</si>
  <si>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</si>
  <si>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</si>
  <si>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</si>
  <si>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</si>
  <si>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</si>
  <si>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</si>
  <si>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</si>
  <si>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</si>
  <si>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</si>
  <si>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</si>
  <si>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</si>
  <si>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</si>
  <si>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</si>
  <si>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</si>
  <si>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</si>
  <si>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</si>
  <si>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</si>
  <si>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</si>
  <si>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</si>
  <si>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</si>
  <si>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</si>
  <si>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</si>
  <si>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</si>
  <si>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</si>
  <si>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</si>
  <si>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</si>
  <si>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</si>
  <si>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</si>
  <si>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</si>
  <si>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</si>
  <si>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</si>
  <si>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</si>
  <si>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</si>
  <si>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</si>
  <si>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</si>
  <si>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</si>
  <si>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</si>
  <si>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</si>
  <si>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</si>
  <si>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</si>
  <si>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</si>
  <si>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</si>
  <si>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</si>
  <si>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</si>
  <si>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</si>
  <si>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</si>
  <si>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</si>
  <si>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</si>
  <si>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</si>
  <si>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</si>
  <si>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</si>
  <si>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</si>
  <si>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</si>
  <si>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</si>
  <si>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</si>
  <si>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</si>
  <si>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</si>
  <si>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</si>
  <si>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</si>
  <si>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</si>
  <si>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</si>
  <si>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</si>
  <si>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</si>
  <si>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</si>
  <si>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</si>
  <si>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</si>
  <si>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</si>
  <si>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</si>
  <si>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</si>
  <si>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</si>
  <si>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</si>
  <si>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</si>
  <si>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</si>
  <si>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</si>
  <si>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</si>
  <si>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</si>
  <si>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</si>
  <si>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</si>
  <si>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</si>
  <si>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</si>
  <si>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</si>
  <si>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</si>
  <si>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</si>
  <si>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</si>
  <si>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</si>
  <si>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</si>
  <si>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</si>
  <si>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</si>
  <si>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</si>
  <si>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</si>
  <si>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</si>
  <si>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</si>
  <si>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</si>
  <si>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</si>
  <si>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</si>
  <si>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</si>
  <si>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</si>
  <si>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</si>
  <si>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</si>
  <si>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</si>
  <si>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</si>
  <si>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</si>
  <si>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</si>
  <si>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</si>
  <si>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</si>
  <si>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</si>
  <si>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</si>
  <si>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</si>
  <si>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</si>
  <si>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</si>
  <si>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</si>
  <si>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</si>
  <si>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</si>
  <si>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</si>
  <si>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</si>
  <si>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</si>
  <si>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</si>
  <si>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</si>
  <si>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</si>
  <si>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</si>
  <si>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</si>
  <si>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</si>
  <si>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</si>
  <si>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</si>
  <si>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</si>
  <si>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</si>
  <si>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</si>
  <si>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</si>
  <si>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</si>
  <si>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</si>
  <si>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</si>
  <si>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</si>
  <si>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</si>
  <si>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</si>
  <si>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</si>
  <si>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</si>
  <si>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</si>
  <si>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</si>
  <si>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</si>
  <si>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</si>
  <si>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</si>
  <si>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</si>
  <si>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</si>
  <si>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</si>
  <si>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</si>
  <si>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</si>
  <si>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</si>
  <si>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</si>
  <si>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</si>
  <si>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</si>
  <si>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</si>
  <si>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</si>
  <si>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</si>
  <si>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</si>
  <si>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</si>
  <si>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</si>
  <si>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</si>
  <si>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</si>
  <si>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</si>
  <si>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</si>
  <si>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</si>
  <si>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</si>
  <si>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</si>
  <si>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</si>
  <si>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</si>
  <si>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</si>
  <si>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</si>
  <si>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</si>
  <si>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</si>
  <si>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</si>
  <si>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</si>
  <si>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</si>
  <si>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</si>
  <si>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</si>
  <si>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</si>
  <si>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</si>
  <si>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</si>
  <si>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</si>
  <si>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</si>
  <si>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</si>
  <si>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</si>
  <si>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</si>
  <si>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</si>
  <si>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</si>
  <si>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</si>
  <si>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</si>
  <si>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</si>
  <si>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</si>
  <si>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</si>
  <si>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</si>
  <si>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</si>
  <si>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</si>
  <si>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</si>
  <si>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</si>
  <si>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</si>
  <si>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</si>
  <si>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</si>
  <si>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</si>
  <si>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</si>
  <si>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</si>
  <si>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</si>
  <si>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</si>
  <si>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</si>
  <si>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</si>
  <si>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</si>
  <si>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</si>
  <si>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</si>
  <si>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</si>
  <si>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</si>
  <si>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</si>
  <si>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</si>
  <si>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</si>
  <si>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</si>
  <si>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</si>
  <si>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</si>
  <si>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</si>
  <si>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</si>
  <si>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</si>
  <si>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</si>
  <si>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</si>
  <si>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</si>
  <si>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</si>
  <si>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</si>
  <si>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</si>
  <si>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</si>
  <si>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</si>
  <si>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</si>
  <si>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</si>
  <si>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</si>
  <si>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</si>
  <si>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</si>
  <si>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</si>
  <si>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</si>
  <si>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</si>
  <si>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</si>
  <si>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</si>
  <si>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</si>
  <si>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</si>
  <si>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</si>
  <si>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</si>
  <si>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</si>
  <si>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</si>
  <si>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</si>
  <si>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</si>
  <si>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</si>
  <si>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</si>
  <si>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</si>
  <si>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</si>
  <si>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</si>
  <si>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</si>
  <si>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</si>
  <si>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</si>
  <si>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</si>
  <si>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</si>
  <si>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</si>
  <si>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</si>
  <si>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</si>
  <si>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</si>
  <si>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</si>
  <si>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</si>
  <si>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</si>
  <si>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</si>
  <si>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</si>
  <si>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</si>
  <si>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</si>
  <si>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</si>
  <si>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</si>
  <si>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</si>
  <si>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</si>
  <si>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</si>
  <si>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</si>
  <si>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</si>
  <si>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</si>
  <si>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</si>
  <si>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</si>
  <si>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</si>
  <si>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</si>
  <si>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</si>
  <si>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</si>
  <si>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</si>
  <si>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</si>
  <si>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</si>
  <si>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</si>
  <si>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</si>
  <si>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</si>
  <si>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</si>
  <si>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</si>
  <si>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</si>
  <si>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</si>
  <si>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</si>
  <si>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</si>
  <si>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</si>
  <si>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</si>
  <si>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</si>
  <si>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</si>
  <si>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</si>
  <si>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</si>
  <si>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</si>
  <si>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</si>
  <si>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</si>
  <si>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</si>
  <si>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</si>
  <si>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</si>
  <si>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</si>
  <si>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</si>
  <si>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</si>
  <si>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</si>
  <si>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</si>
  <si>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</si>
  <si>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</si>
  <si>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</si>
  <si>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</si>
  <si>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</si>
  <si>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</si>
  <si>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</si>
  <si>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</si>
  <si>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</si>
  <si>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</si>
  <si>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</si>
  <si>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</si>
  <si>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</si>
  <si>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</si>
  <si>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</si>
  <si>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</si>
  <si>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</si>
  <si>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</si>
  <si>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</si>
  <si>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</si>
  <si>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</si>
  <si>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</si>
  <si>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</si>
  <si>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</si>
  <si>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</si>
  <si>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</si>
  <si>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</si>
  <si>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</si>
  <si>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</si>
  <si>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</si>
  <si>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</si>
  <si>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</si>
  <si>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</si>
  <si>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</si>
  <si>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</si>
  <si>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</si>
  <si>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</si>
  <si>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</si>
  <si>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</si>
  <si>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</si>
  <si>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</si>
  <si>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</si>
  <si>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</si>
  <si>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</si>
  <si>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</si>
  <si>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</si>
  <si>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</si>
  <si>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</si>
  <si>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</si>
  <si>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</si>
  <si>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</si>
  <si>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</si>
  <si>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</si>
  <si>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</si>
  <si>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</si>
  <si>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</si>
  <si>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</si>
  <si>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</si>
  <si>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</si>
  <si>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</si>
  <si>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</si>
  <si>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</si>
  <si>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</si>
  <si>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</si>
  <si>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</si>
  <si>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</si>
  <si>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</si>
  <si>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</si>
  <si>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</si>
  <si>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</si>
  <si>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</si>
  <si>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</si>
  <si>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</si>
  <si>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</si>
  <si>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</si>
  <si>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</si>
  <si>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</si>
  <si>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</si>
  <si>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</si>
  <si>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</si>
  <si>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</si>
  <si>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</si>
  <si>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</si>
  <si>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</si>
  <si>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</si>
  <si>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</si>
  <si>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</si>
  <si>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</si>
  <si>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</si>
  <si>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</si>
  <si>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</si>
  <si>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</si>
  <si>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</si>
  <si>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</si>
  <si>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</si>
  <si>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</si>
  <si>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</si>
  <si>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</si>
  <si>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</si>
  <si>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</si>
  <si>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</si>
  <si>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</si>
  <si>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</si>
  <si>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</si>
  <si>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</si>
  <si>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</si>
  <si>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</si>
  <si>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</si>
  <si>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</si>
  <si>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</si>
  <si>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</si>
  <si>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</si>
  <si>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</si>
  <si>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</si>
  <si>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</si>
  <si>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</si>
  <si>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</si>
  <si>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</si>
  <si>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</si>
  <si>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</si>
  <si>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</si>
  <si>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</si>
  <si>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</si>
  <si>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</si>
  <si>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</si>
  <si>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</si>
  <si>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</si>
  <si>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</si>
  <si>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</si>
  <si>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</si>
  <si>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</si>
  <si>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</si>
  <si>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</si>
  <si>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</si>
  <si>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</si>
  <si>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</si>
  <si>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</si>
  <si>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</si>
  <si>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</si>
  <si>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</si>
  <si>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</si>
  <si>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</si>
  <si>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</si>
  <si>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</si>
  <si>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</si>
  <si>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</si>
  <si>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</si>
  <si>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</si>
  <si>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</si>
  <si>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</si>
  <si>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</si>
  <si>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</si>
  <si>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</si>
  <si>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</si>
  <si>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</si>
  <si>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</si>
  <si>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</si>
  <si>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</si>
  <si>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</si>
  <si>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</si>
  <si>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</si>
  <si>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</si>
  <si>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</si>
  <si>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</si>
  <si>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</si>
  <si>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</si>
  <si>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</si>
  <si>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</si>
  <si>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</si>
  <si>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</si>
  <si>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</si>
  <si>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</si>
  <si>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</si>
  <si>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</si>
  <si>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</si>
  <si>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</si>
  <si>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</si>
  <si>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</si>
  <si>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</si>
  <si>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</si>
  <si>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</si>
  <si>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</si>
  <si>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</si>
  <si>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</si>
  <si>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</si>
  <si>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</si>
  <si>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</si>
  <si>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</si>
  <si>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</si>
  <si>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</si>
  <si>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</si>
  <si>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</si>
  <si>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</si>
  <si>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</si>
  <si>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</si>
  <si>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</si>
  <si>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</si>
  <si>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</si>
  <si>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</si>
  <si>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</si>
  <si>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</si>
  <si>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</si>
  <si>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</si>
  <si>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</si>
  <si>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</si>
  <si>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</si>
  <si>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</si>
  <si>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</si>
  <si>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</si>
  <si>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</si>
  <si>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</si>
  <si>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</si>
  <si>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</si>
  <si>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</si>
  <si>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</si>
  <si>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</si>
  <si>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</si>
  <si>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</si>
  <si>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</si>
  <si>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</si>
  <si>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</si>
  <si>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</si>
  <si>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</si>
  <si>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</si>
  <si>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</si>
  <si>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</si>
  <si>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</si>
  <si>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</si>
  <si>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</si>
  <si>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</si>
  <si>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</si>
  <si>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</si>
  <si>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</si>
  <si>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</si>
  <si>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</si>
  <si>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</si>
  <si>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</si>
  <si>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</si>
  <si>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</si>
  <si>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</si>
  <si>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</si>
  <si>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</si>
  <si>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</si>
  <si>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</si>
  <si>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</si>
  <si>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</si>
  <si>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</si>
  <si>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</si>
  <si>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</si>
  <si>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</si>
  <si>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</si>
  <si>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</si>
  <si>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</si>
  <si>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</si>
  <si>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</si>
  <si>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</si>
  <si>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</si>
  <si>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</si>
  <si>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</si>
  <si>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</si>
  <si>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</si>
  <si>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</si>
  <si>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</si>
  <si>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</si>
  <si>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</si>
  <si>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</si>
  <si>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</si>
  <si>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</si>
  <si>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</si>
  <si>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</si>
  <si>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</si>
  <si>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</si>
  <si>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</si>
  <si>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</si>
  <si>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</si>
  <si>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</si>
  <si>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</si>
  <si>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</si>
  <si>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</si>
  <si>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</si>
  <si>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</si>
  <si>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</si>
  <si>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</si>
  <si>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</si>
  <si>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</si>
  <si>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</si>
  <si>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</si>
  <si>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</si>
  <si>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</si>
  <si>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</si>
  <si>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</si>
  <si>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</si>
  <si>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</si>
  <si>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</si>
  <si>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</si>
  <si>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</si>
  <si>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</si>
  <si>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</si>
  <si>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</si>
  <si>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</si>
  <si>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</si>
  <si>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</si>
  <si>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</si>
  <si>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</si>
  <si>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</si>
  <si>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</si>
  <si>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</si>
  <si>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</si>
  <si>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</si>
  <si>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</si>
  <si>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</si>
  <si>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</si>
  <si>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</si>
  <si>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</si>
  <si>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</si>
  <si>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</si>
  <si>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</si>
  <si>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</si>
  <si>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</si>
  <si>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</si>
  <si>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</si>
  <si>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</si>
  <si>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</si>
  <si>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</si>
  <si>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</si>
  <si>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</si>
  <si>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</si>
  <si>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</si>
  <si>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</si>
  <si>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</si>
  <si>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</si>
  <si>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</si>
  <si>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</si>
  <si>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</si>
  <si>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</si>
  <si>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</si>
  <si>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</si>
  <si>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</si>
  <si>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</si>
  <si>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</si>
  <si>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</si>
  <si>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</si>
  <si>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</si>
  <si>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</si>
  <si>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</si>
  <si>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</si>
  <si>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</si>
  <si>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</si>
  <si>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</si>
  <si>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</si>
  <si>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</si>
  <si>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</si>
  <si>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</si>
  <si>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</si>
  <si>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</si>
  <si>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</si>
  <si>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</si>
  <si>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</si>
  <si>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</si>
  <si>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</si>
  <si>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</si>
  <si>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</si>
  <si>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</si>
  <si>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</si>
  <si>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</si>
  <si>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</si>
  <si>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</si>
  <si>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</si>
  <si>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</si>
  <si>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</si>
  <si>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</si>
  <si>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</si>
  <si>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</si>
  <si>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</si>
  <si>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</si>
  <si>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</si>
  <si>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</si>
  <si>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</si>
  <si>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</si>
  <si>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</si>
  <si>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</si>
  <si>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</si>
  <si>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</si>
  <si>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</si>
  <si>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</si>
  <si>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</si>
  <si>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</si>
  <si>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</si>
  <si>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</si>
  <si>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</si>
  <si>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</si>
  <si>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</si>
  <si>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</si>
  <si>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</si>
  <si>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</si>
  <si>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</si>
  <si>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</si>
  <si>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</si>
  <si>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</si>
  <si>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</si>
  <si>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</si>
  <si>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</si>
  <si>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</si>
  <si>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</si>
  <si>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</si>
  <si>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</si>
  <si>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</si>
  <si>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</si>
  <si>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</si>
  <si>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</si>
  <si>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</si>
  <si>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</si>
  <si>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</si>
  <si>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</si>
  <si>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</si>
  <si>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</si>
  <si>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</si>
  <si>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</si>
  <si>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</si>
  <si>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</si>
  <si>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</si>
  <si>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</si>
  <si>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</si>
  <si>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</si>
  <si>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</si>
  <si>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</si>
  <si>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</si>
  <si>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</si>
  <si>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</si>
  <si>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</si>
  <si>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</si>
  <si>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</si>
  <si>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</si>
  <si>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</si>
  <si>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</si>
  <si>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</si>
  <si>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</si>
  <si>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</si>
  <si>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</si>
  <si>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</si>
  <si>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</si>
  <si>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</si>
  <si>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</si>
  <si>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</si>
  <si>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</si>
  <si>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</si>
  <si>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</si>
  <si>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</si>
  <si>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</si>
  <si>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</si>
  <si>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</si>
  <si>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</si>
  <si>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</si>
  <si>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</si>
  <si>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</si>
  <si>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</si>
  <si>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</si>
  <si>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</si>
  <si>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</si>
  <si>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</si>
  <si>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</si>
  <si>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</si>
  <si>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</si>
  <si>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</si>
  <si>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</si>
  <si>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</si>
  <si>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</si>
  <si>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</si>
  <si>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</si>
  <si>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</si>
  <si>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</si>
  <si>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</si>
  <si>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</si>
  <si>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</si>
  <si>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</si>
  <si>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</si>
  <si>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</si>
  <si>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</si>
  <si>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</si>
  <si>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</si>
  <si>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</si>
  <si>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</si>
  <si>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</si>
  <si>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</si>
  <si>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</si>
  <si>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</si>
  <si>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</si>
  <si>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</si>
  <si>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</si>
  <si>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</si>
  <si>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</si>
  <si>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</si>
  <si>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</si>
  <si>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</si>
  <si>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</si>
  <si>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</si>
  <si>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</si>
  <si>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</si>
  <si>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</si>
  <si>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</si>
  <si>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</si>
  <si>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</si>
  <si>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</si>
  <si>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</si>
  <si>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</si>
  <si>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</si>
  <si>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</si>
  <si>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</si>
  <si>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</si>
  <si>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</si>
  <si>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</si>
  <si>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</si>
  <si>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</si>
  <si>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</si>
  <si>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</si>
  <si>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</si>
  <si>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</si>
  <si>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</si>
  <si>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</si>
  <si>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</si>
  <si>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</si>
  <si>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</si>
  <si>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</si>
  <si>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</si>
  <si>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</si>
  <si>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</si>
  <si>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</si>
  <si>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</si>
  <si>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</si>
  <si>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</si>
  <si>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</si>
  <si>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</si>
  <si>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</si>
  <si>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</si>
  <si>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</si>
  <si>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</si>
  <si>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</si>
  <si>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</si>
  <si>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</si>
  <si>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</si>
  <si>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</si>
  <si>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</si>
  <si>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</si>
  <si>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</si>
  <si>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</si>
  <si>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</si>
  <si>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</si>
  <si>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</si>
  <si>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</si>
  <si>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</si>
  <si>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</si>
  <si>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</si>
  <si>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</si>
  <si>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</si>
  <si>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</si>
  <si>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</si>
  <si>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</si>
  <si>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</si>
  <si>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</si>
  <si>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</si>
  <si>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</si>
  <si>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</si>
  <si>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</si>
  <si>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</si>
  <si>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</si>
  <si>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</si>
  <si>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</si>
  <si>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</si>
  <si>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</si>
  <si>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</si>
  <si>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</si>
  <si>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</si>
  <si>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</si>
  <si>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</si>
  <si>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</si>
  <si>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</si>
  <si>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</si>
  <si>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</si>
  <si>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</si>
  <si>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</si>
  <si>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</si>
  <si>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</si>
  <si>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</si>
  <si>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</si>
  <si>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</si>
  <si>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</si>
  <si>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</si>
  <si>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</si>
  <si>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</si>
  <si>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</si>
  <si>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</si>
  <si>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</si>
  <si>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</si>
  <si>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</si>
  <si>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</si>
  <si>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</si>
  <si>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</si>
  <si>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</si>
  <si>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</si>
  <si>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</si>
  <si>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</si>
  <si>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</si>
  <si>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</si>
  <si>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</si>
  <si>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</si>
  <si>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</si>
  <si>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</si>
  <si>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</si>
  <si>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</si>
  <si>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</si>
  <si>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</si>
  <si>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</si>
  <si>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</si>
  <si>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</si>
  <si>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</si>
  <si>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</si>
  <si>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</si>
  <si>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</si>
  <si>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</si>
  <si>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</si>
  <si>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</si>
  <si>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</si>
  <si>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</si>
  <si>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</si>
  <si>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</si>
  <si>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</si>
  <si>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</si>
  <si>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</si>
  <si>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</si>
  <si>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</si>
  <si>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</si>
  <si>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</si>
  <si>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</si>
  <si>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</si>
  <si>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</si>
  <si>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</si>
  <si>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</si>
  <si>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</si>
  <si>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</si>
  <si>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</si>
  <si>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</si>
  <si>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</si>
  <si>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</si>
  <si>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</si>
  <si>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</si>
  <si>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</si>
  <si>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</si>
  <si>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</si>
  <si>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</si>
  <si>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</si>
  <si>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</si>
  <si>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</si>
  <si>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</si>
  <si>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</si>
  <si>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</si>
  <si>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</si>
  <si>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</si>
  <si>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</si>
  <si>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</si>
  <si>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</si>
  <si>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</si>
  <si>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</si>
  <si>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</si>
  <si>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</si>
  <si>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</si>
  <si>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</si>
  <si>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</si>
  <si>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</si>
  <si>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</si>
  <si>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</si>
  <si>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</si>
  <si>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</si>
  <si>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</si>
  <si>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</si>
  <si>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</si>
  <si>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</si>
  <si>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</si>
  <si>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</si>
  <si>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</si>
  <si>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</si>
  <si>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</si>
  <si>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</si>
  <si>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</si>
  <si>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</si>
  <si>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</si>
  <si>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</si>
  <si>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</si>
  <si>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</si>
  <si>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</si>
  <si>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</si>
  <si>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</si>
  <si>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</si>
  <si>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</si>
  <si>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</si>
  <si>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</si>
  <si>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</si>
  <si>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</si>
  <si>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</si>
  <si>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</si>
  <si>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</si>
  <si>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</si>
  <si>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</si>
  <si>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</si>
  <si>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</si>
  <si>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</si>
  <si>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</si>
  <si>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</si>
  <si>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</si>
  <si>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</si>
  <si>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</si>
  <si>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</si>
  <si>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</si>
  <si>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</si>
  <si>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</si>
  <si>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</si>
  <si>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</si>
  <si>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</si>
  <si>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</si>
  <si>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</si>
  <si>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</si>
  <si>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</si>
  <si>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</si>
  <si>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</si>
  <si>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</si>
  <si>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</si>
  <si>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</si>
  <si>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</si>
  <si>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</si>
  <si>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</si>
  <si>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</si>
  <si>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</si>
  <si>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</si>
  <si>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</si>
  <si>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</si>
  <si>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</si>
  <si>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</si>
  <si>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</si>
  <si>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</si>
  <si>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</si>
  <si>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</si>
  <si>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</si>
  <si>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</si>
  <si>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</si>
  <si>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</si>
  <si>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</si>
  <si>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</si>
  <si>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</si>
  <si>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</si>
  <si>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</si>
  <si>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</si>
  <si>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</si>
  <si>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</si>
  <si>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</si>
  <si>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</si>
  <si>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</si>
  <si>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</si>
  <si>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</si>
  <si>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</si>
  <si>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</si>
  <si>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</si>
  <si>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</si>
  <si>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</si>
  <si>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</si>
  <si>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</si>
  <si>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</si>
  <si>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</si>
  <si>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</si>
  <si>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</si>
  <si>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</si>
  <si>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</si>
  <si>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</si>
  <si>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</si>
  <si>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</si>
  <si>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</si>
  <si>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</si>
  <si>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</si>
  <si>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</si>
  <si>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</si>
  <si>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</si>
  <si>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</si>
  <si>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</si>
  <si>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</si>
  <si>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</si>
  <si>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</si>
  <si>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</si>
  <si>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</si>
  <si>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</si>
  <si>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</si>
  <si>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</si>
  <si>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</si>
  <si>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</si>
  <si>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</si>
  <si>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</si>
  <si>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</si>
  <si>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</si>
  <si>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</si>
  <si>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</si>
  <si>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</si>
  <si>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</si>
  <si>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</si>
  <si>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</si>
  <si>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</si>
  <si>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</si>
  <si>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</si>
  <si>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</si>
  <si>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</si>
  <si>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</si>
  <si>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</si>
  <si>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</si>
  <si>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</si>
  <si>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</si>
  <si>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</si>
  <si>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</si>
  <si>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</si>
  <si>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</si>
  <si>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</si>
  <si>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</si>
  <si>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</si>
  <si>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</si>
  <si>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</si>
  <si>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</si>
  <si>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</si>
  <si>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</si>
  <si>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</si>
  <si>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</si>
  <si>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</si>
  <si>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</si>
  <si>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</si>
  <si>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</si>
  <si>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</si>
  <si>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</si>
  <si>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</si>
  <si>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</si>
  <si>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</si>
  <si>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</si>
  <si>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</si>
  <si>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</si>
  <si>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</si>
  <si>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</si>
  <si>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</si>
  <si>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</si>
  <si>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</si>
  <si>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</si>
  <si>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</si>
  <si>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</si>
  <si>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</si>
  <si>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</si>
  <si>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</si>
  <si>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</si>
  <si>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</si>
  <si>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</si>
  <si>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</si>
  <si>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</si>
  <si>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</si>
  <si>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</si>
  <si>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</si>
  <si>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</si>
  <si>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</si>
  <si>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</si>
  <si>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</si>
  <si>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</si>
  <si>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</si>
  <si>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</si>
  <si>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</si>
  <si>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</si>
  <si>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</si>
  <si>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</si>
  <si>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</si>
  <si>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</si>
  <si>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</si>
  <si>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</si>
  <si>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</si>
  <si>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</si>
  <si>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</si>
  <si>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</si>
  <si>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</si>
  <si>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</si>
  <si>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</si>
  <si>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</si>
  <si>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</si>
  <si>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</si>
  <si>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</si>
  <si>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</si>
  <si>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</si>
  <si>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</si>
  <si>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</si>
  <si>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</si>
  <si>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</si>
  <si>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</si>
  <si>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</si>
  <si>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</si>
  <si>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</si>
  <si>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</si>
  <si>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</si>
  <si>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</si>
  <si>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</si>
  <si>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</si>
  <si>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</si>
  <si>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</si>
  <si>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</si>
  <si>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</si>
  <si>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</si>
  <si>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</si>
  <si>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</si>
  <si>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</si>
  <si>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</si>
  <si>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</si>
  <si>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</si>
  <si>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</si>
  <si>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</si>
  <si>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</si>
  <si>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</si>
  <si>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</si>
  <si>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</si>
  <si>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</si>
  <si>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</si>
  <si>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</si>
  <si>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</si>
  <si>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</si>
  <si>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</si>
  <si>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</si>
  <si>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</si>
  <si>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</si>
  <si>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</si>
  <si>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</si>
  <si>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</si>
  <si>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</si>
  <si>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</si>
  <si>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</si>
  <si>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</si>
  <si>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</si>
  <si>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</si>
  <si>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</si>
  <si>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</si>
  <si>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</si>
  <si>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</si>
  <si>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</si>
  <si>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</si>
  <si>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</si>
  <si>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</si>
  <si>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</si>
  <si>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</si>
  <si>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</si>
  <si>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</si>
  <si>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</si>
  <si>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</si>
  <si>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</si>
  <si>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</si>
  <si>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</si>
  <si>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</si>
  <si>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</si>
  <si>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</si>
  <si>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</si>
  <si>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</si>
  <si>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</si>
  <si>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</si>
  <si>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</si>
  <si>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</si>
  <si>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</si>
  <si>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</si>
  <si>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</si>
  <si>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</si>
  <si>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</si>
  <si>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</si>
  <si>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</si>
  <si>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</si>
  <si>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</si>
  <si>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</si>
  <si>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</si>
  <si>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</si>
  <si>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</si>
  <si>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</si>
  <si>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</si>
  <si>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</si>
  <si>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</si>
  <si>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</si>
  <si>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</si>
  <si>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</si>
  <si>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</si>
  <si>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</si>
  <si>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</si>
  <si>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</si>
  <si>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</si>
  <si>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</si>
  <si>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</si>
  <si>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</si>
  <si>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</si>
  <si>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</si>
  <si>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</si>
  <si>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</si>
  <si>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</si>
  <si>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</si>
  <si>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</si>
  <si>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</si>
  <si>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</si>
  <si>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</si>
  <si>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</si>
  <si>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</si>
  <si>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</si>
  <si>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</si>
  <si>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</si>
  <si>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</si>
  <si>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</si>
  <si>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</si>
  <si>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</si>
  <si>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</si>
  <si>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</si>
  <si>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</si>
  <si>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</si>
  <si>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</si>
  <si>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</si>
  <si>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</si>
  <si>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</si>
  <si>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</si>
  <si>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</si>
  <si>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</si>
  <si>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</si>
  <si>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</si>
  <si>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</si>
  <si>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</si>
  <si>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</si>
  <si>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</si>
  <si>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</si>
  <si>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</si>
  <si>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</si>
  <si>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</si>
  <si>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</si>
  <si>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</si>
  <si>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</si>
  <si>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</si>
  <si>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</si>
  <si>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</si>
  <si>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</si>
  <si>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</si>
  <si>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</si>
  <si>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</si>
  <si>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</si>
  <si>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</si>
  <si>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</si>
  <si>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</si>
  <si>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</si>
  <si>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</si>
  <si>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</si>
  <si>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</si>
  <si>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</si>
  <si>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</si>
  <si>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</si>
  <si>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</si>
  <si>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</si>
  <si>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</si>
  <si>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</si>
  <si>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</si>
  <si>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</si>
  <si>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</si>
  <si>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</si>
  <si>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</si>
  <si>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</si>
  <si>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</si>
  <si>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</si>
  <si>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</si>
  <si>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</si>
  <si>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</si>
  <si>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</si>
  <si>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</si>
  <si>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</si>
  <si>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</si>
  <si>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</si>
  <si>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</si>
  <si>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</si>
  <si>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</si>
  <si>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</si>
  <si>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</si>
  <si>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</si>
  <si>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</si>
  <si>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</si>
  <si>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</si>
  <si>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</si>
  <si>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</si>
  <si>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</si>
  <si>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</si>
  <si>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</si>
  <si>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</si>
  <si>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</si>
  <si>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</si>
  <si>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</si>
  <si>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</si>
  <si>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</si>
  <si>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</si>
  <si>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</si>
  <si>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</si>
  <si>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</si>
  <si>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</si>
  <si>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</si>
  <si>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</si>
  <si>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</si>
  <si>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</si>
  <si>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</si>
  <si>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</si>
  <si>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</si>
  <si>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</si>
  <si>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</si>
  <si>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</si>
  <si>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</si>
  <si>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</si>
  <si>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</si>
  <si>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</si>
  <si>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</si>
  <si>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</si>
  <si>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</si>
  <si>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</si>
  <si>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</si>
  <si>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</si>
  <si>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</si>
  <si>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</si>
  <si>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</si>
  <si>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</si>
  <si>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</si>
  <si>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</si>
  <si>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</si>
  <si>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</si>
  <si>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</si>
  <si>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</si>
  <si>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</si>
  <si>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</si>
  <si>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</si>
  <si>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</si>
  <si>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</si>
  <si>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</si>
  <si>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</si>
  <si>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</si>
  <si>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</si>
  <si>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</si>
  <si>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</si>
  <si>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</si>
  <si>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</si>
  <si>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</si>
  <si>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</si>
  <si>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</si>
  <si>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</si>
  <si>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</si>
  <si>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</si>
  <si>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</si>
  <si>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</si>
  <si>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</si>
  <si>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</si>
  <si>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</si>
  <si>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</si>
  <si>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</si>
  <si>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</si>
  <si>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</si>
  <si>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</si>
  <si>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</si>
  <si>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</si>
  <si>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</si>
  <si>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</si>
  <si>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</si>
  <si>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</si>
  <si>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</si>
  <si>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</si>
  <si>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</si>
  <si>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</si>
  <si>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</si>
  <si>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</si>
  <si>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</si>
  <si>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</si>
  <si>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</si>
  <si>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</si>
  <si>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</si>
  <si>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</si>
  <si>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</si>
  <si>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</si>
  <si>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</si>
  <si>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</si>
  <si>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</si>
  <si>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</si>
  <si>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</si>
  <si>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</si>
  <si>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</si>
  <si>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</si>
  <si>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</si>
  <si>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</si>
  <si>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</si>
  <si>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</si>
  <si>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</si>
  <si>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</si>
  <si>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</si>
  <si>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</si>
  <si>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</si>
  <si>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</si>
  <si>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</si>
  <si>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</si>
  <si>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</si>
  <si>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</si>
  <si>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</si>
  <si>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</si>
  <si>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</si>
  <si>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</si>
  <si>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</si>
  <si>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</si>
  <si>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</si>
  <si>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</si>
  <si>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</si>
  <si>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</si>
  <si>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</si>
  <si>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</si>
  <si>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</si>
  <si>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</si>
  <si>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</si>
  <si>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</si>
  <si>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</si>
  <si>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</si>
  <si>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</si>
  <si>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</si>
  <si>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</si>
  <si>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</si>
  <si>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</si>
  <si>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</si>
  <si>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</si>
  <si>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</si>
  <si>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</si>
  <si>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</si>
  <si>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</si>
  <si>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</si>
  <si>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</si>
  <si>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</si>
  <si>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</si>
  <si>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</si>
  <si>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</si>
  <si>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</si>
  <si>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</si>
  <si>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</si>
  <si>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</si>
  <si>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</si>
  <si>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</si>
  <si>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</si>
  <si>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</si>
  <si>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</si>
  <si>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</si>
  <si>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</si>
  <si>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</si>
  <si>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</si>
  <si>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</si>
  <si>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</si>
  <si>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</si>
  <si>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</si>
  <si>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</si>
  <si>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</si>
  <si>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</si>
  <si>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</si>
  <si>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</si>
  <si>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</si>
  <si>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</si>
  <si>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</si>
  <si>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</si>
  <si>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</si>
  <si>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</si>
  <si>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</si>
  <si>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</si>
  <si>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</si>
  <si>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</si>
  <si>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</si>
  <si>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</si>
  <si>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</si>
  <si>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</si>
  <si>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</si>
  <si>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</si>
  <si>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</si>
  <si>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</si>
  <si>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</si>
  <si>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</si>
  <si>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</si>
  <si>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</si>
  <si>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</si>
  <si>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</si>
  <si>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</si>
  <si>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</si>
  <si>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</si>
  <si>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</si>
  <si>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</si>
  <si>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</si>
  <si>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</si>
  <si>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</si>
  <si>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</si>
  <si>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</si>
  <si>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</si>
  <si>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</si>
  <si>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</si>
  <si>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</si>
  <si>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</si>
  <si>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</si>
  <si>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</si>
  <si>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</si>
  <si>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</si>
  <si>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</si>
  <si>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</si>
  <si>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</si>
  <si>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</si>
  <si>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</si>
  <si>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</si>
  <si>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</si>
  <si>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</si>
  <si>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</si>
  <si>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</si>
  <si>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</si>
  <si>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</si>
  <si>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</si>
  <si>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</si>
  <si>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</si>
  <si>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</si>
  <si>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</si>
  <si>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</si>
  <si>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</si>
  <si>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</si>
  <si>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</si>
  <si>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</si>
  <si>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</si>
  <si>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</si>
  <si>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</si>
  <si>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</si>
  <si>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</si>
  <si>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</si>
  <si>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</si>
  <si>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</si>
  <si>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</si>
  <si>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</si>
  <si>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</si>
  <si>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</si>
  <si>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</si>
  <si>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</si>
  <si>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</si>
  <si>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</si>
  <si>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</si>
  <si>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</si>
  <si>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</si>
  <si>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</si>
  <si>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</si>
  <si>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</si>
  <si>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</si>
  <si>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</si>
  <si>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</si>
  <si>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</si>
  <si>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</si>
  <si>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</si>
  <si>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</si>
  <si>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</si>
  <si>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</si>
  <si>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</si>
  <si>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</si>
  <si>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</si>
  <si>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</si>
  <si>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</si>
  <si>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</si>
  <si>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</si>
  <si>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</si>
  <si>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</si>
  <si>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</si>
  <si>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</si>
  <si>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</si>
  <si>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</si>
  <si>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</si>
  <si>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</si>
  <si>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</si>
  <si>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</si>
  <si>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</si>
  <si>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</si>
  <si>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</si>
  <si>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</si>
  <si>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</si>
  <si>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</si>
  <si>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</si>
  <si>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</si>
  <si>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</si>
  <si>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</si>
  <si>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</si>
  <si>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</si>
  <si>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</si>
  <si>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</si>
  <si>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</si>
  <si>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</si>
  <si>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</si>
  <si>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</si>
  <si>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</si>
  <si>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</si>
  <si>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</si>
  <si>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</si>
  <si>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</si>
  <si>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</si>
  <si>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</si>
  <si>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</si>
  <si>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</si>
  <si>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</si>
  <si>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</si>
  <si>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</si>
  <si>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</si>
  <si>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</si>
  <si>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</si>
  <si>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</si>
  <si>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</si>
  <si>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</si>
  <si>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</si>
  <si>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</si>
  <si>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</si>
  <si>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</si>
  <si>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</si>
  <si>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</si>
  <si>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</si>
  <si>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</si>
  <si>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</si>
  <si>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</si>
  <si>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</si>
  <si>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</si>
  <si>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</si>
  <si>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</si>
  <si>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</si>
  <si>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</si>
  <si>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</si>
  <si>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</si>
  <si>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</si>
  <si>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</si>
  <si>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</si>
  <si>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</si>
  <si>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</si>
  <si>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</si>
  <si>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</si>
  <si>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</si>
  <si>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</si>
  <si>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</si>
  <si>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</si>
  <si>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</si>
  <si>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</si>
  <si>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</si>
  <si>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</si>
  <si>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</si>
  <si>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</si>
  <si>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</si>
  <si>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</si>
  <si>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</si>
  <si>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</si>
  <si>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</si>
  <si>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</si>
  <si>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</si>
  <si>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</si>
  <si>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</si>
  <si>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</si>
  <si>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</si>
  <si>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</si>
  <si>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</si>
  <si>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</si>
  <si>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</si>
  <si>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</si>
  <si>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</si>
  <si>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</si>
  <si>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</si>
  <si>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</si>
  <si>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</si>
  <si>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</si>
  <si>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</si>
  <si>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</si>
  <si>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</si>
  <si>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</si>
  <si>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</si>
  <si>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</si>
  <si>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</si>
  <si>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</si>
  <si>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</si>
  <si>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</si>
  <si>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</si>
  <si>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</si>
  <si>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</si>
  <si>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</si>
  <si>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</si>
  <si>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</si>
  <si>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</si>
  <si>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</si>
  <si>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</si>
  <si>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</si>
  <si>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</si>
  <si>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</si>
  <si>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</si>
  <si>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</si>
  <si>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</si>
  <si>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</si>
  <si>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</si>
  <si>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</si>
  <si>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</si>
  <si>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</si>
  <si>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</si>
  <si>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</si>
  <si>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</si>
  <si>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</si>
  <si>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</si>
  <si>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</si>
  <si>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</si>
  <si>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</si>
  <si>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</si>
  <si>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</si>
  <si>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</si>
  <si>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</si>
  <si>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</si>
  <si>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</si>
  <si>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</si>
  <si>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</si>
  <si>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</si>
  <si>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</si>
  <si>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</si>
  <si>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</si>
  <si>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</si>
  <si>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</si>
  <si>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</si>
  <si>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</si>
  <si>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</si>
  <si>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</si>
  <si>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</si>
  <si>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</si>
  <si>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</si>
  <si>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</si>
  <si>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</si>
  <si>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</si>
  <si>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</si>
  <si>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</si>
  <si>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</si>
  <si>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</si>
  <si>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</si>
  <si>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</si>
  <si>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</si>
  <si>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</si>
  <si>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</si>
  <si>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</si>
  <si>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</si>
  <si>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</si>
  <si>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</si>
  <si>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</si>
  <si>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</si>
  <si>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</si>
  <si>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</si>
  <si>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</si>
  <si>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</si>
  <si>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</si>
  <si>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</si>
  <si>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</si>
  <si>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</si>
  <si>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</si>
  <si>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</si>
  <si>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</si>
  <si>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</si>
  <si>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</si>
  <si>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</si>
  <si>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</si>
  <si>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</si>
  <si>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</si>
  <si>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</si>
  <si>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</si>
  <si>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</si>
  <si>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</si>
  <si>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</si>
  <si>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</si>
  <si>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</si>
  <si>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</si>
  <si>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</si>
  <si>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</si>
  <si>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</si>
  <si>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</si>
  <si>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</si>
  <si>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</si>
  <si>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</si>
  <si>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</si>
  <si>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</si>
  <si>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</si>
  <si>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</si>
  <si>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</si>
  <si>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</si>
  <si>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</si>
  <si>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</si>
  <si>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</si>
  <si>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</si>
  <si>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</si>
  <si>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</si>
  <si>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</si>
  <si>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</si>
  <si>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</si>
  <si>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</si>
  <si>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</si>
  <si>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</si>
  <si>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</si>
  <si>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</si>
  <si>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</si>
  <si>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</si>
  <si>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</si>
  <si>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</si>
  <si>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</si>
  <si>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</si>
  <si>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</si>
  <si>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</si>
  <si>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</si>
  <si>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</si>
  <si>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</si>
  <si>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</si>
  <si>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</si>
  <si>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</si>
  <si>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</si>
  <si>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</si>
  <si>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</si>
  <si>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</si>
  <si>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</si>
  <si>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</si>
  <si>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</si>
  <si>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</si>
  <si>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</si>
  <si>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</si>
  <si>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</si>
  <si>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</si>
  <si>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</si>
  <si>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</si>
  <si>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</si>
  <si>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</si>
  <si>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</si>
  <si>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</si>
  <si>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</si>
  <si>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</si>
  <si>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</si>
  <si>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</si>
  <si>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</si>
  <si>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</si>
  <si>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</si>
  <si>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</si>
  <si>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</si>
  <si>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</si>
  <si>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</si>
  <si>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</si>
  <si>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</si>
  <si>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</si>
  <si>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</si>
  <si>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</si>
  <si>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</si>
  <si>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</si>
  <si>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</si>
  <si>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</si>
  <si>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</si>
  <si>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</si>
  <si>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</si>
  <si>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</si>
  <si>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</si>
  <si>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</si>
  <si>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</si>
  <si>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</si>
  <si>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</si>
  <si>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</si>
  <si>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</si>
  <si>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</si>
  <si>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</si>
  <si>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</si>
  <si>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</si>
  <si>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</si>
  <si>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</si>
  <si>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</si>
  <si>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</si>
  <si>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</si>
  <si>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</si>
  <si>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</si>
  <si>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</si>
  <si>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</si>
  <si>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</si>
  <si>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</si>
  <si>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</si>
  <si>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</si>
  <si>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</si>
  <si>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</si>
  <si>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</si>
  <si>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</si>
  <si>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</si>
  <si>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</si>
  <si>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</si>
  <si>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</si>
  <si>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</si>
  <si>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</si>
  <si>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</si>
  <si>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</si>
  <si>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</si>
  <si>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</si>
  <si>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</si>
  <si>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</si>
  <si>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</si>
  <si>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</si>
  <si>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</si>
  <si>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</si>
  <si>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</si>
  <si>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</si>
  <si>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</si>
  <si>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</si>
  <si>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</si>
  <si>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</si>
  <si>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</si>
  <si>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</si>
  <si>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</si>
  <si>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</si>
  <si>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</si>
  <si>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</si>
  <si>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</si>
  <si>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</si>
  <si>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</si>
  <si>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</si>
  <si>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</si>
  <si>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</si>
  <si>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</si>
  <si>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</si>
  <si>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</si>
  <si>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</si>
  <si>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</si>
  <si>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</si>
  <si>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</si>
  <si>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</si>
  <si>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</si>
  <si>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</si>
  <si>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</si>
  <si>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</si>
  <si>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</si>
  <si>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</si>
  <si>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</si>
  <si>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</si>
  <si>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</si>
  <si>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</si>
  <si>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</si>
  <si>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</si>
  <si>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</si>
  <si>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</si>
  <si>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</si>
  <si>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</si>
  <si>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</si>
  <si>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</si>
  <si>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</si>
  <si>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</si>
  <si>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</si>
  <si>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</si>
  <si>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</si>
  <si>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</si>
  <si>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</si>
  <si>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</si>
  <si>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</si>
  <si>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</si>
  <si>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</si>
  <si>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</si>
  <si>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</si>
  <si>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</si>
  <si>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</si>
  <si>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</si>
  <si>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</si>
  <si>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</si>
  <si>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</si>
  <si>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</si>
  <si>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</si>
  <si>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</si>
  <si>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</si>
  <si>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</si>
  <si>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</si>
  <si>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</si>
  <si>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</si>
  <si>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</si>
  <si>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</si>
  <si>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</si>
  <si>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</si>
  <si>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</si>
  <si>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</si>
  <si>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</si>
  <si>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</si>
  <si>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</si>
  <si>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</si>
  <si>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</si>
  <si>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</si>
  <si>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</si>
  <si>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</si>
  <si>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</si>
  <si>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</si>
  <si>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</si>
  <si>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</si>
  <si>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</si>
  <si>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</si>
  <si>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</si>
  <si>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</si>
  <si>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</si>
  <si>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</si>
  <si>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</si>
  <si>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</si>
  <si>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</si>
  <si>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</si>
  <si>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</si>
  <si>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</si>
  <si>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</si>
  <si>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</si>
  <si>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</si>
  <si>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</si>
  <si>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</si>
  <si>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</si>
  <si>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</si>
  <si>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</si>
  <si>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</si>
  <si>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</si>
  <si>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</si>
  <si>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</si>
  <si>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</si>
  <si>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</si>
  <si>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</si>
  <si>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</si>
  <si>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</si>
  <si>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</si>
  <si>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</si>
  <si>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</si>
  <si>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</si>
  <si>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</si>
  <si>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</si>
  <si>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</si>
  <si>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</si>
  <si>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</si>
  <si>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</si>
  <si>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</si>
  <si>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</si>
  <si>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</si>
  <si>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</si>
  <si>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</si>
  <si>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</si>
  <si>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</si>
  <si>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</si>
  <si>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</si>
  <si>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</si>
  <si>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</si>
  <si>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</si>
  <si>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</si>
  <si>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</si>
  <si>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</si>
  <si>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</si>
  <si>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</si>
  <si>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</si>
  <si>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</si>
  <si>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</si>
  <si>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</si>
  <si>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</si>
  <si>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</si>
  <si>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</si>
  <si>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</si>
  <si>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</si>
  <si>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</si>
  <si>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</si>
  <si>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</si>
  <si>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</si>
  <si>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</si>
  <si>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</si>
  <si>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</si>
  <si>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</si>
  <si>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</si>
  <si>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</si>
  <si>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</si>
  <si>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</si>
  <si>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</si>
  <si>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</si>
  <si>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</si>
  <si>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</si>
  <si>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</si>
  <si>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</si>
  <si>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</si>
  <si>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</si>
  <si>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</si>
  <si>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</si>
  <si>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</si>
  <si>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</si>
  <si>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</si>
  <si>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</si>
  <si>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</si>
  <si>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</si>
  <si>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</si>
  <si>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</si>
  <si>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</si>
  <si>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</si>
  <si>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</si>
  <si>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</si>
  <si>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</si>
  <si>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</si>
  <si>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</si>
  <si>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</si>
  <si>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</si>
  <si>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</si>
  <si>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</si>
  <si>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</si>
  <si>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</si>
  <si>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</si>
  <si>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</si>
  <si>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</si>
  <si>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</si>
  <si>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</si>
  <si>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</si>
  <si>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</si>
  <si>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</si>
  <si>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</si>
  <si>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</si>
  <si>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</si>
  <si>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</si>
  <si>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</si>
  <si>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</si>
  <si>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</si>
  <si>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</si>
  <si>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</si>
  <si>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</si>
  <si>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</si>
  <si>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</si>
  <si>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</si>
  <si>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</si>
  <si>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</si>
  <si>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</si>
  <si>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</si>
  <si>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</si>
  <si>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</si>
  <si>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</si>
  <si>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</si>
  <si>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</si>
  <si>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</si>
  <si>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</si>
  <si>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</si>
  <si>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</si>
  <si>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</si>
  <si>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</si>
  <si>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</si>
  <si>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</si>
  <si>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</si>
  <si>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</si>
  <si>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</si>
  <si>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</si>
  <si>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</si>
  <si>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</si>
  <si>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</si>
  <si>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</si>
  <si>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</si>
  <si>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</si>
  <si>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</si>
  <si>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</si>
  <si>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</si>
  <si>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</si>
  <si>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</si>
  <si>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</si>
  <si>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</si>
  <si>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</si>
  <si>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</si>
  <si>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</si>
  <si>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</si>
  <si>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</si>
  <si>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</si>
  <si>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</si>
  <si>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</si>
  <si>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</si>
  <si>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</si>
  <si>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</si>
  <si>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</si>
  <si>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</si>
  <si>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</si>
  <si>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</si>
  <si>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</si>
  <si>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</si>
  <si>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</si>
  <si>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</si>
  <si>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</si>
  <si>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</si>
  <si>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</si>
  <si>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</si>
  <si>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</si>
  <si>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</si>
  <si>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</si>
  <si>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</si>
  <si>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</si>
  <si>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</si>
  <si>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</si>
  <si>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</si>
  <si>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</si>
  <si>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</si>
  <si>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</si>
  <si>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</si>
  <si>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</si>
  <si>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</si>
  <si>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</si>
  <si>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</si>
  <si>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</si>
  <si>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</si>
  <si>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</si>
  <si>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</si>
  <si>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</si>
  <si>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</si>
  <si>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</si>
  <si>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</si>
  <si>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</si>
  <si>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</si>
  <si>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</si>
  <si>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</si>
  <si>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</si>
  <si>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</si>
  <si>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</si>
  <si>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</si>
  <si>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</si>
  <si>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</si>
  <si>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</si>
  <si>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</si>
  <si>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</si>
  <si>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</si>
  <si>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</si>
  <si>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</si>
  <si>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</si>
  <si>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</si>
  <si>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</si>
  <si>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</si>
  <si>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</si>
  <si>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</si>
  <si>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</si>
  <si>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</si>
  <si>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</si>
  <si>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</si>
  <si>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</si>
  <si>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</si>
  <si>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</si>
  <si>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</si>
  <si>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</si>
  <si>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</si>
  <si>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</si>
  <si>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</si>
  <si>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</si>
  <si>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</si>
  <si>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</si>
  <si>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</si>
  <si>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</si>
  <si>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</si>
  <si>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</si>
  <si>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</si>
  <si>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</si>
  <si>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</si>
  <si>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</si>
  <si>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</si>
  <si>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</si>
  <si>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</si>
  <si>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</si>
  <si>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</si>
  <si>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</si>
  <si>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</si>
  <si>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</si>
  <si>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</si>
  <si>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</si>
  <si>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</si>
  <si>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</si>
  <si>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</si>
  <si>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</si>
  <si>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</si>
  <si>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</si>
  <si>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</si>
  <si>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</si>
  <si>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</si>
  <si>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</si>
  <si>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</si>
  <si>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</si>
  <si>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</si>
  <si>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</si>
  <si>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</si>
  <si>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</si>
  <si>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</si>
  <si>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</si>
  <si>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</si>
  <si>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</si>
  <si>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</si>
  <si>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</si>
  <si>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</si>
  <si>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</si>
  <si>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</si>
  <si>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</si>
  <si>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</si>
  <si>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</si>
  <si>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</si>
  <si>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</si>
  <si>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</si>
  <si>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</si>
  <si>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</si>
  <si>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</si>
  <si>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</si>
  <si>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</si>
  <si>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</si>
  <si>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</si>
  <si>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</si>
  <si>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</si>
  <si>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</si>
  <si>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</si>
  <si>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</si>
  <si>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</si>
  <si>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</si>
  <si>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</si>
  <si>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</si>
  <si>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</si>
  <si>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</si>
  <si>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</si>
  <si>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</si>
  <si>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</si>
  <si>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</si>
  <si>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</si>
  <si>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</si>
  <si>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</si>
  <si>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</si>
  <si>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</si>
  <si>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</si>
  <si>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</si>
  <si>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</si>
  <si>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</si>
  <si>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</si>
  <si>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</si>
  <si>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</si>
  <si>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</si>
  <si>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</si>
  <si>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</si>
  <si>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</si>
  <si>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</si>
  <si>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</si>
  <si>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</si>
  <si>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</si>
  <si>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</si>
  <si>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</si>
  <si>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</si>
  <si>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</si>
  <si>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</si>
  <si>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</si>
  <si>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</si>
  <si>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</si>
  <si>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</si>
  <si>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</si>
  <si>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</si>
  <si>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</si>
  <si>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</si>
  <si>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</si>
  <si>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</si>
  <si>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</si>
  <si>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</si>
  <si>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</si>
  <si>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</si>
  <si>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</si>
  <si>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</si>
  <si>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</si>
  <si>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</si>
  <si>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</si>
  <si>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</si>
  <si>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</si>
  <si>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</si>
  <si>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</si>
  <si>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</si>
  <si>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</si>
  <si>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</si>
  <si>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</si>
  <si>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</si>
  <si>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</si>
  <si>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</si>
  <si>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</si>
  <si>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</si>
  <si>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</si>
  <si>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</si>
  <si>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</si>
  <si>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</si>
  <si>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</si>
  <si>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</si>
  <si>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</si>
  <si>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</si>
  <si>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</si>
  <si>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</si>
  <si>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</si>
  <si>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</si>
  <si>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</si>
  <si>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</si>
  <si>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</si>
  <si>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</si>
  <si>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</si>
  <si>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</si>
  <si>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</si>
  <si>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</si>
  <si>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</si>
  <si>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</si>
  <si>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</si>
  <si>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</si>
  <si>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</si>
  <si>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</si>
  <si>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</si>
  <si>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</si>
  <si>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</si>
  <si>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</si>
  <si>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</si>
  <si>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</si>
  <si>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</si>
  <si>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</si>
  <si>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</si>
  <si>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</si>
  <si>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</si>
  <si>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</si>
  <si>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</si>
  <si>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</si>
  <si>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</si>
  <si>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</si>
  <si>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</si>
  <si>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</si>
  <si>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</si>
  <si>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</si>
  <si>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</si>
  <si>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</si>
  <si>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</si>
  <si>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</si>
  <si>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</si>
  <si>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</si>
  <si>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</si>
  <si>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</si>
  <si>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</si>
  <si>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</si>
  <si>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</si>
  <si>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</si>
  <si>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</si>
  <si>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</si>
  <si>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</si>
  <si>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</si>
  <si>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</si>
  <si>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</si>
  <si>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</si>
  <si>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</si>
  <si>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</si>
  <si>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</si>
  <si>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</si>
  <si>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</si>
  <si>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</si>
  <si>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</si>
  <si>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</si>
  <si>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</si>
  <si>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</si>
  <si>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</si>
  <si>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</si>
  <si>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</si>
  <si>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</si>
  <si>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</si>
  <si>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</si>
  <si>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</si>
  <si>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</si>
  <si>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</si>
  <si>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</si>
  <si>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</si>
  <si>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</si>
  <si>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</si>
  <si>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</si>
  <si>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</si>
  <si>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</si>
  <si>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</si>
  <si>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</si>
  <si>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</si>
  <si>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</si>
  <si>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</si>
  <si>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</si>
  <si>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</si>
  <si>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</si>
  <si>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</si>
  <si>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</si>
  <si>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</si>
  <si>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</si>
  <si>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</si>
  <si>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</si>
  <si>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</si>
  <si>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</si>
  <si>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</si>
  <si>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</si>
  <si>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</si>
  <si>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</si>
  <si>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</si>
  <si>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</si>
  <si>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</si>
  <si>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</si>
  <si>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</si>
  <si>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</si>
  <si>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</si>
  <si>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</si>
  <si>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</si>
  <si>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</si>
  <si>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</si>
  <si>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</si>
  <si>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</si>
  <si>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</si>
  <si>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</si>
  <si>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</si>
  <si>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</si>
  <si>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</si>
  <si>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</si>
  <si>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</si>
  <si>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</si>
  <si>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</si>
  <si>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</si>
  <si>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</si>
  <si>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</si>
  <si>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</si>
  <si>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</si>
  <si>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</si>
  <si>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</si>
  <si>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</si>
  <si>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</si>
  <si>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</si>
  <si>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</si>
  <si>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</si>
  <si>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</si>
  <si>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</si>
  <si>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</si>
  <si>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</si>
  <si>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</si>
  <si>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</si>
  <si>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</si>
  <si>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</si>
  <si>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</si>
  <si>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</si>
  <si>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</si>
  <si>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</si>
  <si>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</si>
  <si>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</si>
  <si>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</si>
  <si>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</si>
  <si>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</si>
  <si>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</si>
  <si>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</si>
  <si>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</si>
  <si>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</si>
  <si>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</si>
  <si>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</si>
  <si>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</si>
  <si>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</si>
  <si>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</si>
  <si>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</si>
  <si>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</si>
  <si>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</si>
  <si>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</si>
  <si>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</si>
  <si>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</si>
  <si>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</si>
  <si>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</si>
  <si>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</si>
  <si>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</si>
  <si>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</si>
  <si>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</si>
  <si>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</si>
  <si>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</si>
  <si>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</si>
  <si>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</si>
  <si>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</si>
  <si>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</si>
  <si>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</si>
  <si>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</si>
  <si>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</si>
  <si>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</si>
  <si>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</si>
  <si>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</si>
  <si>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</si>
  <si>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</si>
  <si>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</si>
  <si>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</si>
  <si>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</si>
  <si>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</si>
  <si>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</si>
  <si>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</si>
  <si>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</si>
  <si>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</si>
  <si>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</si>
  <si>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</si>
  <si>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</si>
  <si>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</si>
  <si>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</si>
  <si>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</si>
  <si>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</si>
  <si>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</si>
  <si>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</si>
  <si>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</si>
  <si>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</si>
  <si>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</si>
  <si>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</si>
  <si>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</si>
  <si>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</si>
  <si>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</si>
  <si>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</si>
  <si>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</si>
  <si>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</si>
  <si>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</si>
  <si>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</si>
  <si>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</si>
  <si>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</si>
  <si>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</si>
  <si>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</si>
  <si>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</si>
  <si>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</si>
  <si>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</si>
  <si>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</si>
  <si>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</si>
  <si>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</si>
  <si>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</si>
  <si>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</si>
  <si>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</si>
  <si>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</si>
  <si>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</si>
  <si>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</si>
  <si>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</si>
  <si>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</si>
  <si>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</si>
  <si>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</si>
  <si>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</si>
  <si>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</si>
  <si>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</si>
  <si>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</si>
  <si>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</si>
  <si>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</si>
  <si>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</si>
  <si>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</si>
  <si>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</si>
  <si>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</si>
  <si>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</si>
  <si>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</si>
  <si>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</si>
  <si>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</si>
  <si>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</si>
  <si>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</si>
  <si>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</si>
  <si>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</si>
  <si>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</si>
  <si>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</si>
  <si>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</si>
  <si>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</si>
  <si>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</si>
  <si>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</si>
  <si>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</si>
  <si>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</si>
  <si>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</si>
  <si>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</si>
  <si>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</si>
  <si>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</si>
  <si>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</si>
  <si>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</si>
  <si>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</si>
  <si>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</si>
  <si>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</si>
  <si>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</si>
  <si>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</si>
  <si>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</si>
  <si>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</si>
  <si>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</si>
  <si>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</si>
  <si>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</si>
  <si>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</si>
  <si>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</si>
  <si>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</si>
  <si>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</si>
  <si>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</si>
  <si>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</si>
  <si>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</si>
  <si>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</si>
  <si>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</si>
  <si>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</si>
  <si>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</si>
  <si>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</si>
  <si>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</si>
  <si>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</si>
  <si>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</si>
  <si>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</si>
  <si>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</si>
  <si>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</si>
  <si>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</si>
  <si>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</si>
  <si>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</si>
  <si>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</si>
  <si>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</si>
  <si>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</si>
  <si>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</si>
  <si>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</si>
  <si>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</si>
  <si>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</si>
  <si>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</si>
  <si>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</si>
  <si>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</si>
  <si>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</si>
  <si>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</si>
  <si>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</si>
  <si>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</si>
  <si>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</si>
  <si>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</si>
  <si>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</si>
  <si>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</si>
  <si>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</si>
  <si>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</si>
  <si>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</si>
  <si>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</si>
  <si>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</si>
  <si>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</si>
  <si>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</si>
  <si>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</si>
  <si>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</si>
  <si>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</si>
  <si>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</si>
  <si>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</si>
  <si>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</si>
  <si>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</si>
  <si>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</si>
  <si>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</si>
  <si>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</si>
  <si>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</si>
  <si>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</si>
  <si>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</si>
  <si>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</si>
  <si>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</si>
  <si>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</si>
  <si>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</si>
  <si>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</si>
  <si>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</si>
  <si>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</si>
  <si>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</si>
  <si>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</si>
  <si>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</si>
  <si>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</si>
  <si>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</si>
  <si>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</si>
  <si>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</si>
  <si>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</si>
  <si>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</si>
  <si>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</si>
  <si>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</si>
  <si>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</si>
  <si>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</si>
  <si>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</si>
  <si>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</si>
  <si>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</si>
  <si>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</si>
  <si>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</si>
  <si>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</si>
  <si>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</si>
  <si>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</si>
  <si>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</si>
  <si>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</si>
  <si>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</si>
  <si>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</si>
  <si>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</si>
  <si>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</si>
  <si>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</si>
  <si>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</si>
  <si>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</si>
  <si>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</si>
  <si>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</si>
  <si>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</si>
  <si>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</si>
  <si>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</si>
  <si>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</si>
  <si>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</si>
  <si>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</si>
  <si>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</si>
  <si>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</si>
  <si>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</si>
  <si>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</si>
  <si>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</si>
  <si>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</si>
  <si>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</si>
  <si>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</si>
  <si>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</si>
  <si>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</si>
  <si>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</si>
  <si>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</si>
  <si>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</si>
  <si>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</si>
  <si>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</si>
  <si>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</si>
  <si>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</si>
  <si>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</si>
  <si>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</si>
  <si>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</si>
  <si>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</si>
  <si>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</si>
  <si>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</si>
  <si>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</si>
  <si>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</si>
  <si>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</si>
  <si>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</si>
  <si>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</si>
  <si>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</si>
  <si>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</si>
  <si>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</si>
  <si>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</si>
  <si>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</si>
  <si>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</si>
  <si>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</si>
  <si>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</si>
  <si>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</si>
  <si>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</si>
  <si>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</si>
  <si>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</si>
  <si>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</si>
  <si>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</si>
  <si>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</si>
  <si>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</si>
  <si>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</si>
  <si>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</si>
  <si>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</si>
  <si>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</si>
  <si>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</si>
  <si>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</si>
  <si>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</si>
  <si>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</si>
  <si>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</si>
  <si>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</si>
  <si>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</si>
  <si>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</si>
  <si>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</si>
  <si>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</si>
  <si>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</si>
  <si>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</si>
  <si>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</si>
  <si>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</si>
  <si>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</si>
  <si>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</si>
  <si>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</si>
  <si>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</si>
  <si>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</si>
  <si>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</si>
  <si>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</si>
  <si>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</si>
  <si>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</si>
  <si>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</si>
  <si>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</si>
  <si>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</si>
  <si>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</si>
  <si>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</si>
  <si>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</si>
  <si>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</si>
  <si>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</si>
  <si>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</si>
  <si>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</si>
  <si>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</si>
  <si>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</si>
  <si>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</si>
  <si>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</si>
  <si>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</si>
  <si>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</si>
  <si>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</si>
  <si>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</si>
  <si>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</si>
  <si>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</si>
  <si>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</si>
  <si>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</si>
  <si>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</si>
  <si>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</si>
  <si>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</si>
  <si>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</si>
  <si>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</si>
  <si>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</si>
  <si>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</si>
  <si>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</si>
  <si>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</si>
  <si>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</si>
  <si>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</si>
  <si>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</si>
  <si>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</si>
  <si>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</si>
  <si>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</si>
  <si>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</si>
  <si>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</si>
  <si>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</si>
  <si>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</si>
  <si>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</si>
  <si>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</si>
  <si>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</si>
  <si>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</si>
  <si>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</si>
  <si>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</si>
  <si>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</si>
  <si>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</si>
  <si>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</si>
  <si>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</si>
  <si>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</si>
  <si>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</si>
  <si>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</si>
  <si>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</si>
  <si>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</si>
  <si>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</si>
  <si>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</si>
  <si>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</si>
  <si>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</si>
  <si>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</si>
  <si>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</si>
  <si>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</si>
  <si>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</si>
  <si>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</si>
  <si>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</si>
  <si>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</si>
  <si>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</si>
  <si>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</si>
  <si>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</si>
  <si>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</si>
  <si>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</si>
  <si>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</si>
  <si>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</si>
  <si>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</si>
  <si>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</si>
  <si>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</si>
  <si>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</si>
  <si>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</si>
  <si>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</si>
  <si>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</si>
  <si>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</si>
  <si>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</si>
  <si>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</si>
  <si>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</si>
  <si>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</si>
  <si>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</si>
  <si>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</si>
  <si>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</si>
  <si>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</si>
  <si>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</si>
  <si>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</si>
  <si>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</si>
  <si>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</si>
  <si>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</si>
  <si>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</si>
  <si>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</si>
  <si>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</si>
  <si>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</si>
  <si>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</si>
  <si>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</si>
  <si>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</si>
  <si>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</si>
  <si>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</si>
  <si>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</si>
  <si>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</si>
  <si>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</si>
  <si>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</si>
  <si>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</si>
  <si>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</si>
  <si>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</si>
  <si>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</si>
  <si>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</si>
  <si>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</si>
  <si>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</si>
  <si>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</si>
  <si>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</si>
  <si>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</si>
  <si>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</si>
  <si>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</si>
  <si>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</si>
  <si>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</si>
  <si>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</si>
  <si>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</si>
  <si>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</si>
  <si>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</si>
  <si>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</si>
  <si>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</si>
  <si>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</si>
  <si>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</si>
  <si>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</si>
  <si>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</si>
  <si>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</si>
  <si>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</si>
  <si>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</si>
  <si>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</si>
  <si>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</si>
  <si>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</si>
  <si>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</si>
  <si>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</si>
  <si>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</si>
  <si>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</si>
  <si>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</si>
  <si>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</si>
  <si>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</si>
  <si>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</si>
  <si>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</si>
  <si>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</si>
  <si>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</si>
  <si>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</si>
  <si>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</si>
  <si>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</si>
  <si>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</si>
  <si>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</si>
  <si>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</si>
  <si>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</si>
  <si>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</si>
  <si>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</si>
  <si>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</si>
  <si>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</si>
  <si>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</si>
  <si>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</si>
  <si>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</si>
  <si>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</si>
  <si>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</si>
  <si>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</si>
  <si>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</si>
  <si>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</si>
  <si>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</si>
  <si>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</si>
  <si>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</si>
  <si>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</si>
  <si>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</si>
  <si>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</si>
  <si>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</si>
  <si>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</si>
  <si>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</si>
  <si>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</si>
  <si>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</si>
  <si>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</si>
  <si>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</si>
  <si>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</si>
  <si>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</si>
  <si>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</si>
  <si>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</si>
  <si>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</si>
  <si>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</si>
  <si>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</si>
  <si>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</si>
  <si>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</si>
  <si>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</si>
  <si>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</si>
  <si>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</si>
  <si>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</si>
  <si>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</si>
  <si>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</si>
  <si>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</si>
  <si>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</si>
  <si>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</si>
  <si>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</si>
  <si>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</si>
  <si>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</si>
  <si>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</si>
  <si>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</si>
  <si>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</si>
  <si>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</si>
  <si>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</si>
  <si>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</si>
  <si>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</si>
  <si>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</si>
  <si>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</si>
  <si>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</si>
  <si>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</si>
  <si>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</si>
  <si>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</si>
  <si>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</si>
  <si>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</si>
  <si>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</si>
  <si>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</si>
  <si>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</si>
  <si>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</si>
  <si>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</si>
  <si>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</si>
  <si>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</si>
  <si>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</si>
  <si>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</si>
  <si>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</si>
  <si>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</si>
  <si>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</si>
  <si>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</si>
  <si>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</si>
  <si>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</si>
  <si>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</si>
  <si>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</si>
  <si>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</si>
  <si>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</si>
  <si>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</si>
  <si>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</si>
  <si>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</si>
  <si>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</si>
  <si>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</si>
  <si>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</si>
  <si>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</si>
  <si>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</si>
  <si>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</si>
  <si>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</si>
  <si>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</si>
  <si>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</si>
  <si>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</si>
  <si>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</si>
  <si>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</si>
  <si>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</si>
  <si>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</si>
  <si>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</si>
  <si>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</si>
  <si>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</si>
  <si>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</si>
  <si>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</si>
  <si>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</si>
  <si>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</si>
  <si>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</si>
  <si>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</si>
  <si>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</si>
  <si>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</si>
  <si>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</si>
  <si>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</si>
  <si>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</si>
  <si>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</si>
  <si>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</si>
  <si>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</si>
  <si>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</si>
  <si>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</si>
  <si>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</si>
  <si>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</si>
  <si>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</si>
  <si>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</si>
  <si>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</si>
  <si>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</si>
  <si>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</si>
  <si>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</si>
  <si>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</si>
  <si>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</si>
  <si>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</si>
  <si>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</si>
  <si>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</si>
  <si>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</si>
  <si>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</si>
  <si>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</si>
  <si>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</si>
  <si>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</si>
  <si>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</si>
  <si>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</si>
  <si>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</si>
  <si>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</si>
  <si>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</si>
  <si>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</si>
  <si>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</si>
  <si>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</si>
  <si>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</si>
  <si>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</si>
  <si>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</si>
  <si>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</si>
  <si>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</si>
  <si>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</si>
  <si>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</si>
  <si>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</si>
  <si>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</si>
  <si>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</si>
  <si>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</si>
  <si>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</si>
  <si>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</si>
  <si>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</si>
  <si>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</si>
  <si>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</si>
  <si>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</si>
  <si>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</si>
  <si>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</si>
  <si>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</si>
  <si>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</si>
  <si>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</si>
  <si>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</si>
  <si>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</si>
  <si>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</si>
  <si>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</si>
  <si>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</si>
  <si>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</si>
  <si>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</si>
  <si>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</si>
  <si>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</si>
  <si>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</si>
  <si>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</si>
  <si>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</si>
  <si>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</si>
  <si>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</si>
  <si>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</si>
  <si>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</si>
  <si>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</si>
  <si>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</si>
  <si>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</si>
  <si>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</si>
  <si>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</si>
  <si>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</si>
  <si>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</si>
  <si>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</si>
  <si>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</si>
  <si>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</si>
  <si>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</si>
  <si>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</si>
  <si>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</si>
  <si>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</si>
  <si>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</si>
  <si>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</si>
  <si>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</si>
  <si>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</si>
  <si>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</si>
  <si>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</si>
  <si>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</si>
  <si>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</si>
  <si>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</si>
  <si>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</si>
  <si>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</si>
  <si>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</si>
  <si>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</si>
  <si>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</si>
  <si>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</si>
  <si>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</si>
  <si>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</si>
  <si>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</si>
  <si>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</si>
  <si>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</si>
  <si>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</si>
  <si>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</si>
  <si>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</si>
  <si>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</si>
  <si>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</si>
  <si>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</si>
  <si>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</si>
  <si>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</si>
  <si>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</si>
  <si>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</si>
  <si>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</si>
  <si>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</si>
  <si>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</si>
  <si>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</si>
  <si>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</si>
  <si>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</si>
  <si>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</si>
  <si>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</si>
  <si>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</si>
  <si>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</si>
  <si>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</si>
  <si>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</si>
  <si>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</si>
  <si>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</si>
  <si>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</si>
  <si>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</si>
  <si>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</si>
  <si>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</si>
  <si>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</si>
  <si>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</si>
  <si>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</si>
  <si>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</si>
  <si>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</si>
  <si>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</si>
  <si>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</si>
  <si>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</si>
  <si>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</si>
  <si>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</si>
  <si>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</si>
  <si>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</si>
  <si>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</si>
  <si>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</si>
  <si>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</si>
  <si>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</si>
  <si>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</si>
  <si>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</si>
  <si>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</si>
  <si>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</si>
  <si>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</si>
  <si>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</si>
  <si>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</si>
  <si>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</si>
  <si>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</si>
  <si>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</si>
  <si>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</si>
  <si>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</si>
  <si>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</si>
  <si>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</si>
  <si>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</si>
  <si>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</si>
  <si>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</si>
  <si>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</si>
  <si>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</si>
  <si>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</si>
  <si>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</si>
  <si>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</si>
  <si>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</si>
  <si>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</si>
  <si>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</si>
  <si>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</si>
  <si>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</si>
  <si>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</si>
  <si>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</si>
  <si>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</si>
  <si>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</si>
  <si>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</si>
  <si>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</si>
  <si>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</si>
  <si>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</si>
  <si>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</si>
  <si>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</si>
  <si>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</si>
  <si>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</si>
  <si>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</si>
  <si>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</si>
  <si>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</si>
  <si>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</si>
  <si>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</si>
  <si>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</si>
  <si>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</si>
  <si>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</si>
  <si>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</si>
  <si>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</si>
  <si>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</si>
  <si>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</si>
  <si>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</si>
  <si>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</si>
  <si>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</si>
  <si>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</si>
  <si>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</si>
  <si>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</si>
  <si>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</si>
  <si>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</si>
  <si>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</si>
  <si>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</si>
  <si>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</si>
  <si>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</si>
  <si>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</si>
  <si>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</si>
  <si>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</si>
  <si>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</si>
  <si>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</si>
  <si>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</si>
  <si>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</si>
  <si>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</si>
  <si>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</si>
  <si>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</si>
  <si>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</si>
  <si>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</si>
  <si>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</si>
  <si>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</si>
  <si>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</si>
  <si>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</si>
  <si>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</si>
  <si>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</si>
  <si>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</si>
  <si>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</si>
  <si>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</si>
  <si>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</si>
  <si>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</si>
  <si>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</si>
  <si>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</si>
  <si>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</si>
  <si>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</si>
  <si>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</si>
  <si>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</si>
  <si>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</si>
  <si>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</si>
  <si>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</si>
  <si>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</si>
  <si>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</si>
  <si>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</si>
  <si>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</si>
  <si>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</si>
  <si>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</si>
  <si>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</si>
  <si>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</si>
  <si>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</si>
  <si>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</si>
  <si>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</si>
  <si>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</si>
  <si>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</si>
  <si>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</si>
  <si>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</si>
  <si>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</si>
  <si>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</si>
  <si>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</si>
  <si>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</si>
  <si>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</si>
  <si>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</si>
  <si>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</si>
  <si>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</si>
  <si>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</si>
  <si>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</si>
  <si>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</si>
  <si>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</si>
  <si>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</si>
  <si>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</si>
  <si>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</si>
  <si>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</si>
  <si>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</si>
  <si>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</si>
  <si>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</si>
  <si>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</si>
  <si>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</si>
  <si>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</si>
  <si>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</si>
  <si>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</si>
  <si>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</si>
  <si>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</si>
  <si>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</si>
  <si>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</si>
  <si>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</si>
  <si>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</si>
  <si>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</si>
  <si>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</si>
  <si>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</si>
  <si>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</si>
  <si>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</si>
  <si>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</si>
  <si>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</si>
  <si>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</si>
  <si>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</si>
  <si>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</si>
  <si>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</si>
  <si>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</si>
  <si>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</si>
  <si>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</si>
  <si>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</si>
  <si>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</si>
  <si>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</si>
  <si>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</si>
  <si>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</si>
  <si>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</si>
  <si>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</si>
  <si>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</si>
  <si>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</si>
  <si>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</si>
  <si>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</si>
  <si>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</si>
  <si>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</si>
  <si>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</si>
  <si>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</si>
  <si>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</si>
  <si>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</si>
  <si>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</si>
  <si>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</si>
  <si>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</si>
  <si>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</si>
  <si>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</si>
  <si>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</si>
  <si>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</si>
  <si>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</si>
  <si>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</si>
  <si>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</si>
  <si>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</si>
  <si>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</si>
  <si>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</si>
  <si>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</si>
  <si>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</si>
  <si>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</si>
  <si>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</si>
  <si>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</si>
  <si>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</si>
  <si>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</si>
  <si>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</si>
  <si>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</si>
  <si>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</si>
  <si>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</si>
  <si>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</si>
  <si>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</si>
  <si>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</si>
  <si>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</si>
  <si>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</si>
  <si>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</si>
  <si>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</si>
  <si>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</si>
  <si>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</si>
  <si>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</si>
  <si>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</si>
  <si>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</si>
  <si>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</si>
  <si>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</si>
  <si>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</si>
  <si>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</si>
  <si>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</si>
  <si>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</si>
  <si>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</si>
  <si>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</si>
  <si>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</si>
  <si>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</si>
  <si>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</si>
  <si>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</si>
  <si>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</si>
  <si>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</si>
  <si>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</si>
  <si>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</si>
  <si>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</si>
  <si>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</si>
  <si>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</si>
  <si>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</si>
  <si>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</si>
  <si>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</si>
  <si>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</si>
  <si>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</si>
  <si>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</si>
  <si>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</si>
  <si>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</si>
  <si>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</si>
  <si>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</si>
  <si>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</si>
  <si>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</si>
  <si>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</si>
  <si>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</si>
  <si>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</si>
  <si>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</si>
  <si>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</si>
  <si>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</si>
  <si>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</si>
  <si>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</si>
  <si>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</si>
  <si>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</si>
  <si>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</si>
  <si>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</si>
  <si>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</si>
  <si>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</si>
  <si>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</si>
  <si>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</si>
  <si>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</si>
  <si>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</si>
  <si>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</si>
  <si>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</si>
  <si>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</si>
  <si>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</si>
  <si>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</si>
  <si>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</si>
  <si>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</si>
  <si>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</si>
  <si>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</si>
  <si>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</si>
  <si>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</si>
  <si>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</si>
  <si>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</si>
  <si>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</si>
  <si>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</si>
  <si>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</si>
  <si>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</si>
  <si>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</si>
  <si>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</si>
  <si>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</si>
  <si>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</si>
  <si>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</si>
  <si>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</si>
  <si>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</si>
  <si>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</si>
  <si>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</si>
  <si>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</si>
  <si>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</si>
  <si>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</si>
  <si>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</si>
  <si>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</si>
  <si>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</si>
  <si>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</si>
  <si>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</si>
  <si>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</si>
  <si>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</si>
  <si>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</si>
  <si>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</si>
  <si>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</si>
  <si>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</si>
  <si>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</si>
  <si>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</si>
  <si>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</si>
  <si>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</si>
  <si>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</si>
  <si>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</si>
  <si>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</si>
  <si>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</si>
  <si>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</si>
  <si>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</si>
  <si>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</si>
  <si>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</si>
  <si>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</si>
  <si>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</si>
  <si>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</si>
  <si>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</si>
  <si>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</si>
  <si>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</si>
  <si>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</si>
  <si>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</si>
  <si>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</si>
  <si>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</si>
  <si>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</si>
  <si>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</si>
  <si>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</si>
  <si>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</si>
  <si>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</si>
  <si>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</si>
  <si>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</si>
  <si>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</si>
  <si>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</si>
  <si>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</si>
  <si>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</si>
  <si>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</si>
  <si>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</si>
  <si>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</si>
  <si>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</si>
  <si>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</si>
  <si>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</si>
  <si>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</si>
  <si>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</si>
  <si>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</si>
  <si>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</si>
  <si>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</si>
  <si>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</si>
  <si>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</si>
  <si>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</si>
  <si>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</si>
  <si>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</si>
  <si>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</si>
  <si>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</si>
  <si>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</si>
  <si>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</si>
  <si>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</si>
  <si>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</si>
  <si>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</si>
  <si>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</si>
  <si>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</si>
  <si>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</si>
  <si>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</si>
  <si>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</si>
  <si>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</si>
  <si>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</si>
  <si>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</si>
  <si>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</si>
  <si>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</si>
  <si>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</si>
  <si>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</si>
  <si>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</si>
  <si>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</si>
  <si>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</si>
  <si>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</si>
  <si>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</si>
  <si>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</si>
  <si>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</si>
  <si>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</si>
  <si>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</si>
  <si>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</si>
  <si>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</si>
  <si>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</si>
  <si>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</si>
  <si>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</si>
  <si>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</si>
  <si>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</si>
  <si>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</si>
  <si>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</si>
  <si>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</si>
  <si>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</si>
  <si>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</si>
  <si>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</si>
  <si>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</si>
  <si>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</si>
  <si>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</si>
  <si>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</si>
  <si>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</si>
  <si>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</si>
  <si>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</si>
  <si>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</si>
  <si>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</si>
  <si>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</si>
  <si>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</si>
  <si>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</si>
  <si>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</si>
  <si>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</si>
  <si>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</si>
  <si>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</si>
  <si>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</si>
  <si>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</si>
  <si>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</si>
  <si>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</si>
  <si>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</si>
  <si>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</si>
  <si>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</si>
  <si>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</si>
  <si>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</si>
  <si>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</si>
  <si>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</si>
  <si>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</si>
  <si>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</si>
  <si>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</si>
  <si>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</si>
  <si>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</si>
  <si>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</si>
  <si>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</si>
  <si>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</si>
  <si>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</si>
  <si>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</si>
  <si>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</si>
  <si>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</si>
  <si>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</si>
  <si>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</si>
  <si>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</si>
  <si>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</si>
  <si>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</si>
  <si>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</si>
  <si>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</si>
  <si>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</si>
  <si>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</si>
  <si>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</si>
  <si>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</si>
  <si>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</si>
  <si>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</si>
  <si>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</si>
  <si>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</si>
  <si>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</si>
  <si>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</si>
  <si>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</si>
  <si>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</si>
  <si>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</si>
  <si>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</si>
  <si>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</si>
  <si>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</si>
  <si>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</si>
  <si>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</si>
  <si>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</si>
  <si>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</si>
  <si>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</si>
  <si>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</si>
  <si>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</si>
  <si>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</si>
  <si>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</si>
  <si>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</si>
  <si>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</si>
  <si>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</si>
  <si>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</si>
  <si>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</si>
  <si>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</si>
  <si>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</si>
  <si>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</si>
  <si>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</si>
  <si>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</si>
  <si>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</si>
  <si>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</si>
  <si>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</si>
  <si>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</si>
  <si>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</si>
  <si>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</si>
  <si>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</si>
  <si>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</si>
  <si>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</si>
  <si>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</si>
  <si>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</si>
  <si>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</si>
  <si>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</si>
  <si>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</si>
  <si>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</si>
  <si>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</si>
  <si>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</si>
  <si>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</si>
  <si>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</si>
  <si>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</si>
  <si>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</si>
  <si>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</si>
  <si>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</si>
  <si>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</si>
  <si>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</si>
  <si>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</si>
  <si>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</si>
  <si>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</si>
  <si>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</si>
  <si>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</si>
  <si>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</si>
  <si>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</si>
  <si>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</si>
  <si>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</si>
  <si>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</si>
  <si>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</si>
  <si>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</si>
  <si>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</si>
  <si>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</si>
  <si>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</si>
  <si>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</si>
  <si>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</si>
  <si>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</si>
  <si>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</si>
  <si>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</si>
  <si>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</si>
  <si>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</si>
  <si>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</si>
  <si>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</si>
  <si>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</si>
  <si>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</si>
  <si>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</si>
  <si>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</si>
  <si>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</si>
  <si>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</si>
  <si>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</si>
  <si>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</si>
  <si>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</si>
  <si>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</si>
  <si>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</si>
  <si>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</si>
  <si>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</si>
  <si>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</si>
  <si>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</si>
  <si>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</si>
  <si>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</si>
  <si>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</si>
  <si>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</si>
  <si>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</si>
  <si>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</si>
  <si>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</si>
  <si>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</si>
  <si>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</si>
  <si>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</si>
  <si>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</si>
  <si>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</si>
  <si>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</si>
  <si>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</si>
  <si>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</si>
  <si>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</si>
  <si>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</si>
  <si>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</si>
  <si>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</si>
  <si>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</si>
  <si>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</si>
  <si>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</si>
  <si>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</si>
  <si>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</si>
  <si>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</si>
  <si>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</si>
  <si>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</si>
  <si>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</si>
  <si>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</si>
  <si>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</si>
  <si>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</si>
  <si>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</si>
  <si>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</si>
  <si>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</si>
  <si>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</si>
  <si>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</si>
  <si>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</si>
  <si>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</si>
  <si>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</si>
  <si>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</si>
  <si>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</si>
  <si>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</si>
  <si>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</si>
  <si>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</si>
  <si>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</si>
  <si>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</si>
  <si>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</si>
  <si>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</si>
  <si>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</si>
  <si>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</si>
  <si>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</si>
  <si>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</si>
  <si>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</si>
  <si>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</si>
  <si>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</si>
  <si>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</si>
  <si>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</si>
  <si>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</si>
  <si>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</si>
  <si>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</si>
  <si>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</si>
  <si>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</si>
  <si>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</si>
  <si>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</si>
  <si>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</si>
  <si>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</si>
  <si>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</si>
  <si>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</si>
  <si>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</si>
  <si>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</si>
  <si>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</si>
  <si>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</si>
  <si>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</si>
  <si>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</si>
  <si>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</si>
  <si>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</si>
  <si>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</si>
  <si>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</si>
  <si>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</si>
  <si>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</si>
  <si>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</si>
  <si>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</si>
  <si>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</si>
  <si>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</si>
  <si>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</si>
  <si>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</si>
  <si>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</si>
  <si>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</si>
  <si>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</si>
  <si>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</si>
  <si>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</si>
  <si>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</si>
  <si>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</si>
  <si>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</si>
  <si>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</si>
  <si>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</si>
  <si>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</si>
  <si>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</si>
  <si>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</si>
  <si>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</si>
  <si>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</si>
  <si>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</si>
  <si>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</si>
  <si>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</si>
  <si>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</si>
  <si>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</si>
  <si>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</si>
  <si>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</si>
  <si>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</si>
  <si>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</si>
  <si>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</si>
  <si>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</si>
  <si>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</si>
  <si>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</si>
  <si>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</si>
  <si>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</si>
  <si>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</si>
  <si>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</si>
  <si>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</si>
  <si>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</si>
  <si>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</si>
  <si>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</si>
  <si>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</si>
  <si>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</si>
  <si>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</si>
  <si>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</si>
  <si>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</si>
  <si>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</si>
  <si>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</si>
  <si>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</si>
  <si>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</si>
  <si>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</si>
  <si>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</si>
  <si>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</si>
  <si>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</si>
  <si>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</si>
  <si>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</si>
  <si>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</si>
  <si>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</si>
  <si>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</si>
  <si>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</si>
  <si>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</si>
  <si>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</si>
  <si>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</si>
  <si>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</si>
  <si>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</si>
  <si>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</si>
  <si>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</si>
  <si>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</si>
  <si>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</si>
  <si>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</si>
  <si>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</si>
  <si>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</si>
  <si>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</si>
  <si>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</si>
  <si>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</si>
  <si>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</si>
  <si>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</si>
  <si>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</si>
  <si>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</si>
  <si>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</si>
  <si>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</si>
  <si>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</si>
  <si>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</si>
  <si>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</si>
  <si>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</si>
  <si>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</si>
  <si>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</si>
  <si>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</si>
  <si>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</si>
  <si>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</si>
  <si>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</si>
  <si>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</si>
  <si>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</si>
  <si>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</si>
  <si>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</si>
  <si>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</si>
  <si>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</si>
  <si>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</si>
  <si>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</si>
  <si>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</si>
  <si>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</si>
  <si>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</si>
  <si>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</si>
  <si>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</si>
  <si>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</si>
  <si>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</si>
  <si>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</si>
  <si>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</si>
  <si>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</si>
  <si>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</si>
  <si>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</si>
  <si>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</si>
  <si>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</si>
  <si>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</si>
  <si>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</si>
  <si>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</si>
  <si>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</si>
  <si>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</si>
  <si>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</si>
  <si>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</si>
  <si>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</si>
  <si>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</si>
  <si>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</si>
  <si>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</si>
  <si>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</si>
  <si>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</si>
  <si>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</si>
  <si>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</si>
  <si>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</si>
  <si>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</si>
  <si>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</si>
  <si>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</si>
  <si>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</si>
  <si>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</si>
  <si>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</si>
  <si>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</si>
  <si>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</si>
  <si>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</si>
  <si>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</si>
  <si>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</si>
  <si>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</si>
  <si>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</si>
  <si>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</si>
  <si>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</si>
  <si>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</si>
  <si>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</si>
  <si>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</si>
  <si>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</si>
  <si>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</si>
  <si>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</si>
  <si>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</si>
  <si>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</si>
  <si>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</si>
  <si>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</si>
  <si>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</si>
  <si>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</si>
  <si>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</si>
  <si>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</si>
  <si>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</si>
  <si>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</si>
  <si>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</si>
  <si>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</si>
  <si>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</si>
  <si>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</si>
  <si>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</si>
  <si>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</si>
  <si>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</si>
  <si>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</si>
  <si>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</si>
  <si>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</si>
  <si>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</si>
  <si>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</si>
  <si>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</si>
  <si>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</si>
  <si>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</si>
  <si>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</si>
  <si>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</si>
  <si>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</si>
  <si>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</si>
  <si>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</si>
  <si>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</si>
  <si>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</si>
  <si>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</si>
  <si>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</si>
  <si>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</si>
  <si>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</si>
  <si>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</si>
  <si>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</si>
  <si>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</si>
  <si>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</si>
  <si>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</si>
  <si>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</si>
  <si>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</si>
  <si>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</si>
  <si>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</si>
  <si>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</si>
  <si>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</si>
  <si>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</si>
  <si>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</si>
  <si>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</si>
  <si>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</si>
  <si>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</si>
  <si>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</si>
  <si>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</si>
  <si>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</si>
  <si>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</si>
  <si>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</si>
  <si>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</si>
  <si>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</si>
  <si>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</si>
  <si>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</si>
  <si>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</si>
  <si>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</si>
  <si>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</si>
  <si>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</si>
  <si>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</si>
  <si>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</si>
  <si>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</si>
  <si>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</si>
  <si>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</si>
  <si>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</si>
  <si>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</si>
  <si>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</si>
  <si>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</si>
  <si>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</si>
  <si>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</si>
  <si>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</si>
  <si>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</si>
  <si>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</si>
  <si>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</si>
  <si>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</si>
  <si>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</si>
  <si>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</si>
  <si>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</si>
  <si>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</si>
  <si>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</si>
  <si>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</si>
  <si>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</si>
  <si>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</si>
  <si>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</si>
  <si>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</si>
  <si>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</si>
  <si>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</si>
  <si>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</si>
  <si>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</si>
  <si>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</si>
  <si>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</si>
  <si>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</si>
  <si>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</si>
  <si>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</si>
  <si>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</si>
  <si>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</si>
  <si>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</si>
  <si>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</si>
  <si>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</si>
  <si>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</si>
  <si>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</si>
  <si>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</si>
  <si>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</si>
  <si>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</si>
  <si>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</si>
  <si>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</si>
  <si>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</si>
  <si>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</si>
  <si>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</si>
  <si>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</si>
  <si>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</si>
  <si>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</si>
  <si>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</si>
  <si>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</si>
  <si>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</si>
  <si>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</si>
  <si>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</si>
  <si>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</si>
  <si>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</si>
  <si>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</si>
  <si>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</si>
  <si>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</si>
  <si>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</si>
  <si>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</si>
  <si>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</si>
  <si>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</si>
  <si>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</si>
  <si>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</si>
  <si>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</si>
  <si>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</si>
  <si>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</si>
  <si>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</si>
  <si>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</si>
  <si>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</si>
  <si>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</si>
  <si>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</si>
  <si>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</si>
  <si>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</si>
  <si>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</si>
  <si>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</si>
  <si>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</si>
  <si>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</si>
  <si>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</si>
  <si>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</si>
  <si>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</si>
  <si>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</si>
  <si>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</si>
  <si>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</si>
  <si>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</si>
  <si>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</si>
  <si>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</si>
  <si>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</si>
  <si>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</si>
  <si>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</si>
  <si>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</si>
  <si>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</si>
  <si>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</si>
  <si>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</si>
  <si>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</si>
  <si>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</si>
  <si>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</si>
  <si>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</si>
  <si>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</si>
  <si>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</si>
  <si>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</si>
  <si>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</si>
  <si>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</si>
  <si>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</si>
  <si>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</si>
  <si>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</si>
  <si>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</si>
  <si>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</si>
  <si>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</si>
  <si>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</si>
  <si>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</si>
  <si>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</si>
  <si>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</si>
  <si>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</si>
  <si>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</si>
  <si>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</si>
  <si>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</si>
  <si>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</si>
  <si>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</si>
  <si>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</si>
  <si>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</si>
  <si>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</si>
  <si>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</si>
  <si>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</si>
  <si>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</si>
  <si>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</si>
  <si>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</si>
  <si>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</si>
  <si>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</si>
  <si>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</si>
  <si>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</si>
  <si>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</si>
  <si>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</si>
  <si>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</si>
  <si>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</si>
  <si>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</si>
  <si>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</si>
  <si>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</si>
  <si>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</si>
  <si>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</si>
  <si>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</si>
  <si>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</si>
  <si>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</si>
  <si>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</si>
  <si>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</si>
  <si>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</si>
  <si>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</si>
  <si>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</si>
  <si>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</si>
  <si>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</si>
  <si>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</si>
  <si>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</si>
  <si>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</si>
  <si>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</si>
  <si>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</si>
  <si>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</si>
  <si>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</si>
  <si>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</si>
  <si>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</si>
  <si>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</si>
  <si>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</si>
  <si>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</si>
  <si>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</si>
  <si>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</si>
  <si>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</si>
  <si>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</si>
  <si>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</si>
  <si>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</si>
  <si>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</si>
  <si>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</si>
  <si>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</si>
  <si>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</si>
  <si>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</si>
  <si>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</si>
  <si>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</si>
  <si>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</si>
  <si>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</si>
  <si>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</si>
  <si>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</si>
  <si>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</si>
  <si>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</si>
  <si>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</si>
  <si>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</si>
  <si>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</si>
  <si>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</si>
  <si>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</si>
  <si>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</si>
  <si>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</si>
  <si>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</si>
  <si>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</si>
  <si>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</si>
  <si>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</si>
  <si>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</si>
  <si>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</si>
  <si>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</si>
  <si>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</si>
  <si>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</si>
  <si>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</si>
  <si>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</si>
  <si>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</si>
  <si>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</si>
  <si>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</si>
  <si>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</si>
  <si>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</si>
  <si>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</si>
  <si>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</si>
  <si>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</si>
  <si>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</si>
  <si>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</si>
  <si>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</si>
  <si>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</si>
  <si>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</si>
  <si>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</si>
  <si>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</si>
  <si>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</si>
  <si>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</si>
  <si>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</si>
  <si>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</si>
  <si>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</si>
  <si>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</si>
  <si>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</si>
  <si>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</si>
  <si>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</si>
  <si>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</si>
  <si>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</si>
  <si>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</si>
  <si>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</si>
  <si>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</si>
  <si>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</si>
  <si>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</si>
  <si>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</si>
  <si>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</si>
  <si>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</si>
  <si>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</si>
  <si>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</si>
  <si>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</si>
  <si>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</si>
  <si>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</si>
  <si>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</si>
  <si>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</si>
  <si>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</si>
  <si>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</si>
  <si>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</si>
  <si>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</si>
  <si>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</si>
  <si>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</si>
  <si>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</si>
  <si>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</si>
  <si>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</si>
  <si>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</si>
  <si>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</si>
  <si>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</si>
  <si>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</si>
  <si>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</si>
  <si>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</si>
  <si>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</si>
  <si>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</si>
  <si>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</si>
  <si>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</si>
  <si>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</si>
  <si>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</si>
  <si>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</si>
  <si>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</si>
  <si>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</si>
  <si>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</si>
  <si>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</si>
  <si>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</si>
  <si>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</si>
  <si>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</si>
  <si>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</si>
  <si>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</si>
  <si>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</si>
  <si>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</si>
  <si>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</si>
  <si>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</si>
  <si>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</si>
  <si>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</si>
  <si>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</si>
  <si>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</si>
  <si>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</si>
  <si>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</si>
  <si>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</si>
  <si>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</si>
  <si>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</si>
  <si>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</si>
  <si>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</si>
  <si>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</si>
  <si>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</si>
  <si>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</si>
  <si>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</si>
  <si>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</si>
  <si>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</si>
  <si>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</si>
  <si>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</si>
  <si>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</si>
  <si>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</si>
  <si>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</si>
  <si>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</si>
  <si>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</si>
  <si>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</si>
  <si>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</si>
  <si>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</si>
  <si>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</si>
  <si>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</si>
  <si>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</si>
  <si>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</si>
  <si>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</si>
  <si>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</si>
  <si>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</si>
  <si>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</si>
  <si>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</si>
  <si>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</si>
  <si>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</si>
  <si>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</si>
  <si>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</si>
  <si>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</si>
  <si>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</si>
  <si>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</si>
  <si>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</si>
  <si>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</si>
  <si>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</si>
  <si>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</si>
  <si>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</si>
  <si>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</si>
  <si>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</si>
  <si>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</si>
  <si>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</si>
  <si>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</si>
  <si>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</si>
  <si>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</si>
  <si>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</si>
  <si>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</si>
  <si>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</si>
  <si>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</si>
  <si>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</si>
  <si>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</si>
  <si>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</si>
  <si>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</si>
  <si>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</si>
  <si>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</si>
  <si>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</si>
  <si>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</si>
  <si>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</si>
  <si>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</si>
  <si>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</si>
  <si>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</si>
  <si>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</si>
  <si>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</si>
  <si>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</si>
  <si>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</si>
  <si>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</si>
  <si>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</si>
  <si>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</si>
  <si>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</si>
  <si>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</si>
  <si>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</si>
  <si>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</si>
  <si>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</si>
  <si>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</si>
  <si>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</si>
  <si>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</si>
  <si>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</si>
  <si>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</si>
  <si>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</si>
  <si>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</si>
  <si>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</si>
  <si>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</si>
  <si>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</si>
  <si>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</si>
  <si>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</si>
  <si>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</si>
  <si>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</si>
  <si>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</si>
  <si>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</si>
  <si>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</si>
  <si>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</si>
  <si>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</si>
  <si>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</si>
  <si>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</si>
  <si>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</si>
  <si>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</si>
  <si>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</si>
  <si>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</si>
  <si>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</si>
  <si>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</si>
  <si>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</si>
  <si>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</si>
  <si>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</si>
  <si>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</si>
  <si>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</si>
  <si>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</si>
  <si>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</si>
  <si>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</si>
  <si>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</si>
  <si>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</si>
  <si>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</si>
  <si>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</si>
  <si>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</si>
  <si>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</si>
  <si>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</si>
  <si>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</si>
  <si>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</si>
  <si>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</si>
  <si>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</si>
  <si>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</si>
  <si>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</si>
  <si>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</si>
  <si>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</si>
  <si>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</si>
  <si>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</si>
  <si>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</si>
  <si>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</si>
  <si>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</si>
  <si>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</si>
  <si>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</si>
  <si>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</si>
  <si>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</si>
  <si>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</si>
  <si>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</si>
  <si>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</si>
  <si>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</si>
  <si>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</si>
  <si>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</si>
  <si>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</si>
  <si>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</si>
  <si>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</si>
  <si>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</si>
  <si>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</si>
  <si>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</si>
  <si>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</si>
  <si>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</si>
  <si>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</si>
  <si>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</si>
  <si>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</si>
  <si>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</si>
  <si>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</si>
  <si>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</si>
  <si>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</si>
  <si>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</si>
  <si>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</si>
  <si>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</si>
  <si>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</si>
  <si>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</si>
  <si>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</si>
  <si>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</si>
  <si>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</si>
  <si>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</si>
  <si>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</si>
  <si>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</si>
  <si>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</si>
  <si>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</si>
  <si>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</si>
  <si>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</si>
  <si>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</si>
  <si>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</si>
  <si>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</si>
  <si>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</si>
  <si>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</si>
  <si>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</si>
  <si>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</si>
  <si>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</si>
  <si>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</si>
  <si>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</si>
  <si>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</si>
  <si>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</si>
  <si>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</si>
  <si>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</si>
  <si>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</si>
  <si>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</si>
  <si>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</si>
  <si>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</si>
  <si>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</si>
  <si>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</si>
  <si>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</si>
  <si>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</si>
  <si>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</si>
  <si>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</si>
  <si>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</si>
  <si>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</si>
  <si>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</si>
  <si>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</si>
  <si>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</si>
  <si>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</si>
  <si>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</si>
  <si>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</si>
  <si>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</si>
  <si>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</si>
  <si>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</si>
  <si>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</si>
  <si>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</si>
  <si>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</si>
  <si>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</si>
  <si>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</si>
  <si>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</si>
  <si>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</si>
  <si>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</si>
  <si>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</si>
  <si>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</si>
  <si>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</si>
  <si>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</si>
  <si>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</si>
  <si>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</si>
  <si>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</si>
  <si>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</si>
  <si>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</si>
  <si>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</si>
  <si>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</si>
  <si>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</si>
  <si>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</si>
  <si>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</si>
  <si>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</si>
  <si>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</si>
  <si>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</si>
  <si>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</si>
  <si>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</si>
  <si>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</si>
  <si>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</si>
  <si>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</si>
  <si>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</si>
  <si>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</si>
  <si>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</si>
  <si>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</si>
  <si>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</si>
  <si>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</si>
  <si>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</si>
  <si>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</si>
  <si>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</si>
  <si>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</si>
  <si>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</si>
  <si>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</si>
  <si>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</si>
  <si>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</si>
  <si>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</si>
  <si>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</si>
  <si>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</si>
  <si>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</si>
  <si>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</si>
  <si>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</si>
  <si>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</si>
  <si>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</si>
  <si>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</si>
  <si>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</si>
  <si>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</si>
  <si>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</si>
  <si>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</si>
  <si>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</si>
  <si>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</si>
  <si>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</si>
  <si>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</si>
  <si>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</si>
  <si>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</si>
  <si>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</si>
  <si>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</si>
  <si>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</si>
  <si>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</si>
  <si>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</si>
  <si>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</si>
  <si>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</si>
  <si>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</si>
  <si>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</si>
  <si>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</si>
  <si>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</si>
  <si>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</si>
  <si>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</si>
  <si>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</si>
  <si>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</si>
  <si>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</si>
  <si>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</si>
  <si>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</si>
  <si>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</si>
  <si>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</si>
  <si>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</si>
  <si>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</si>
  <si>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</si>
  <si>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</si>
  <si>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</si>
  <si>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</si>
  <si>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</si>
  <si>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</si>
  <si>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</si>
  <si>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</si>
  <si>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</si>
  <si>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</si>
  <si>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</si>
  <si>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</si>
  <si>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</si>
  <si>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</si>
  <si>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</si>
  <si>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</si>
  <si>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</si>
  <si>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</si>
  <si>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</si>
  <si>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</si>
  <si>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</si>
  <si>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</si>
  <si>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</si>
  <si>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</si>
  <si>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</si>
  <si>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</si>
  <si>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</si>
  <si>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</si>
  <si>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</si>
  <si>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</si>
  <si>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</si>
  <si>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</si>
  <si>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</si>
  <si>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</si>
  <si>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</si>
  <si>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</si>
  <si>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</si>
  <si>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</si>
  <si>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</si>
  <si>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</si>
  <si>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</si>
  <si>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</si>
  <si>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</si>
  <si>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</si>
  <si>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</si>
  <si>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</si>
  <si>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</si>
  <si>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</si>
  <si>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</si>
  <si>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</si>
  <si>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</si>
  <si>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</si>
  <si>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</si>
  <si>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</si>
  <si>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</si>
  <si>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</si>
  <si>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</si>
  <si>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</si>
  <si>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</si>
  <si>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</si>
  <si>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</si>
  <si>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</si>
  <si>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</si>
  <si>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</si>
  <si>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</si>
  <si>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</si>
  <si>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</si>
  <si>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</si>
  <si>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</si>
  <si>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</si>
  <si>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</si>
  <si>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</si>
  <si>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</si>
  <si>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</si>
  <si>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</si>
  <si>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</si>
  <si>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</si>
  <si>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</si>
  <si>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</si>
  <si>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</si>
  <si>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</si>
  <si>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</si>
  <si>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</si>
  <si>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</si>
  <si>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</si>
  <si>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</si>
  <si>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</si>
  <si>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</si>
  <si>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</si>
  <si>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</si>
  <si>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</si>
  <si>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</si>
  <si>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</si>
  <si>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</si>
  <si>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</si>
  <si>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</si>
  <si>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</si>
  <si>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</si>
  <si>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</si>
  <si>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</si>
  <si>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</si>
  <si>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</si>
  <si>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</si>
  <si>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</si>
  <si>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</si>
  <si>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</si>
  <si>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</si>
  <si>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</si>
  <si>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</si>
  <si>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</si>
  <si>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</si>
  <si>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</si>
  <si>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</si>
  <si>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</si>
  <si>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</si>
  <si>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</si>
  <si>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</si>
  <si>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</si>
  <si>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</si>
  <si>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</si>
  <si>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</si>
  <si>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</si>
  <si>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</si>
  <si>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</si>
  <si>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</si>
  <si>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</si>
  <si>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</si>
  <si>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</si>
  <si>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</si>
  <si>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</si>
  <si>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</si>
  <si>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</si>
  <si>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</si>
  <si>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</si>
  <si>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</si>
  <si>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</si>
  <si>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</si>
  <si>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</si>
  <si>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</si>
  <si>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</si>
  <si>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</si>
  <si>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</si>
  <si>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</si>
  <si>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</si>
  <si>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</si>
  <si>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</si>
  <si>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</si>
  <si>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</si>
  <si>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</si>
  <si>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</si>
  <si>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</si>
  <si>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</si>
  <si>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</si>
  <si>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</si>
  <si>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</si>
  <si>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</si>
  <si>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</si>
  <si>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</si>
  <si>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</si>
  <si>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</si>
  <si>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</si>
  <si>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</si>
  <si>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</si>
  <si>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</si>
  <si>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</si>
  <si>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</si>
  <si>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</si>
  <si>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</si>
  <si>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</si>
  <si>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</si>
  <si>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</si>
  <si>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</si>
  <si>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</si>
  <si>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</si>
  <si>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</si>
  <si>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</si>
  <si>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</si>
  <si>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</si>
  <si>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</si>
  <si>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</si>
  <si>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</si>
  <si>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</si>
  <si>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</si>
  <si>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</si>
  <si>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</si>
  <si>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</si>
  <si>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</si>
  <si>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</si>
  <si>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</si>
  <si>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</si>
  <si>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</si>
  <si>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</si>
  <si>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</si>
  <si>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</si>
  <si>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</si>
  <si>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</si>
  <si>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</si>
  <si>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</si>
  <si>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</si>
  <si>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</si>
  <si>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</si>
  <si>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</si>
  <si>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</si>
  <si>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</si>
  <si>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</si>
  <si>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</si>
  <si>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</si>
  <si>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</si>
  <si>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</si>
  <si>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</si>
  <si>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</si>
  <si>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</si>
  <si>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</si>
  <si>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</si>
  <si>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</si>
  <si>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</si>
  <si>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</si>
  <si>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</si>
  <si>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</si>
  <si>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</si>
  <si>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</si>
  <si>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</si>
  <si>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</si>
  <si>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</si>
  <si>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</si>
  <si>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</si>
  <si>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</si>
  <si>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</si>
  <si>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</si>
  <si>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</si>
  <si>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</si>
  <si>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</si>
  <si>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</si>
  <si>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</si>
  <si>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</si>
  <si>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</si>
  <si>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</si>
  <si>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</si>
  <si>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</si>
  <si>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</si>
  <si>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</si>
  <si>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</si>
  <si>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</si>
  <si>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</si>
  <si>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</si>
  <si>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</si>
  <si>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</si>
  <si>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</si>
  <si>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</si>
  <si>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</si>
  <si>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</si>
  <si>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</si>
  <si>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</si>
  <si>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</si>
  <si>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</si>
  <si>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</si>
  <si>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</si>
  <si>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</si>
  <si>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</si>
  <si>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</si>
  <si>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</si>
  <si>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</si>
  <si>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</si>
  <si>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</si>
  <si>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</si>
  <si>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</si>
  <si>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</si>
  <si>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</si>
  <si>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</si>
  <si>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</si>
  <si>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</si>
  <si>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</si>
  <si>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</si>
  <si>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</si>
  <si>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</si>
  <si>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</si>
  <si>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</si>
  <si>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</si>
  <si>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</si>
  <si>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</si>
  <si>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</si>
  <si>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</si>
  <si>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</si>
  <si>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</si>
  <si>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</si>
  <si>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</si>
  <si>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</si>
  <si>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</si>
  <si>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</si>
  <si>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</si>
  <si>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</si>
  <si>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</si>
  <si>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</si>
  <si>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</si>
  <si>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</si>
  <si>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</si>
  <si>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</si>
  <si>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</si>
  <si>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</si>
  <si>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</si>
  <si>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</si>
  <si>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</si>
  <si>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</si>
  <si>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</si>
  <si>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</si>
  <si>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</si>
  <si>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</si>
  <si>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</si>
  <si>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</si>
  <si>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</si>
  <si>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</si>
  <si>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</si>
  <si>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</si>
  <si>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</si>
  <si>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</si>
  <si>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</si>
  <si>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</si>
  <si>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</si>
  <si>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</si>
  <si>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</si>
  <si>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</si>
  <si>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</si>
  <si>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</si>
  <si>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</si>
  <si>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</si>
  <si>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</si>
  <si>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</si>
  <si>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</si>
  <si>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</si>
  <si>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</si>
  <si>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</si>
  <si>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</si>
  <si>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</si>
  <si>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</si>
  <si>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</si>
  <si>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</si>
  <si>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</si>
  <si>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</si>
  <si>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</si>
  <si>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</si>
  <si>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</si>
  <si>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</si>
  <si>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</si>
  <si>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</si>
  <si>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</si>
  <si>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</si>
  <si>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</si>
  <si>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</si>
  <si>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</si>
  <si>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</si>
  <si>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</si>
  <si>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</si>
  <si>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</si>
  <si>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</si>
  <si>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</si>
  <si>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</si>
  <si>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</si>
  <si>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</si>
  <si>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</si>
  <si>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</si>
  <si>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</si>
  <si>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</si>
  <si>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</si>
  <si>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</si>
  <si>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</si>
  <si>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</si>
  <si>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</si>
  <si>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</si>
  <si>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</si>
  <si>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</si>
  <si>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</si>
  <si>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</si>
  <si>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</si>
  <si>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</si>
  <si>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</si>
  <si>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</si>
  <si>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</si>
  <si>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</si>
  <si>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</si>
  <si>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</si>
  <si>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</si>
  <si>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</si>
  <si>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</si>
  <si>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</si>
  <si>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</si>
  <si>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</si>
  <si>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</si>
  <si>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</si>
  <si>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</si>
  <si>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</si>
  <si>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</si>
  <si>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</si>
  <si>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</si>
  <si>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</si>
  <si>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</si>
  <si>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</si>
  <si>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</si>
  <si>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</si>
  <si>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</si>
  <si>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</si>
  <si>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</si>
  <si>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</si>
  <si>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</si>
  <si>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</si>
  <si>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</si>
  <si>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</si>
  <si>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</si>
  <si>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</si>
  <si>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</si>
  <si>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</si>
  <si>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</si>
  <si>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</si>
  <si>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</si>
  <si>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</si>
  <si>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</si>
  <si>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</si>
  <si>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</si>
  <si>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</si>
  <si>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</si>
  <si>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</si>
  <si>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</si>
  <si>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</si>
  <si>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</si>
  <si>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</si>
  <si>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</si>
  <si>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</si>
  <si>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</si>
  <si>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</si>
  <si>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</si>
  <si>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</si>
  <si>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</si>
  <si>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</si>
  <si>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</si>
  <si>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</si>
  <si>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</si>
  <si>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</si>
  <si>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</si>
  <si>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</si>
  <si>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</si>
  <si>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</si>
  <si>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</si>
  <si>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</si>
  <si>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</si>
  <si>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</si>
  <si>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</si>
  <si>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</si>
  <si>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</si>
  <si>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</si>
  <si>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</si>
  <si>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</si>
  <si>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</si>
  <si>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</si>
  <si>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</si>
  <si>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</si>
  <si>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</si>
  <si>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</si>
  <si>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</si>
  <si>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</si>
  <si>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</si>
  <si>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</si>
  <si>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</si>
  <si>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</si>
  <si>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</si>
  <si>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</si>
  <si>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</si>
  <si>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</si>
  <si>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</si>
  <si>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</si>
  <si>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</si>
  <si>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</si>
  <si>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</si>
  <si>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</si>
  <si>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</si>
  <si>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</si>
  <si>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</si>
  <si>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</si>
  <si>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</si>
  <si>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</si>
  <si>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</si>
  <si>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</si>
  <si>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</si>
  <si>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</si>
  <si>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</si>
  <si>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</si>
  <si>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</si>
  <si>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</si>
  <si>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</si>
  <si>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</si>
  <si>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</si>
  <si>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</si>
  <si>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</si>
  <si>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</si>
  <si>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</si>
  <si>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</si>
  <si>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</si>
  <si>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</si>
  <si>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</si>
  <si>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</si>
  <si>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</si>
  <si>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</si>
  <si>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</si>
  <si>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</si>
  <si>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</si>
  <si>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</si>
  <si>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</si>
  <si>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</si>
  <si>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</si>
  <si>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</si>
  <si>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</si>
  <si>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</si>
  <si>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</si>
  <si>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</si>
  <si>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</si>
  <si>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</si>
  <si>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</si>
  <si>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</si>
  <si>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</si>
  <si>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</si>
  <si>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</si>
  <si>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</si>
  <si>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</si>
  <si>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</si>
  <si>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</si>
  <si>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</si>
  <si>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</si>
  <si>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</si>
  <si>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</si>
  <si>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</si>
  <si>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</si>
  <si>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</si>
  <si>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</si>
  <si>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</si>
  <si>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</si>
  <si>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</si>
  <si>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</si>
  <si>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</si>
  <si>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</si>
  <si>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</si>
  <si>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</si>
  <si>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</si>
  <si>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</si>
  <si>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</si>
  <si>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</si>
  <si>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</si>
  <si>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</si>
  <si>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</si>
  <si>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</si>
  <si>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</si>
  <si>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</si>
  <si>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</si>
  <si>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</si>
  <si>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</si>
  <si>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</si>
  <si>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</si>
  <si>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</si>
  <si>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</si>
  <si>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</si>
  <si>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</si>
  <si>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</si>
  <si>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</si>
  <si>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</si>
  <si>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</si>
  <si>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</si>
  <si>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</si>
  <si>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</si>
  <si>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</si>
  <si>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</si>
  <si>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</si>
  <si>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</si>
  <si>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</si>
  <si>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</si>
  <si>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</si>
  <si>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</si>
  <si>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</si>
  <si>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</si>
  <si>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</si>
  <si>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</si>
  <si>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</si>
  <si>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</si>
  <si>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</si>
  <si>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</si>
  <si>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</si>
  <si>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</si>
  <si>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</si>
  <si>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</si>
  <si>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</si>
  <si>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</si>
  <si>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</si>
  <si>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</si>
  <si>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</si>
  <si>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</si>
  <si>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</si>
  <si>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</si>
  <si>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</si>
  <si>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</si>
  <si>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</si>
  <si>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</si>
  <si>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</si>
  <si>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</si>
  <si>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</si>
  <si>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</si>
  <si>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</si>
  <si>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</si>
  <si>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</si>
  <si>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</si>
  <si>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</si>
  <si>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</si>
  <si>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</si>
  <si>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</si>
  <si>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</si>
  <si>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</si>
  <si>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</si>
  <si>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</si>
  <si>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</si>
  <si>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</si>
  <si>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</si>
  <si>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</si>
  <si>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</si>
  <si>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</si>
  <si>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</si>
  <si>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</si>
  <si>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</si>
  <si>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</si>
  <si>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</si>
  <si>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</si>
  <si>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</si>
  <si>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</si>
  <si>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</si>
  <si>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</si>
  <si>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</si>
  <si>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</si>
  <si>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</si>
  <si>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</si>
  <si>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</si>
  <si>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</si>
  <si>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</si>
  <si>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</si>
  <si>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</si>
  <si>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</si>
  <si>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</si>
  <si>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</si>
  <si>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</si>
  <si>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</si>
  <si>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</si>
  <si>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</si>
  <si>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</si>
  <si>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</si>
  <si>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</si>
  <si>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</si>
  <si>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</si>
  <si>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</si>
  <si>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</si>
  <si>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</si>
  <si>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</si>
  <si>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</si>
  <si>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</si>
  <si>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</si>
  <si>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</si>
  <si>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</si>
  <si>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</si>
  <si>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</si>
  <si>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</si>
  <si>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</si>
  <si>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</si>
  <si>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</si>
  <si>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</si>
  <si>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</si>
  <si>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</si>
  <si>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</si>
  <si>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</si>
  <si>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</si>
  <si>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</si>
  <si>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</si>
  <si>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</si>
  <si>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</si>
  <si>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</si>
  <si>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</si>
  <si>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</si>
  <si>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</si>
  <si>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</si>
  <si>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</si>
  <si>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</si>
  <si>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</si>
  <si>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</si>
  <si>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</si>
  <si>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</si>
  <si>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</si>
  <si>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</si>
  <si>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</si>
  <si>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</si>
  <si>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</si>
  <si>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</si>
  <si>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</si>
  <si>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</si>
  <si>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</si>
  <si>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</si>
  <si>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</si>
  <si>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</si>
  <si>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</si>
  <si>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</si>
  <si>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</si>
  <si>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</si>
  <si>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</si>
  <si>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</si>
  <si>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</si>
  <si>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</si>
  <si>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</si>
  <si>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</si>
  <si>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</si>
  <si>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</si>
  <si>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</si>
  <si>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</si>
  <si>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</si>
  <si>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</si>
  <si>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</si>
  <si>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</si>
  <si>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</si>
  <si>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</si>
  <si>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</si>
  <si>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</si>
  <si>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</si>
  <si>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</si>
  <si>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</si>
  <si>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</si>
  <si>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</si>
  <si>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</si>
  <si>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</si>
  <si>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</si>
  <si>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</si>
  <si>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</si>
  <si>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</si>
  <si>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</si>
  <si>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</si>
  <si>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</si>
  <si>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</si>
  <si>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</si>
  <si>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</si>
  <si>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</si>
  <si>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</si>
  <si>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</si>
  <si>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</si>
  <si>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</si>
  <si>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</si>
  <si>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</si>
  <si>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</si>
  <si>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</si>
  <si>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</si>
  <si>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</si>
  <si>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</si>
  <si>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</si>
  <si>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</si>
  <si>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</si>
  <si>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</si>
  <si>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</si>
  <si>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</si>
  <si>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</si>
  <si>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</si>
  <si>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</si>
  <si>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</si>
  <si>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</si>
  <si>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</si>
  <si>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</si>
  <si>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</si>
  <si>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</si>
  <si>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</si>
  <si>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</si>
  <si>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</si>
  <si>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</si>
  <si>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</si>
  <si>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</si>
  <si>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</si>
  <si>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</si>
  <si>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</si>
  <si>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</si>
  <si>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</si>
  <si>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</si>
  <si>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</si>
  <si>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</si>
  <si>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</si>
  <si>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</si>
  <si>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</si>
  <si>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</si>
  <si>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</si>
  <si>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</si>
  <si>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</si>
  <si>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</si>
  <si>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</si>
  <si>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</si>
  <si>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</si>
  <si>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</si>
  <si>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</si>
  <si>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</si>
  <si>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</si>
  <si>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</si>
  <si>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</si>
  <si>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</si>
  <si>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</si>
  <si>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</si>
  <si>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</si>
  <si>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</si>
  <si>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</si>
  <si>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</si>
  <si>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</si>
  <si>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</si>
  <si>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</si>
  <si>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</si>
  <si>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</si>
  <si>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</si>
  <si>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</si>
  <si>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</si>
  <si>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</si>
  <si>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</si>
  <si>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</si>
  <si>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</si>
  <si>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</si>
  <si>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</si>
  <si>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</si>
  <si>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</si>
  <si>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</si>
  <si>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</si>
  <si>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</si>
  <si>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</si>
  <si>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</si>
  <si>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</si>
  <si>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</si>
  <si>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</si>
  <si>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</si>
  <si>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</si>
  <si>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</si>
  <si>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</si>
  <si>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</si>
  <si>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</si>
  <si>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</si>
  <si>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</si>
  <si>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</si>
  <si>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</si>
  <si>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</si>
  <si>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</si>
  <si>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</si>
  <si>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</si>
  <si>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</si>
  <si>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</si>
  <si>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</si>
  <si>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</si>
  <si>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</si>
  <si>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</si>
  <si>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</si>
  <si>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</si>
  <si>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</si>
  <si>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</si>
  <si>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</si>
  <si>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</si>
  <si>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</si>
  <si>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</si>
  <si>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</si>
  <si>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</si>
  <si>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</si>
  <si>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</si>
  <si>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</si>
  <si>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</si>
  <si>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</si>
  <si>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</si>
  <si>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</si>
  <si>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</si>
  <si>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</si>
  <si>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</si>
  <si>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</si>
  <si>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</si>
  <si>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</si>
  <si>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</si>
  <si>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</si>
  <si>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</si>
  <si>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</si>
  <si>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</si>
  <si>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</si>
  <si>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</si>
  <si>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</si>
  <si>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</si>
  <si>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</si>
  <si>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</si>
  <si>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</si>
  <si>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</si>
  <si>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</si>
  <si>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</si>
  <si>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</si>
  <si>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</si>
  <si>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</si>
  <si>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</si>
  <si>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</si>
  <si>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</si>
  <si>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</si>
  <si>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</si>
  <si>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</si>
  <si>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</si>
  <si>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</si>
  <si>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</si>
  <si>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</si>
  <si>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</si>
  <si>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</si>
  <si>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</si>
  <si>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</si>
  <si>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</si>
  <si>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</si>
  <si>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</si>
  <si>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</si>
  <si>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</si>
  <si>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</si>
  <si>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</si>
  <si>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</si>
  <si>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</si>
  <si>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</si>
  <si>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</si>
  <si>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</si>
  <si>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</si>
  <si>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</si>
  <si>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</si>
  <si>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</si>
  <si>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</si>
  <si>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</si>
  <si>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</si>
  <si>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</si>
  <si>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</si>
  <si>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</si>
  <si>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</si>
  <si>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</si>
  <si>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</si>
  <si>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</si>
  <si>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</si>
  <si>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</si>
  <si>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</si>
  <si>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</si>
  <si>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</si>
  <si>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</si>
  <si>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</si>
  <si>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</si>
  <si>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</si>
  <si>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</si>
  <si>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</si>
  <si>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</si>
  <si>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</si>
  <si>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</si>
  <si>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</si>
  <si>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</si>
  <si>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</si>
  <si>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</si>
  <si>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</si>
  <si>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</si>
  <si>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</si>
  <si>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</si>
  <si>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</si>
  <si>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</si>
  <si>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</si>
  <si>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</si>
  <si>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</si>
  <si>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</si>
  <si>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</si>
  <si>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</si>
  <si>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</si>
  <si>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</si>
  <si>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</si>
  <si>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</si>
  <si>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</si>
  <si>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</si>
  <si>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</si>
  <si>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</si>
  <si>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</si>
  <si>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</si>
  <si>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</si>
  <si>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</si>
  <si>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</si>
  <si>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</si>
  <si>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</si>
  <si>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</si>
  <si>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</si>
  <si>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</si>
  <si>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</si>
  <si>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</si>
  <si>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</si>
  <si>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</si>
  <si>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</si>
  <si>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</si>
  <si>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</si>
  <si>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</si>
  <si>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</si>
  <si>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</si>
  <si>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</si>
  <si>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</si>
  <si>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</si>
  <si>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</si>
  <si>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</si>
  <si>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</si>
  <si>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</si>
  <si>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</si>
  <si>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</si>
  <si>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</si>
  <si>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</si>
  <si>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</si>
  <si>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</si>
  <si>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</si>
  <si>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</si>
  <si>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</si>
  <si>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</si>
  <si>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</si>
  <si>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</si>
  <si>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</si>
  <si>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</si>
  <si>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</si>
  <si>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</si>
  <si>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</si>
  <si>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</si>
  <si>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</si>
  <si>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</si>
  <si>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</si>
  <si>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</si>
  <si>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</si>
  <si>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</si>
  <si>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</si>
  <si>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</si>
  <si>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</si>
  <si>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</si>
  <si>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</si>
  <si>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</si>
  <si>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</si>
  <si>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</si>
  <si>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</si>
  <si>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</si>
  <si>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</si>
  <si>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</si>
  <si>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</si>
  <si>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</si>
  <si>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</si>
  <si>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</si>
  <si>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</si>
  <si>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</si>
  <si>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</si>
  <si>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</si>
  <si>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</si>
  <si>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</si>
  <si>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</si>
  <si>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</si>
  <si>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</si>
  <si>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</si>
  <si>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</si>
  <si>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</si>
  <si>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</si>
  <si>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</si>
  <si>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</si>
  <si>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</si>
  <si>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</si>
  <si>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</si>
  <si>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</si>
  <si>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</si>
  <si>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</si>
  <si>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</si>
  <si>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</si>
  <si>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</si>
  <si>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</si>
  <si>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</si>
  <si>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</si>
  <si>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</si>
  <si>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</si>
  <si>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</si>
  <si>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</si>
  <si>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</si>
  <si>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</si>
  <si>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</si>
  <si>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</si>
  <si>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</si>
  <si>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</si>
  <si>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</si>
  <si>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</si>
  <si>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</si>
  <si>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</si>
  <si>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</si>
  <si>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</si>
  <si>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</si>
  <si>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</si>
  <si>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</si>
  <si>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</si>
  <si>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</si>
  <si>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</si>
  <si>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</si>
  <si>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</si>
  <si>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</si>
  <si>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</si>
  <si>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</si>
  <si>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</si>
  <si>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</si>
  <si>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</si>
  <si>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</si>
  <si>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</si>
  <si>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</si>
  <si>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</si>
  <si>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</si>
  <si>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</si>
  <si>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</si>
  <si>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</si>
  <si>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</si>
  <si>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</si>
  <si>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</si>
  <si>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</si>
  <si>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</si>
  <si>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</si>
  <si>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</si>
  <si>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</si>
  <si>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</si>
  <si>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</si>
  <si>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</si>
  <si>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</si>
  <si>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</si>
  <si>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</si>
  <si>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</si>
  <si>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</si>
  <si>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</si>
  <si>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</si>
  <si>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</si>
  <si>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</si>
  <si>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</si>
  <si>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</si>
  <si>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</si>
  <si>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</si>
  <si>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</si>
  <si>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</si>
  <si>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</si>
  <si>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</si>
  <si>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</si>
  <si>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</si>
  <si>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</si>
  <si>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</si>
  <si>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</si>
  <si>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</si>
  <si>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</si>
  <si>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</si>
  <si>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</si>
  <si>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</si>
  <si>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</si>
  <si>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</si>
  <si>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</si>
  <si>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</si>
  <si>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</si>
  <si>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</si>
  <si>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</si>
  <si>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</si>
  <si>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</si>
  <si>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</si>
  <si>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</si>
  <si>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</si>
  <si>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</si>
  <si>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</si>
  <si>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</si>
  <si>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</si>
  <si>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</si>
  <si>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</si>
  <si>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</si>
  <si>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</si>
  <si>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</si>
  <si>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</si>
  <si>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</si>
  <si>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</si>
  <si>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</si>
  <si>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</si>
  <si>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</si>
  <si>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</si>
  <si>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</si>
  <si>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</si>
  <si>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</si>
  <si>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</si>
  <si>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</si>
  <si>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</si>
  <si>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</si>
  <si>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</si>
  <si>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</si>
  <si>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</si>
  <si>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</si>
  <si>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</si>
  <si>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</si>
  <si>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</si>
  <si>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</si>
  <si>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</si>
  <si>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</si>
  <si>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</si>
  <si>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</si>
  <si>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</si>
  <si>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</si>
  <si>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</si>
  <si>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</si>
  <si>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</si>
  <si>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</si>
  <si>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</si>
  <si>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</si>
  <si>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</si>
  <si>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</si>
  <si>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</si>
  <si>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</si>
  <si>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</si>
  <si>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</si>
  <si>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</si>
  <si>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</si>
  <si>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</si>
  <si>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</si>
  <si>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</si>
  <si>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</si>
  <si>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</si>
  <si>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</si>
  <si>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</si>
  <si>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</si>
  <si>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</si>
  <si>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</si>
  <si>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</si>
  <si>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</si>
  <si>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</si>
  <si>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</si>
  <si>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</si>
  <si>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</si>
  <si>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</si>
  <si>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</si>
  <si>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</si>
  <si>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</si>
  <si>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</si>
  <si>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</si>
  <si>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</si>
  <si>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</si>
  <si>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</si>
  <si>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</si>
  <si>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</si>
  <si>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</si>
  <si>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</si>
  <si>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</si>
  <si>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</si>
  <si>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</si>
  <si>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</si>
  <si>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</si>
  <si>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</si>
  <si>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</si>
  <si>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</si>
  <si>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</si>
  <si>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</si>
  <si>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</si>
  <si>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</si>
  <si>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</si>
  <si>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</si>
  <si>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</si>
  <si>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</si>
  <si>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</si>
  <si>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</si>
  <si>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</si>
  <si>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</si>
  <si>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</si>
  <si>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</si>
  <si>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</si>
  <si>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</si>
  <si>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</si>
  <si>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</si>
  <si>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</si>
  <si>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</si>
  <si>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</si>
  <si>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</si>
  <si>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</si>
  <si>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</si>
  <si>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</si>
  <si>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</si>
  <si>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</si>
  <si>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</si>
  <si>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</si>
  <si>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</si>
  <si>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</si>
  <si>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</si>
  <si>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</si>
  <si>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</si>
  <si>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</si>
  <si>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</si>
  <si>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</si>
  <si>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</si>
  <si>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</si>
  <si>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</si>
  <si>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</si>
  <si>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</si>
  <si>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</si>
  <si>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</si>
  <si>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</si>
  <si>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</si>
  <si>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</si>
  <si>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</si>
  <si>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</si>
  <si>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</si>
  <si>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</si>
  <si>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</si>
  <si>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</si>
  <si>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</si>
  <si>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</si>
  <si>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</si>
  <si>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</si>
  <si>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</si>
  <si>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</si>
  <si>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</si>
  <si>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</si>
  <si>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</si>
  <si>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</si>
  <si>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</si>
  <si>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</si>
  <si>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</si>
  <si>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</si>
  <si>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</si>
  <si>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</si>
  <si>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</si>
  <si>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</si>
  <si>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</si>
  <si>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</si>
  <si>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</si>
  <si>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</si>
  <si>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</si>
  <si>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</si>
  <si>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</si>
  <si>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</si>
  <si>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</si>
  <si>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</si>
  <si>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</si>
  <si>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</si>
  <si>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</si>
  <si>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</si>
  <si>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</si>
  <si>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</si>
  <si>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</si>
  <si>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</si>
  <si>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</si>
  <si>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</si>
  <si>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</si>
  <si>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</si>
  <si>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</si>
  <si>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</si>
  <si>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</si>
  <si>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</si>
  <si>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</si>
  <si>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</si>
  <si>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</si>
  <si>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</si>
  <si>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</si>
  <si>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</si>
  <si>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</si>
  <si>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</si>
  <si>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</si>
  <si>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</si>
  <si>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</si>
  <si>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</si>
  <si>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</si>
  <si>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</si>
  <si>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</si>
  <si>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</si>
  <si>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</si>
  <si>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</si>
  <si>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</si>
  <si>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</si>
  <si>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</si>
  <si>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</si>
  <si>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</si>
  <si>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</si>
  <si>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</si>
  <si>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</si>
  <si>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</si>
  <si>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</si>
  <si>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</si>
  <si>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</si>
  <si>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</si>
  <si>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</si>
  <si>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</si>
  <si>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</si>
  <si>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</si>
  <si>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</si>
  <si>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</si>
  <si>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</si>
  <si>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</si>
  <si>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</si>
  <si>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</si>
  <si>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</si>
  <si>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</si>
  <si>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</si>
  <si>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</si>
  <si>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</si>
  <si>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</si>
  <si>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</si>
  <si>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</si>
  <si>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</si>
  <si>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</si>
  <si>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</si>
  <si>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</si>
  <si>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</si>
  <si>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</si>
  <si>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</si>
  <si>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</si>
  <si>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</si>
  <si>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</si>
  <si>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</si>
  <si>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</si>
  <si>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</si>
  <si>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</si>
  <si>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</si>
  <si>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</si>
  <si>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</si>
  <si>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</si>
  <si>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</si>
  <si>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</si>
  <si>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</si>
  <si>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</si>
  <si>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</si>
  <si>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</si>
  <si>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</si>
  <si>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</si>
  <si>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</si>
  <si>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</si>
  <si>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</si>
  <si>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</si>
  <si>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</si>
  <si>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</si>
  <si>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</si>
  <si>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</si>
  <si>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</si>
  <si>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</si>
  <si>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</si>
  <si>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</si>
  <si>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</si>
  <si>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</si>
  <si>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</si>
  <si>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</si>
  <si>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</si>
  <si>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</si>
  <si>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</si>
  <si>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</si>
  <si>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</si>
  <si>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</si>
  <si>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</si>
  <si>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</si>
  <si>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</si>
  <si>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</si>
  <si>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</si>
  <si>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</si>
  <si>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</si>
  <si>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</si>
  <si>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</si>
  <si>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</si>
  <si>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</si>
  <si>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</si>
  <si>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</si>
  <si>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</si>
  <si>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</si>
  <si>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</si>
  <si>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</si>
  <si>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</si>
  <si>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</si>
  <si>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</si>
  <si>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</si>
  <si>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</si>
  <si>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</si>
  <si>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</si>
  <si>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</si>
  <si>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</si>
  <si>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</si>
  <si>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</si>
  <si>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</si>
  <si>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</si>
  <si>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</si>
  <si>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</si>
  <si>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</si>
  <si>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</si>
  <si>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</si>
  <si>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</si>
  <si>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</si>
  <si>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</si>
  <si>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</si>
  <si>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</si>
  <si>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</si>
  <si>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</si>
  <si>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</si>
  <si>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</si>
  <si>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</si>
  <si>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</si>
  <si>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</si>
  <si>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</si>
  <si>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</si>
  <si>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</si>
  <si>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</si>
  <si>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</si>
  <si>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</si>
  <si>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</si>
  <si>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</si>
  <si>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</si>
  <si>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</si>
  <si>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</si>
  <si>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</si>
  <si>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</si>
  <si>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</si>
  <si>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</si>
  <si>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</si>
  <si>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</si>
  <si>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</si>
  <si>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</si>
  <si>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</si>
  <si>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</si>
  <si>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</si>
  <si>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</si>
  <si>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</si>
  <si>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</si>
  <si>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</si>
  <si>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</si>
  <si>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</si>
  <si>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</si>
  <si>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</si>
  <si>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</si>
  <si>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</si>
  <si>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</si>
  <si>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</si>
  <si>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</si>
  <si>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</si>
  <si>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</si>
  <si>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</si>
  <si>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</si>
  <si>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</si>
  <si>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</si>
  <si>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</si>
  <si>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</si>
  <si>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</si>
  <si>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</si>
  <si>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</si>
  <si>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</si>
  <si>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</si>
  <si>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</si>
  <si>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</si>
  <si>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</si>
  <si>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</si>
  <si>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</si>
  <si>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</si>
  <si>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</si>
  <si>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</si>
  <si>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</si>
  <si>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</si>
  <si>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</si>
  <si>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</si>
  <si>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</si>
  <si>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</si>
  <si>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</si>
  <si>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</si>
  <si>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</si>
  <si>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</si>
  <si>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</si>
  <si>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</si>
  <si>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</si>
  <si>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</si>
  <si>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</si>
  <si>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</si>
  <si>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</si>
  <si>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</si>
  <si>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</si>
  <si>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</si>
  <si>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</si>
  <si>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</si>
  <si>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</si>
  <si>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</si>
  <si>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</si>
  <si>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</si>
  <si>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</si>
  <si>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</si>
  <si>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</si>
  <si>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</si>
  <si>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</si>
  <si>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</si>
  <si>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</si>
  <si>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</si>
  <si>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</si>
  <si>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</si>
  <si>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</si>
  <si>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</si>
  <si>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</si>
  <si>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</si>
  <si>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</si>
  <si>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</si>
  <si>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</si>
  <si>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</si>
  <si>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</si>
  <si>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</si>
  <si>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</si>
  <si>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</si>
  <si>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</si>
  <si>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</si>
  <si>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</si>
  <si>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</si>
  <si>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</si>
  <si>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</si>
  <si>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</si>
  <si>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</si>
  <si>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</si>
  <si>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</si>
  <si>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</si>
  <si>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</si>
  <si>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</si>
  <si>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</si>
  <si>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</si>
  <si>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</si>
  <si>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</si>
  <si>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</si>
  <si>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</si>
  <si>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</si>
  <si>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</si>
  <si>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</si>
  <si>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</si>
  <si>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</si>
  <si>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</si>
  <si>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</si>
  <si>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</si>
  <si>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</si>
  <si>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</si>
  <si>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</si>
  <si>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</si>
  <si>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</si>
  <si>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</si>
  <si>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</si>
  <si>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</si>
  <si>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</si>
  <si>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</si>
  <si>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</si>
  <si>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</si>
  <si>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</si>
  <si>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</si>
  <si>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</si>
  <si>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</si>
  <si>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</si>
  <si>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</si>
  <si>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</si>
  <si>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</si>
  <si>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</si>
  <si>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</si>
  <si>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</si>
  <si>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</si>
  <si>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</si>
  <si>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</si>
  <si>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</si>
  <si>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</si>
  <si>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</si>
  <si>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</si>
  <si>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</si>
  <si>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</si>
  <si>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</si>
  <si>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</si>
  <si>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</si>
  <si>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</si>
  <si>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</si>
  <si>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</si>
  <si>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</si>
  <si>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</si>
  <si>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</si>
  <si>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</si>
  <si>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</si>
  <si>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</si>
  <si>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</si>
  <si>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</si>
  <si>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</si>
  <si>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</si>
  <si>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</si>
  <si>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</si>
  <si>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</si>
  <si>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</si>
  <si>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</si>
  <si>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</si>
  <si>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</si>
  <si>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</si>
  <si>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</si>
  <si>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</si>
  <si>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</si>
  <si>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</si>
  <si>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</si>
  <si>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</si>
  <si>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</si>
  <si>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</si>
  <si>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</si>
  <si>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</si>
  <si>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</si>
  <si>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</si>
  <si>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</si>
  <si>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</si>
  <si>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</si>
  <si>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</si>
  <si>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</si>
  <si>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</si>
  <si>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</si>
  <si>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</si>
  <si>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</si>
  <si>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</si>
  <si>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</si>
  <si>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</si>
  <si>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</si>
  <si>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</si>
  <si>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</si>
  <si>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</si>
  <si>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</si>
  <si>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</si>
  <si>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</si>
  <si>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</si>
  <si>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</si>
  <si>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</si>
  <si>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</si>
  <si>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</si>
  <si>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</si>
  <si>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</si>
  <si>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</si>
  <si>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</si>
  <si>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</si>
  <si>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</si>
  <si>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</si>
  <si>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</si>
  <si>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</si>
  <si>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</si>
  <si>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</si>
  <si>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</si>
  <si>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</si>
  <si>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</si>
  <si>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</si>
  <si>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</si>
  <si>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</si>
  <si>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</si>
  <si>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</si>
  <si>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</si>
  <si>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</si>
  <si>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</si>
  <si>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</si>
  <si>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</si>
  <si>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</si>
  <si>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</si>
  <si>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</si>
  <si>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</si>
  <si>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</si>
  <si>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</si>
  <si>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</si>
  <si>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</si>
  <si>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</si>
  <si>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</si>
  <si>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</si>
  <si>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</si>
  <si>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</si>
  <si>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</si>
  <si>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</si>
  <si>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</si>
  <si>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</si>
  <si>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</si>
  <si>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</si>
  <si>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</si>
  <si>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</si>
  <si>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</si>
  <si>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</si>
  <si>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</si>
  <si>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</si>
  <si>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</si>
  <si>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</si>
  <si>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</si>
  <si>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</si>
  <si>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</si>
  <si>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</si>
  <si>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</si>
  <si>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</si>
  <si>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</si>
  <si>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</si>
  <si>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</si>
  <si>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</si>
  <si>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</si>
  <si>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</si>
  <si>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</si>
  <si>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</si>
  <si>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</si>
  <si>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</si>
  <si>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</si>
  <si>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</si>
  <si>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</si>
  <si>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</si>
  <si>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</si>
  <si>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</si>
  <si>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</si>
  <si>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</si>
  <si>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</si>
  <si>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</si>
  <si>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</si>
  <si>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</si>
  <si>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</si>
  <si>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</si>
  <si>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</si>
  <si>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</si>
  <si>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</si>
  <si>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</si>
  <si>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</si>
  <si>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</si>
  <si>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</si>
  <si>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</si>
  <si>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</si>
  <si>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</si>
  <si>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</si>
  <si>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</si>
  <si>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</si>
  <si>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</si>
  <si>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</si>
  <si>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</si>
  <si>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</si>
  <si>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</si>
  <si>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</si>
  <si>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</si>
  <si>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</si>
  <si>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</si>
  <si>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</si>
  <si>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</si>
  <si>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</si>
  <si>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</si>
  <si>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</si>
  <si>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</si>
  <si>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</si>
  <si>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</si>
  <si>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</si>
  <si>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</si>
  <si>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</si>
  <si>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</si>
  <si>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</si>
  <si>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</si>
  <si>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</si>
  <si>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</si>
  <si>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</si>
  <si>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</si>
  <si>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</si>
  <si>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</si>
  <si>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</si>
  <si>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</si>
  <si>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</si>
  <si>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</si>
  <si>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</si>
  <si>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</si>
  <si>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</si>
  <si>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</si>
  <si>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</si>
  <si>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</si>
  <si>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</si>
  <si>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</si>
  <si>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</si>
  <si>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</si>
  <si>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</si>
  <si>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</si>
  <si>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</si>
  <si>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</si>
  <si>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</si>
  <si>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</si>
  <si>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</si>
  <si>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</si>
  <si>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</si>
  <si>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</si>
  <si>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</si>
  <si>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</si>
  <si>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</si>
  <si>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</si>
  <si>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</si>
  <si>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</si>
  <si>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</si>
  <si>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</si>
  <si>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</si>
  <si>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</si>
  <si>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</si>
  <si>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</si>
  <si>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</si>
  <si>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</si>
  <si>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</si>
  <si>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</si>
  <si>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</si>
  <si>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</si>
  <si>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</si>
  <si>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</si>
  <si>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</si>
  <si>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</si>
  <si>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</si>
  <si>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</si>
  <si>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</si>
  <si>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</si>
  <si>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</si>
  <si>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</si>
  <si>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</si>
  <si>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</si>
  <si>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</si>
  <si>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</si>
  <si>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</si>
  <si>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</si>
  <si>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</si>
  <si>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</si>
  <si>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</si>
  <si>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</si>
  <si>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</si>
  <si>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</si>
  <si>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</si>
  <si>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</si>
  <si>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</si>
  <si>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</si>
  <si>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</si>
  <si>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</si>
  <si>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</si>
  <si>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</si>
  <si>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</si>
  <si>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</si>
  <si>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</si>
  <si>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</si>
  <si>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</si>
  <si>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</si>
  <si>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</si>
  <si>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</si>
  <si>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</si>
  <si>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</si>
  <si>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</si>
  <si>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</si>
  <si>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</si>
  <si>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</si>
  <si>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</si>
  <si>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</si>
  <si>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</si>
  <si>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</si>
  <si>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</si>
  <si>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</si>
  <si>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</si>
  <si>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</si>
  <si>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</si>
  <si>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</si>
  <si>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</si>
  <si>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</si>
  <si>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</si>
  <si>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</si>
  <si>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</si>
  <si>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</si>
  <si>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</si>
  <si>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</si>
  <si>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</si>
  <si>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</si>
  <si>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</si>
  <si>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</si>
  <si>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</si>
  <si>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</si>
  <si>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</si>
  <si>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</si>
  <si>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</si>
  <si>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</si>
  <si>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</si>
  <si>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</si>
  <si>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</si>
  <si>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</si>
  <si>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</si>
  <si>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</si>
  <si>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</si>
  <si>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</si>
  <si>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</si>
  <si>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</si>
  <si>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</si>
  <si>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</si>
  <si>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</si>
  <si>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</si>
  <si>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</si>
  <si>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</si>
  <si>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</si>
  <si>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</si>
  <si>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</si>
  <si>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</si>
  <si>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</si>
  <si>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</si>
  <si>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</si>
  <si>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</si>
  <si>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</si>
  <si>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</si>
  <si>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</si>
  <si>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</si>
  <si>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</si>
  <si>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</si>
  <si>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</si>
  <si>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</si>
  <si>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</si>
  <si>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</si>
  <si>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</si>
  <si>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</si>
  <si>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</si>
  <si>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</si>
  <si>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</si>
  <si>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</si>
  <si>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</si>
  <si>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</si>
  <si>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</si>
  <si>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</si>
  <si>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</si>
  <si>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</si>
  <si>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</si>
  <si>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</si>
  <si>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</si>
  <si>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</si>
  <si>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</si>
  <si>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</si>
  <si>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</si>
  <si>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</si>
  <si>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</si>
  <si>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</si>
  <si>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</si>
  <si>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</si>
  <si>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</si>
  <si>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</si>
  <si>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</si>
  <si>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</si>
  <si>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</si>
  <si>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</si>
  <si>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</si>
  <si>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</si>
  <si>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</si>
  <si>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</si>
  <si>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</si>
  <si>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</si>
  <si>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</si>
  <si>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</si>
  <si>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</si>
  <si>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</si>
  <si>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</si>
  <si>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</si>
  <si>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</si>
  <si>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</si>
  <si>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</si>
  <si>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</si>
  <si>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</si>
  <si>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</si>
  <si>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</si>
  <si>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</si>
  <si>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</si>
  <si>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</si>
  <si>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</si>
  <si>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</si>
  <si>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</si>
  <si>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</si>
  <si>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</si>
  <si>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</si>
  <si>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</si>
  <si>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</si>
  <si>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</si>
  <si>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</si>
  <si>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</si>
  <si>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</si>
  <si>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</si>
  <si>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</si>
  <si>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</si>
  <si>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</si>
  <si>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</si>
  <si>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</si>
  <si>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</si>
  <si>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</si>
  <si>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</si>
  <si>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</si>
  <si>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</si>
  <si>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</si>
  <si>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</si>
  <si>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</si>
  <si>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</si>
  <si>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</si>
  <si>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</si>
  <si>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</si>
  <si>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</si>
  <si>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</si>
  <si>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</si>
  <si>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</si>
  <si>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</si>
  <si>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</si>
  <si>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</si>
  <si>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</si>
  <si>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</si>
  <si>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</si>
  <si>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</si>
  <si>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</si>
  <si>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</si>
  <si>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</si>
  <si>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</si>
  <si>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</si>
  <si>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</si>
  <si>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</si>
  <si>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</si>
  <si>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</si>
  <si>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</si>
  <si>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</si>
  <si>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</si>
  <si>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</si>
  <si>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</si>
  <si>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</si>
  <si>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</si>
  <si>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</si>
  <si>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</si>
  <si>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</si>
  <si>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</si>
  <si>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</si>
  <si>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</si>
  <si>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</si>
  <si>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</si>
  <si>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</si>
  <si>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</si>
  <si>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</si>
  <si>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</si>
  <si>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</si>
  <si>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</si>
  <si>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</si>
  <si>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</si>
  <si>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</si>
  <si>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</si>
  <si>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</si>
  <si>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</si>
  <si>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</si>
  <si>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</si>
  <si>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</si>
  <si>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</si>
  <si>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</si>
  <si>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</si>
  <si>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</si>
  <si>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</si>
  <si>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</si>
  <si>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</si>
  <si>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</si>
  <si>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</si>
  <si>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</si>
  <si>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</si>
  <si>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</si>
  <si>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</si>
  <si>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</si>
  <si>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</si>
  <si>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</si>
  <si>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</si>
  <si>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</si>
  <si>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</si>
  <si>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</si>
  <si>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</si>
  <si>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</si>
  <si>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</si>
  <si>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</si>
  <si>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</si>
  <si>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</si>
  <si>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</si>
  <si>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</si>
  <si>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</si>
  <si>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</si>
  <si>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</si>
  <si>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</si>
  <si>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</si>
  <si>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</si>
  <si>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</si>
  <si>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</si>
  <si>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</si>
  <si>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</si>
  <si>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</si>
  <si>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</si>
  <si>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</si>
  <si>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</si>
  <si>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</si>
  <si>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</si>
  <si>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</si>
  <si>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</si>
  <si>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</si>
  <si>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</si>
  <si>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</si>
  <si>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</si>
  <si>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</si>
  <si>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</si>
  <si>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</si>
  <si>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</si>
  <si>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</si>
  <si>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</si>
  <si>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</si>
  <si>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</si>
  <si>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</si>
  <si>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</si>
  <si>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</si>
  <si>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</si>
  <si>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</si>
  <si>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</si>
  <si>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</si>
  <si>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</si>
  <si>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</si>
  <si>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</si>
  <si>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</si>
  <si>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</si>
  <si>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</si>
  <si>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</si>
  <si>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</si>
  <si>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</si>
  <si>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</si>
  <si>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</si>
  <si>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</si>
  <si>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</si>
  <si>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</si>
  <si>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</si>
  <si>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</si>
  <si>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</si>
  <si>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</si>
  <si>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</si>
  <si>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</si>
  <si>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</si>
  <si>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</si>
  <si>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</si>
  <si>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</si>
  <si>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</si>
  <si>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</si>
  <si>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</si>
  <si>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</si>
  <si>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</si>
  <si>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</si>
  <si>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</si>
  <si>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</si>
  <si>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</si>
  <si>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</si>
  <si>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</si>
  <si>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</si>
  <si>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</si>
  <si>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</si>
  <si>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</si>
  <si>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</si>
  <si>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</si>
  <si>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</si>
  <si>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</si>
  <si>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</si>
  <si>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</si>
  <si>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</si>
  <si>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</si>
  <si>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</si>
  <si>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</si>
  <si>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</si>
  <si>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</si>
  <si>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</si>
  <si>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</si>
  <si>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</si>
  <si>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</si>
  <si>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</si>
  <si>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</si>
  <si>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</si>
  <si>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</si>
  <si>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</si>
  <si>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</si>
  <si>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</si>
  <si>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</si>
  <si>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</si>
  <si>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</si>
  <si>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</si>
  <si>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</si>
  <si>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</si>
  <si>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</si>
  <si>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</si>
  <si>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</si>
  <si>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</si>
  <si>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</si>
  <si>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</si>
  <si>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</si>
  <si>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</si>
  <si>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*including ethanol for EPA</t>
  </si>
  <si>
    <t>MSW</t>
  </si>
  <si>
    <t>(+)</t>
  </si>
  <si>
    <t>*Other tabs use tables from the 1990-2021 Inventory, but this table updated to use data from the latest Inventory due to significant changes in the LULUCF accounting between versions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</si>
</sst>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xf numFmtId="0" fontId="35" fillId="0" borderId="0"/>
    <xf numFmtId="0" fontId="36" fillId="0" borderId="0">
      <alignment horizontal="center" vertical="center" wrapText="1"/>
    </xf>
    <xf numFmtId="0" fontId="38" fillId="0" borderId="0">
      <alignment horizontal="left" vertical="center" wrapText="1"/>
    </xf>
    <xf numFmtId="170" fontId="39" fillId="0" borderId="10" applyNumberFormat="0" applyFill="0">
      <alignment horizontal="right"/>
    </xf>
    <xf numFmtId="171" fontId="40" fillId="0" borderId="10">
      <alignment horizontal="right" vertical="center"/>
    </xf>
    <xf numFmtId="49" fontId="41" fillId="0" borderId="10">
      <alignment horizontal="left" vertical="center"/>
    </xf>
    <xf numFmtId="170" fontId="39" fillId="0" borderId="10" applyNumberFormat="0" applyFill="0">
      <alignment horizontal="right"/>
    </xf>
    <xf numFmtId="0" fontId="42" fillId="0" borderId="10">
      <alignment horizontal="left"/>
    </xf>
    <xf numFmtId="0" fontId="43" fillId="0" borderId="11">
      <alignment horizontal="right" vertical="center"/>
    </xf>
    <xf numFmtId="0" fontId="44" fillId="0" borderId="10">
      <alignment horizontal="left" vertical="center"/>
    </xf>
    <xf numFmtId="0" fontId="39" fillId="0" borderId="10">
      <alignment horizontal="left" vertical="center"/>
    </xf>
    <xf numFmtId="0" fontId="42" fillId="0" borderId="10">
      <alignment horizontal="left"/>
    </xf>
    <xf numFmtId="0" fontId="42" fillId="20" borderId="0">
      <alignment horizontal="centerContinuous" wrapText="1"/>
    </xf>
    <xf numFmtId="49" fontId="42" fillId="20" borderId="12">
      <alignment horizontal="left" vertical="center"/>
    </xf>
    <xf numFmtId="0" fontId="42" fillId="20" borderId="0">
      <alignment horizontal="centerContinuous" vertical="center" wrapText="1"/>
    </xf>
    <xf numFmtId="0" fontId="37" fillId="0" borderId="0"/>
    <xf numFmtId="3" fontId="40" fillId="0" borderId="0">
      <alignment horizontal="left" vertical="center"/>
    </xf>
    <xf numFmtId="0" fontId="36" fillId="0" borderId="0">
      <alignment horizontal="left" vertical="center"/>
    </xf>
    <xf numFmtId="0" fontId="45" fillId="0" borderId="0">
      <alignment horizontal="right"/>
    </xf>
    <xf numFmtId="49" fontId="45" fillId="0" borderId="0">
      <alignment horizontal="center"/>
    </xf>
    <xf numFmtId="0" fontId="41" fillId="0" borderId="0">
      <alignment horizontal="right"/>
    </xf>
    <xf numFmtId="0" fontId="45" fillId="0" borderId="0">
      <alignment horizontal="left"/>
    </xf>
    <xf numFmtId="49" fontId="40" fillId="0" borderId="0">
      <alignment horizontal="left" vertical="center"/>
    </xf>
    <xf numFmtId="49" fontId="41" fillId="0" borderId="10">
      <alignment horizontal="left"/>
    </xf>
    <xf numFmtId="170" fontId="40" fillId="0" borderId="0" applyNumberFormat="0">
      <alignment horizontal="right"/>
    </xf>
    <xf numFmtId="0" fontId="43" fillId="21" borderId="0">
      <alignment horizontal="centerContinuous" vertical="center" wrapText="1"/>
    </xf>
    <xf numFmtId="0" fontId="43" fillId="0" borderId="13">
      <alignment horizontal="left" vertical="center"/>
    </xf>
    <xf numFmtId="0" fontId="46" fillId="0" borderId="0">
      <alignment horizontal="left" vertical="top"/>
    </xf>
    <xf numFmtId="0" fontId="42" fillId="0" borderId="0">
      <alignment horizontal="left"/>
    </xf>
    <xf numFmtId="0" fontId="38" fillId="0" borderId="0">
      <alignment horizontal="left"/>
    </xf>
    <xf numFmtId="0" fontId="39" fillId="0" borderId="0">
      <alignment horizontal="left"/>
    </xf>
    <xf numFmtId="0" fontId="46" fillId="0" borderId="0">
      <alignment horizontal="left" vertical="top"/>
    </xf>
    <xf numFmtId="0" fontId="38" fillId="0" borderId="0">
      <alignment horizontal="left"/>
    </xf>
    <xf numFmtId="0" fontId="39" fillId="0" borderId="0">
      <alignment horizontal="left"/>
    </xf>
    <xf numFmtId="49" fontId="40" fillId="0" borderId="10">
      <alignment horizontal="left"/>
    </xf>
    <xf numFmtId="0" fontId="43" fillId="0" borderId="11">
      <alignment horizontal="left"/>
    </xf>
    <xf numFmtId="0" fontId="42" fillId="0" borderId="0">
      <alignment horizontal="left" vertical="center"/>
    </xf>
    <xf numFmtId="49" fontId="45" fillId="0" borderId="10">
      <alignment horizontal="left"/>
    </xf>
    <xf numFmtId="0" fontId="47" fillId="0" borderId="10">
      <alignment horizontal="left"/>
    </xf>
    <xf numFmtId="170" fontId="48" fillId="0" borderId="10" applyNumberFormat="0" applyFill="0">
      <alignment horizontal="right"/>
    </xf>
    <xf numFmtId="0" fontId="49" fillId="0" borderId="0">
      <alignment horizontal="right"/>
    </xf>
    <xf numFmtId="0" fontId="50" fillId="0" borderId="0">
      <alignment horizontal="left"/>
    </xf>
    <xf numFmtId="0" fontId="2" fillId="0" borderId="0"/>
    <xf numFmtId="0" fontId="2" fillId="0" borderId="0"/>
    <xf numFmtId="43" fontId="2" fillId="0" borderId="0" applyFont="0" applyFill="0" applyBorder="0" applyAlignment="0" applyProtection="0"/>
    <xf numFmtId="43" fontId="37" fillId="0" borderId="0" applyFont="0" applyFill="0" applyBorder="0" applyAlignment="0" applyProtection="0"/>
    <xf numFmtId="43" fontId="60" fillId="0" borderId="0" applyFont="0" applyFill="0" applyBorder="0" applyAlignment="0" applyProtection="0"/>
    <xf numFmtId="0" fontId="37" fillId="0" borderId="0"/>
    <xf numFmtId="0" fontId="2" fillId="0" borderId="0"/>
    <xf numFmtId="0" fontId="2" fillId="0" borderId="0"/>
    <xf numFmtId="9" fontId="2" fillId="0" borderId="0" applyFont="0" applyFill="0" applyBorder="0" applyAlignment="0" applyProtection="0"/>
    <xf numFmtId="9" fontId="37" fillId="0" borderId="0" applyFont="0" applyFill="0" applyBorder="0" applyAlignment="0" applyProtection="0"/>
    <xf numFmtId="0" fontId="2" fillId="0" borderId="0"/>
    <xf numFmtId="43" fontId="2"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7" fillId="0" borderId="0"/>
    <xf numFmtId="0" fontId="61" fillId="0" borderId="0"/>
    <xf numFmtId="0" fontId="37" fillId="0" borderId="0"/>
    <xf numFmtId="0" fontId="2" fillId="0" borderId="0"/>
    <xf numFmtId="0" fontId="2" fillId="0" borderId="0"/>
    <xf numFmtId="0" fontId="37" fillId="0" borderId="0"/>
    <xf numFmtId="0" fontId="37"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60"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25"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2" fillId="32"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9" borderId="0" applyNumberFormat="0" applyBorder="0" applyAlignment="0" applyProtection="0"/>
    <xf numFmtId="0" fontId="63" fillId="23" borderId="0" applyNumberFormat="0" applyBorder="0" applyAlignment="0" applyProtection="0"/>
    <xf numFmtId="0" fontId="64" fillId="40" borderId="17" applyNumberFormat="0" applyAlignment="0" applyProtection="0"/>
    <xf numFmtId="0" fontId="65" fillId="41" borderId="18" applyNumberFormat="0" applyAlignment="0" applyProtection="0"/>
    <xf numFmtId="44" fontId="37" fillId="0" borderId="0" applyFont="0" applyFill="0" applyBorder="0" applyAlignment="0" applyProtection="0"/>
    <xf numFmtId="0" fontId="66" fillId="0" borderId="0" applyNumberFormat="0" applyFill="0" applyBorder="0" applyAlignment="0" applyProtection="0"/>
    <xf numFmtId="0" fontId="67" fillId="24" borderId="0" applyNumberFormat="0" applyBorder="0" applyAlignment="0" applyProtection="0"/>
    <xf numFmtId="0" fontId="68" fillId="0" borderId="19" applyNumberFormat="0" applyFill="0" applyAlignment="0" applyProtection="0"/>
    <xf numFmtId="0" fontId="69" fillId="0" borderId="20" applyNumberFormat="0" applyFill="0" applyAlignment="0" applyProtection="0"/>
    <xf numFmtId="0" fontId="70" fillId="0" borderId="21" applyNumberFormat="0" applyFill="0" applyAlignment="0" applyProtection="0"/>
    <xf numFmtId="0" fontId="70" fillId="0" borderId="0" applyNumberFormat="0" applyFill="0" applyBorder="0" applyAlignment="0" applyProtection="0"/>
    <xf numFmtId="0" fontId="71" fillId="27" borderId="17" applyNumberFormat="0" applyAlignment="0" applyProtection="0"/>
    <xf numFmtId="0" fontId="72" fillId="0" borderId="22" applyNumberFormat="0" applyFill="0" applyAlignment="0" applyProtection="0"/>
    <xf numFmtId="0" fontId="73"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43" borderId="23" applyNumberFormat="0" applyFont="0" applyAlignment="0" applyProtection="0"/>
    <xf numFmtId="0" fontId="74" fillId="40" borderId="24" applyNumberFormat="0" applyAlignment="0" applyProtection="0"/>
    <xf numFmtId="9" fontId="37" fillId="0" borderId="0" applyFont="0" applyFill="0" applyBorder="0" applyAlignment="0" applyProtection="0"/>
    <xf numFmtId="0" fontId="75" fillId="0" borderId="0" applyNumberFormat="0" applyFill="0" applyBorder="0" applyAlignment="0" applyProtection="0"/>
    <xf numFmtId="0" fontId="76" fillId="0" borderId="25" applyNumberFormat="0" applyFill="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80" fillId="0" borderId="0"/>
    <xf numFmtId="0" fontId="80" fillId="0" borderId="0"/>
    <xf numFmtId="9" fontId="37" fillId="0" borderId="0" applyFont="0" applyFill="0" applyBorder="0" applyAlignment="0" applyProtection="0"/>
  </cellStyleXfs>
  <cellXfs count="175">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0" fontId="16" fillId="0" borderId="0" xfId="12"/>
    <xf numFmtId="0" fontId="15" fillId="0" borderId="0" xfId="12" applyFont="1"/>
    <xf numFmtId="2" fontId="16" fillId="0" borderId="0" xfId="12" applyNumberForma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5" fillId="0" borderId="0" xfId="15"/>
    <xf numFmtId="0" fontId="52" fillId="0" borderId="15" xfId="15" applyFont="1" applyBorder="1" applyAlignment="1" applyProtection="1">
      <alignment horizontal="center"/>
      <protection locked="0"/>
    </xf>
    <xf numFmtId="0" fontId="52" fillId="0" borderId="15" xfId="53" applyFont="1" applyBorder="1" applyAlignment="1" applyProtection="1">
      <alignment horizontal="center"/>
      <protection locked="0"/>
    </xf>
    <xf numFmtId="1" fontId="52" fillId="0" borderId="15" xfId="15" applyNumberFormat="1" applyFont="1" applyBorder="1" applyAlignment="1" applyProtection="1">
      <alignment horizontal="center"/>
      <protection locked="0"/>
    </xf>
    <xf numFmtId="3" fontId="52" fillId="0" borderId="0" xfId="54" applyNumberFormat="1" applyFont="1" applyFill="1" applyBorder="1" applyAlignment="1" applyProtection="1">
      <alignment horizontal="left"/>
      <protection locked="0"/>
    </xf>
    <xf numFmtId="3" fontId="52" fillId="0" borderId="0" xfId="54" applyNumberFormat="1" applyFont="1" applyFill="1" applyBorder="1" applyProtection="1">
      <alignment horizontal="right"/>
      <protection locked="0"/>
    </xf>
    <xf numFmtId="172" fontId="52" fillId="0" borderId="0" xfId="15" applyNumberFormat="1" applyFont="1" applyAlignment="1" applyProtection="1">
      <alignment horizontal="right"/>
      <protection locked="0"/>
    </xf>
    <xf numFmtId="3" fontId="52" fillId="0" borderId="0" xfId="15" applyNumberFormat="1" applyFont="1" applyAlignment="1" applyProtection="1">
      <alignment horizontal="right"/>
      <protection locked="0"/>
    </xf>
    <xf numFmtId="3" fontId="53" fillId="0" borderId="0" xfId="15" applyNumberFormat="1" applyFont="1" applyProtection="1">
      <protection locked="0"/>
    </xf>
    <xf numFmtId="3" fontId="53" fillId="0" borderId="0" xfId="54" applyNumberFormat="1" applyFont="1" applyFill="1" applyBorder="1" applyAlignment="1" applyProtection="1">
      <alignment horizontal="left" indent="1"/>
      <protection locked="0"/>
    </xf>
    <xf numFmtId="3" fontId="53" fillId="0" borderId="0" xfId="15" applyNumberFormat="1" applyFont="1" applyAlignment="1" applyProtection="1">
      <alignment horizontal="right"/>
      <protection locked="0"/>
    </xf>
    <xf numFmtId="0" fontId="52" fillId="0" borderId="0" xfId="15" applyFont="1" applyProtection="1">
      <protection locked="0"/>
    </xf>
    <xf numFmtId="3" fontId="53" fillId="0" borderId="0" xfId="54" applyNumberFormat="1" applyFont="1" applyFill="1" applyBorder="1" applyAlignment="1" applyProtection="1">
      <alignment horizontal="left" vertical="top" indent="1"/>
      <protection locked="0"/>
    </xf>
    <xf numFmtId="0" fontId="52" fillId="0" borderId="0" xfId="15" applyFont="1" applyAlignment="1" applyProtection="1">
      <alignment horizontal="left"/>
      <protection locked="0"/>
    </xf>
    <xf numFmtId="3" fontId="52" fillId="0" borderId="14" xfId="15" applyNumberFormat="1" applyFont="1" applyBorder="1" applyAlignment="1" applyProtection="1">
      <alignment horizontal="right"/>
      <protection locked="0"/>
    </xf>
    <xf numFmtId="0" fontId="57" fillId="0" borderId="0" xfId="15" applyFont="1" applyProtection="1">
      <protection locked="0"/>
    </xf>
    <xf numFmtId="0" fontId="57" fillId="0" borderId="0" xfId="15" applyFont="1" applyAlignment="1" applyProtection="1">
      <alignment horizontal="center"/>
      <protection locked="0"/>
    </xf>
    <xf numFmtId="0" fontId="57" fillId="0" borderId="0" xfId="56" applyFont="1" applyProtection="1">
      <alignment horizontal="left"/>
      <protection locked="0"/>
    </xf>
    <xf numFmtId="173" fontId="52" fillId="0" borderId="0" xfId="15" applyNumberFormat="1" applyFont="1" applyAlignment="1" applyProtection="1">
      <alignment horizontal="right"/>
      <protection locked="0"/>
    </xf>
    <xf numFmtId="173" fontId="53"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165" fontId="21" fillId="11" borderId="0" xfId="0" applyNumberFormat="1" applyFont="1" applyFill="1"/>
    <xf numFmtId="0" fontId="0" fillId="44" borderId="0" xfId="0" applyFill="1"/>
    <xf numFmtId="1" fontId="9" fillId="0" borderId="0" xfId="10" applyNumberFormat="1"/>
    <xf numFmtId="1" fontId="29" fillId="0" borderId="0" xfId="14" applyNumberFormat="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58" fillId="0" borderId="0" xfId="56" applyFont="1" applyAlignment="1" applyProtection="1">
      <alignment wrapText="1"/>
      <protection locked="0"/>
    </xf>
    <xf numFmtId="0" fontId="51" fillId="0" borderId="14" xfId="15" applyFont="1" applyBorder="1" applyAlignment="1" applyProtection="1">
      <alignment horizontal="left" wrapText="1"/>
      <protection locked="0"/>
    </xf>
    <xf numFmtId="0" fontId="56" fillId="0" borderId="16" xfId="55" applyFont="1" applyBorder="1" applyAlignment="1" applyProtection="1">
      <alignment wrapText="1"/>
      <protection locked="0"/>
    </xf>
    <xf numFmtId="3" fontId="57" fillId="0" borderId="0" xfId="54" applyNumberFormat="1" applyFont="1" applyFill="1" applyBorder="1" applyAlignment="1" applyProtection="1">
      <alignment horizontal="center" wrapText="1"/>
      <protection locked="0"/>
    </xf>
    <xf numFmtId="0" fontId="59" fillId="0" borderId="0" xfId="15" applyFont="1" applyAlignment="1" applyProtection="1">
      <alignment wrapText="1"/>
      <protection locked="0"/>
    </xf>
    <xf numFmtId="0" fontId="57" fillId="0" borderId="0" xfId="15" applyFont="1" applyProtection="1">
      <protection locked="0"/>
    </xf>
    <xf numFmtId="0" fontId="56" fillId="0" borderId="0" xfId="56" applyFont="1" applyAlignment="1" applyProtection="1">
      <alignment wrapText="1"/>
      <protection locked="0"/>
    </xf>
    <xf numFmtId="49" fontId="56" fillId="0" borderId="0" xfId="15" applyNumberFormat="1" applyFont="1" applyAlignment="1" applyProtection="1">
      <alignment wrapText="1"/>
      <protection locked="0"/>
    </xf>
    <xf numFmtId="0" fontId="59" fillId="0" borderId="0" xfId="55" applyFont="1" applyAlignment="1" applyProtection="1">
      <alignment wrapText="1"/>
      <protection locked="0"/>
    </xf>
    <xf numFmtId="0" fontId="58" fillId="0" borderId="0" xfId="36" applyFont="1" applyAlignment="1" applyProtection="1">
      <alignment horizontal="left" wrapText="1"/>
      <protection locked="0"/>
    </xf>
    <xf numFmtId="0" fontId="57" fillId="0" borderId="0" xfId="56" applyFont="1" applyAlignment="1" applyProtection="1">
      <alignment wrapText="1"/>
      <protection locked="0"/>
    </xf>
    <xf numFmtId="49" fontId="57" fillId="0" borderId="0" xfId="15" applyNumberFormat="1" applyFont="1" applyAlignment="1" applyProtection="1">
      <alignment wrapText="1"/>
      <protection locked="0"/>
    </xf>
    <xf numFmtId="0" fontId="57" fillId="0" borderId="0" xfId="15" applyFont="1" applyAlignment="1" applyProtection="1">
      <alignment wrapText="1"/>
      <protection locked="0"/>
    </xf>
    <xf numFmtId="0" fontId="56" fillId="0" borderId="0" xfId="55" applyFont="1" applyAlignment="1" applyProtection="1">
      <alignment wrapText="1"/>
      <protection locked="0"/>
    </xf>
    <xf numFmtId="0" fontId="57" fillId="0" borderId="0" xfId="56" applyFont="1" applyAlignment="1" applyProtection="1">
      <alignment horizontal="left" wrapText="1"/>
      <protection locked="0"/>
    </xf>
    <xf numFmtId="49" fontId="59" fillId="0" borderId="0" xfId="15" applyNumberFormat="1" applyFont="1" applyAlignment="1" applyProtection="1">
      <alignment wrapText="1"/>
      <protection locked="0"/>
    </xf>
    <xf numFmtId="0" fontId="4" fillId="0" borderId="8" xfId="9">
      <alignment wrapText="1"/>
    </xf>
    <xf numFmtId="0" fontId="20" fillId="0" borderId="8" xfId="9" applyFont="1">
      <alignment wrapText="1"/>
    </xf>
    <xf numFmtId="0" fontId="0" fillId="0" borderId="8" xfId="0" applyBorder="1"/>
    <xf numFmtId="0" fontId="5" fillId="0" borderId="6" xfId="7">
      <alignment wrapText="1"/>
    </xf>
    <xf numFmtId="0" fontId="0" fillId="0" borderId="0" xfId="0"/>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1685.7742830636048</c:v>
                </c:pt>
                <c:pt idx="1">
                  <c:v>1707.3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1.9629567104000001</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3.7141349532050008</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1028.5380699999998</c:v>
                </c:pt>
                <c:pt idx="1">
                  <c:v>472.81581</c:v>
                </c:pt>
                <c:pt idx="2">
                  <c:v>151.0472</c:v>
                </c:pt>
                <c:pt idx="3">
                  <c:v>0</c:v>
                </c:pt>
                <c:pt idx="4">
                  <c:v>24.1831</c:v>
                </c:pt>
                <c:pt idx="5">
                  <c:v>2.9152048000000002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1091.1709963941155</c:v>
                </c:pt>
                <c:pt idx="1">
                  <c:v>336.42107461136999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17.642188477819996</c:v>
                </c:pt>
                <c:pt idx="1">
                  <c:v>5.6047010190000002</c:v>
                </c:pt>
                <c:pt idx="2">
                  <c:v>14.505295908000003</c:v>
                </c:pt>
                <c:pt idx="3">
                  <c:v>36.526034362800004</c:v>
                </c:pt>
                <c:pt idx="4">
                  <c:v>183.90399229050001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formatCode="_(* #,##0_);_(* \(#,##0\);_(* &quot;-&quot;??_);_(@_)">
                  <c:v>22.435521502185303</c:v>
                </c:pt>
                <c:pt idx="1">
                  <c:v>7</c:v>
                </c:pt>
                <c:pt idx="2">
                  <c:v>14</c:v>
                </c:pt>
                <c:pt idx="3">
                  <c:v>32</c:v>
                </c:pt>
                <c:pt idx="4" formatCode="_(* #,##0_);_(* \(#,##0\);_(* &quot;-&quot;??_);_(@_)">
                  <c:v>186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1028.5380699999998</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472.81581</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151.0472</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1595.6924759444998</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1.5820892640000002</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19.069766680499995</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0.34815355560260725</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4.2595106859128297E-2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0.29132957967384104</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0.31492918202540987</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2.9925758390136055E-3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944.42740000000003</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615.85349999999994</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818.71659492604499</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0.65811647295682396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0.97207249419227382</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374.72449999999998</c:v>
                </c:pt>
                <c:pt idx="1">
                  <c:v>380.79999999999995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714.98559999999998</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353.84189659999998</c:v>
                </c:pt>
                <c:pt idx="1">
                  <c:v>357.6</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374.72449999999998</c:v>
                </c:pt>
                <c:pt idx="1">
                  <c:v>380.79999999999995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714.98559999999998</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353.84189659999998</c:v>
                </c:pt>
                <c:pt idx="1">
                  <c:v>357.6</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169.2</c:v>
                </c:pt>
                <c:pt idx="6">
                  <c:v>598.1</c:v>
                </c:pt>
                <c:pt idx="7">
                  <c:v>8.9</c:v>
                </c:pt>
                <c:pt idx="8">
                  <c:v>1643.6</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1685.7742830636048</c:v>
                </c:pt>
                <c:pt idx="1">
                  <c:v>1595.6924759444998</c:v>
                </c:pt>
                <c:pt idx="2">
                  <c:v>-910.13400000000001</c:v>
                </c:pt>
                <c:pt idx="3">
                  <c:v>0</c:v>
                </c:pt>
                <c:pt idx="4">
                  <c:v>863.40809660000036</c:v>
                </c:pt>
                <c:pt idx="5">
                  <c:v>818.71659492604499</c:v>
                </c:pt>
                <c:pt idx="6">
                  <c:v>598.048</c:v>
                </c:pt>
                <c:pt idx="7">
                  <c:v>169.19589999999999</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1707.3</c:v>
                </c:pt>
                <c:pt idx="1">
                  <c:v>1574.2000000000003</c:v>
                </c:pt>
                <c:pt idx="2">
                  <c:v>-910.6</c:v>
                </c:pt>
                <c:pt idx="4">
                  <c:v>929.3</c:v>
                </c:pt>
                <c:pt idx="5">
                  <c:v>843.30000000000007</c:v>
                </c:pt>
                <c:pt idx="6">
                  <c:v>598.1</c:v>
                </c:pt>
                <c:pt idx="7">
                  <c:v>169.2</c:v>
                </c:pt>
                <c:pt idx="8">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781.34876244735688</c:v>
                </c:pt>
                <c:pt idx="1">
                  <c:v>783.5</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388.30387072789728</c:v>
                </c:pt>
                <c:pt idx="1">
                  <c:v>406.50000000000006</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3190350</c:v>
                </c:pt>
                <c:pt idx="1">
                  <c:v>2840387.0054703308</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860599</c:v>
                </c:pt>
                <c:pt idx="1">
                  <c:v>762145.85733595816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325525</c:v>
                </c:pt>
                <c:pt idx="1">
                  <c:v>299876.62272863352</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215024</c:v>
                </c:pt>
                <c:pt idx="1">
                  <c:v>192228.13908972975</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2996260</c:v>
                </c:pt>
                <c:pt idx="1">
                  <c:v>1875963.2045431868</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20596.8</c:v>
                </c:pt>
                <c:pt idx="1">
                  <c:v>20906.097195888637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908596</c:v>
                </c:pt>
                <c:pt idx="1">
                  <c:v>758009.0900019051</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207121</c:v>
                </c:pt>
                <c:pt idx="1">
                  <c:v>13103.391967776761</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224990</c:v>
                </c:pt>
                <c:pt idx="1">
                  <c:v>12396.694214876034</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707649</c:v>
                </c:pt>
                <c:pt idx="1">
                  <c:v>663082.98028685222</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111033</c:v>
                </c:pt>
                <c:pt idx="1">
                  <c:v>93376.636336420794</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86031.5</c:v>
                </c:pt>
                <c:pt idx="1">
                  <c:v>77467.318630875176</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476573</c:v>
                </c:pt>
                <c:pt idx="1">
                  <c:v>445198.71905362379</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83496</c:v>
                </c:pt>
                <c:pt idx="1">
                  <c:v>191830.79170106415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1063510</c:v>
                </c:pt>
                <c:pt idx="1">
                  <c:v>654635.2659415229</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53994.8</c:v>
                </c:pt>
                <c:pt idx="1">
                  <c:v>43692.790594297432</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4617.43</c:v>
                </c:pt>
                <c:pt idx="1">
                  <c:v>4659.3063657228913</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23812.9</c:v>
                </c:pt>
                <c:pt idx="1">
                  <c:v>24924.023187669532</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2894.97</c:v>
                </c:pt>
                <c:pt idx="1">
                  <c:v>6658.7439105151916</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86707.4</c:v>
                </c:pt>
                <c:pt idx="1">
                  <c:v>35762.172165724711</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26263.4</c:v>
                </c:pt>
                <c:pt idx="1">
                  <c:v>23322.840217361725</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16420.400000000001</c:v>
                </c:pt>
                <c:pt idx="1">
                  <c:v>16215.946512324121</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256936</c:v>
                </c:pt>
                <c:pt idx="1">
                  <c:v>234162.80356705465</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46679.6</c:v>
                </c:pt>
                <c:pt idx="1">
                  <c:v>119025.50099336848</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316856</c:v>
                </c:pt>
                <c:pt idx="1">
                  <c:v>185455.99695185566</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1065240</c:v>
                </c:pt>
                <c:pt idx="1">
                  <c:v>939634.94842648623</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28025.7</c:v>
                </c:pt>
                <c:pt idx="1">
                  <c:v>25915.57728769584</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362740</c:v>
                </c:pt>
                <c:pt idx="1">
                  <c:v>430545.85370721488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24051.4</c:v>
                </c:pt>
                <c:pt idx="1">
                  <c:v>40084.912592646353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5451480</c:v>
                </c:pt>
                <c:pt idx="1">
                  <c:v>6731502.9347461248</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14730000</c:v>
                </c:pt>
                <c:pt idx="1">
                  <c:v>13352487.049922436</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420248</c:v>
                </c:pt>
                <c:pt idx="1">
                  <c:v>361778.44707931532</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2472550</c:v>
                </c:pt>
                <c:pt idx="1">
                  <c:v>2968044.3795302594</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145570</c:v>
                </c:pt>
                <c:pt idx="1">
                  <c:v>224643.70276963833</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15459800</c:v>
                </c:pt>
                <c:pt idx="1">
                  <c:v>3569852.4008672698</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226087</c:v>
                </c:pt>
                <c:pt idx="1">
                  <c:v>195852.34643612054</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102191</c:v>
                </c:pt>
                <c:pt idx="1">
                  <c:v>91268.336493363939</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509658</c:v>
                </c:pt>
                <c:pt idx="1">
                  <c:v>449161.30671045353</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112305</c:v>
                </c:pt>
                <c:pt idx="1">
                  <c:v>207873.46572198384</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1598680</c:v>
                </c:pt>
                <c:pt idx="1">
                  <c:v>1101290.018234435</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workbookViewId="0">
      <selection activeCell="R12" sqref="R12"/>
    </sheetView>
  </sheetViews>
  <sheetFormatPr defaultColWidth="9.140625" defaultRowHeight="16.5"/>
  <cols>
    <col min="1" max="1" width="9.140625" style="65"/>
    <col min="2" max="2" width="20.5703125" style="65" customWidth="1"/>
    <col min="3" max="16384" width="9.140625" style="65"/>
  </cols>
  <sheetData>
    <row r="2" spans="2:11">
      <c r="B2" s="65" t="s">
        <v>2394</v>
      </c>
    </row>
    <row r="3" spans="2:11">
      <c r="B3" s="66" t="s">
        <v>2391</v>
      </c>
      <c r="C3" s="67"/>
      <c r="D3" s="67"/>
      <c r="E3" s="67"/>
      <c r="F3" s="67"/>
      <c r="G3" s="67"/>
      <c r="H3" s="67"/>
      <c r="I3" s="67"/>
      <c r="J3" s="67"/>
      <c r="K3" s="67"/>
    </row>
    <row r="4" spans="2:11">
      <c r="B4" s="67" t="s">
        <v>2392</v>
      </c>
      <c r="C4" s="67"/>
      <c r="D4" s="67"/>
      <c r="E4" s="67"/>
      <c r="F4" s="67"/>
      <c r="G4" s="67"/>
      <c r="H4" s="67"/>
      <c r="I4" s="67"/>
      <c r="J4" s="67"/>
      <c r="K4" s="67"/>
    </row>
    <row r="5" spans="2:11">
      <c r="B5" s="67" t="s">
        <v>2393</v>
      </c>
      <c r="C5" s="67"/>
      <c r="D5" s="67"/>
      <c r="E5" s="67"/>
      <c r="F5" s="67"/>
      <c r="G5" s="67"/>
      <c r="H5" s="67"/>
      <c r="I5" s="67"/>
      <c r="J5" s="67"/>
      <c r="K5" s="67"/>
    </row>
    <row r="7" spans="2:11">
      <c r="B7" s="68" t="s">
        <v>2388</v>
      </c>
      <c r="C7" s="69"/>
      <c r="D7" s="69"/>
      <c r="E7" s="69"/>
      <c r="F7" s="69"/>
      <c r="G7" s="69"/>
      <c r="H7" s="69"/>
      <c r="I7" s="69"/>
      <c r="J7" s="69"/>
      <c r="K7" s="69"/>
    </row>
    <row r="8" spans="2:11">
      <c r="B8" s="69" t="s">
        <v>2396</v>
      </c>
      <c r="C8" s="69"/>
      <c r="D8" s="69"/>
      <c r="E8" s="69"/>
      <c r="F8" s="69"/>
      <c r="G8" s="69"/>
      <c r="H8" s="69"/>
      <c r="I8" s="69"/>
      <c r="J8" s="69"/>
      <c r="K8" s="69"/>
    </row>
    <row r="9" spans="2:11">
      <c r="B9" s="70" t="s">
        <v>7169</v>
      </c>
      <c r="C9" s="69"/>
      <c r="D9" s="69"/>
      <c r="E9" s="69"/>
      <c r="F9" s="69"/>
      <c r="G9" s="69"/>
      <c r="H9" s="69"/>
      <c r="I9" s="69"/>
      <c r="J9" s="69"/>
      <c r="K9" s="69"/>
    </row>
    <row r="11" spans="2:11">
      <c r="B11" s="71" t="s">
        <v>2382</v>
      </c>
      <c r="C11" s="72"/>
      <c r="D11" s="72"/>
      <c r="E11" s="72"/>
      <c r="F11" s="72"/>
      <c r="G11" s="72"/>
      <c r="H11" s="72"/>
      <c r="I11" s="72"/>
      <c r="J11" s="72"/>
      <c r="K11" s="72"/>
    </row>
    <row r="12" spans="2:11">
      <c r="B12" s="72" t="s">
        <v>2389</v>
      </c>
      <c r="C12" s="72"/>
      <c r="D12" s="72"/>
      <c r="E12" s="72"/>
      <c r="F12" s="72"/>
      <c r="G12" s="72"/>
      <c r="H12" s="72"/>
      <c r="I12" s="72"/>
      <c r="J12" s="72"/>
      <c r="K12" s="72"/>
    </row>
    <row r="13" spans="2:11">
      <c r="B13" s="72">
        <v>2022</v>
      </c>
      <c r="C13" s="72"/>
      <c r="D13" s="72"/>
      <c r="E13" s="72"/>
      <c r="F13" s="72"/>
      <c r="G13" s="72"/>
      <c r="H13" s="72"/>
      <c r="I13" s="72"/>
      <c r="J13" s="72"/>
      <c r="K13" s="72"/>
    </row>
    <row r="14" spans="2:11">
      <c r="B14" s="72" t="s">
        <v>2390</v>
      </c>
      <c r="C14" s="72"/>
      <c r="D14" s="72"/>
      <c r="E14" s="72"/>
      <c r="F14" s="72"/>
      <c r="G14" s="72"/>
      <c r="H14" s="72"/>
      <c r="I14" s="72"/>
      <c r="J14" s="72"/>
      <c r="K14" s="72"/>
    </row>
    <row r="18" spans="2:11">
      <c r="B18" s="73" t="s">
        <v>2857</v>
      </c>
      <c r="C18" s="74"/>
      <c r="D18" s="74"/>
      <c r="E18" s="74"/>
      <c r="F18" s="74"/>
      <c r="G18" s="74"/>
      <c r="H18" s="74"/>
      <c r="I18" s="74"/>
      <c r="J18" s="74"/>
      <c r="K18" s="74"/>
    </row>
    <row r="19" spans="2:11">
      <c r="B19" s="75">
        <v>1.1023099999999999</v>
      </c>
      <c r="C19" s="65" t="s">
        <v>2862</v>
      </c>
    </row>
    <row r="20" spans="2:11">
      <c r="B20" s="65">
        <v>265</v>
      </c>
      <c r="C20" s="65" t="s">
        <v>2863</v>
      </c>
    </row>
    <row r="21" spans="2:11">
      <c r="B21" s="65">
        <v>28</v>
      </c>
      <c r="C21" s="65" t="s">
        <v>2864</v>
      </c>
    </row>
    <row r="22" spans="2:11">
      <c r="B22" s="65">
        <f>10^6</f>
        <v>1000000</v>
      </c>
      <c r="C22" s="65" t="s">
        <v>2890</v>
      </c>
    </row>
    <row r="24" spans="2:11">
      <c r="B24" s="65" t="s">
        <v>3262</v>
      </c>
    </row>
    <row r="25" spans="2:11">
      <c r="B25" s="65">
        <f>28/25</f>
        <v>1.1200000000000001</v>
      </c>
      <c r="C25" s="65" t="s">
        <v>3263</v>
      </c>
    </row>
    <row r="26" spans="2:11">
      <c r="B26" s="65">
        <f>265/298</f>
        <v>0.88926174496644295</v>
      </c>
      <c r="C26" s="65" t="s">
        <v>3264</v>
      </c>
    </row>
    <row r="28" spans="2:11">
      <c r="B28" s="76" t="s">
        <v>7006</v>
      </c>
      <c r="C28" s="77"/>
      <c r="D28" s="77"/>
      <c r="E28" s="77"/>
      <c r="F28" s="77"/>
      <c r="G28" s="77"/>
      <c r="H28" s="77"/>
      <c r="I28" s="77"/>
      <c r="J28" s="77"/>
      <c r="K28" s="77"/>
    </row>
    <row r="29" spans="2:11">
      <c r="B29" s="78" t="s">
        <v>7002</v>
      </c>
    </row>
    <row r="30" spans="2:11">
      <c r="B30" s="79" t="s">
        <v>7004</v>
      </c>
      <c r="C30" s="79" t="s">
        <v>7002</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7" workbookViewId="0">
      <selection activeCell="L16" sqref="L16"/>
    </sheetView>
  </sheetViews>
  <sheetFormatPr defaultColWidth="9.140625" defaultRowHeight="16.5"/>
  <cols>
    <col min="1" max="1" width="16.85546875" style="65" customWidth="1"/>
    <col min="2" max="5" width="9.140625" style="65" customWidth="1"/>
    <col min="6" max="6" width="26.5703125" style="65" customWidth="1"/>
    <col min="7" max="7" width="13.5703125" style="65" customWidth="1"/>
    <col min="8" max="8" width="4.7109375" style="65" customWidth="1"/>
    <col min="9" max="9" width="7.28515625" style="65" customWidth="1"/>
    <col min="10" max="10" width="40.140625" style="65" customWidth="1"/>
    <col min="11" max="14" width="10.42578125" style="65" bestFit="1" customWidth="1"/>
    <col min="15" max="16384" width="9.140625" style="65"/>
  </cols>
  <sheetData>
    <row r="1" spans="1:14">
      <c r="F1" s="86"/>
      <c r="G1" s="86"/>
      <c r="H1" s="66" t="s">
        <v>1815</v>
      </c>
      <c r="I1" s="67"/>
      <c r="J1" s="67"/>
    </row>
    <row r="2" spans="1:14">
      <c r="F2" s="86"/>
      <c r="G2" s="86"/>
      <c r="H2" s="66" t="s">
        <v>1781</v>
      </c>
      <c r="I2" s="67"/>
      <c r="J2" s="67"/>
    </row>
    <row r="5" spans="1:14">
      <c r="A5" s="65" t="s">
        <v>2382</v>
      </c>
      <c r="B5" s="65" t="s">
        <v>1882</v>
      </c>
      <c r="C5" s="65" t="s">
        <v>1885</v>
      </c>
      <c r="D5" s="65" t="s">
        <v>1884</v>
      </c>
      <c r="E5" s="65" t="s">
        <v>1883</v>
      </c>
      <c r="F5" s="65" t="s">
        <v>1839</v>
      </c>
      <c r="G5" s="65" t="s">
        <v>1840</v>
      </c>
    </row>
    <row r="7" spans="1:14">
      <c r="H7" s="65">
        <v>1.1000000000000001</v>
      </c>
      <c r="I7" s="65" t="s">
        <v>1824</v>
      </c>
    </row>
    <row r="8" spans="1:14">
      <c r="K8" s="80" t="s">
        <v>7288</v>
      </c>
      <c r="L8" s="80" t="s">
        <v>7167</v>
      </c>
      <c r="M8" s="80" t="s">
        <v>7168</v>
      </c>
    </row>
    <row r="9" spans="1:14">
      <c r="F9" t="s">
        <v>1</v>
      </c>
      <c r="G9" s="65" t="s">
        <v>1838</v>
      </c>
      <c r="J9" s="80" t="s">
        <v>1702</v>
      </c>
      <c r="K9" s="81">
        <f>SUMIFS(EPS!$L:$L,EPS!$B:$B,F9,EPS!$I:$I,J9)</f>
        <v>1680.0971913999997</v>
      </c>
      <c r="L9" s="81">
        <f>SUM('Table 3-13'!D4,'Table 3-13'!D12:D18,'Table 3-13'!D21:D23,'Table 3-13'!D26,'Table 3-13'!D29,'Table 3-13'!D32:D35,'Table 3-13'!D37)</f>
        <v>1688</v>
      </c>
      <c r="M9" s="81"/>
    </row>
    <row r="10" spans="1:14">
      <c r="F10" t="s">
        <v>1</v>
      </c>
      <c r="G10" s="65" t="s">
        <v>1838</v>
      </c>
      <c r="J10" s="80" t="s">
        <v>1713</v>
      </c>
      <c r="K10" s="81">
        <f>SUMIFS(EPS!$L:$L,EPS!$B:$B,F10,EPS!$I:$I,J10)</f>
        <v>1.9629567104000001</v>
      </c>
      <c r="L10" s="81">
        <f>'Table 3-10'!C6</f>
        <v>2.6</v>
      </c>
      <c r="M10" s="81"/>
      <c r="N10" s="82"/>
    </row>
    <row r="11" spans="1:14">
      <c r="F11" t="s">
        <v>1</v>
      </c>
      <c r="G11" s="65" t="s">
        <v>1838</v>
      </c>
      <c r="J11" s="80" t="s">
        <v>1714</v>
      </c>
      <c r="K11" s="81">
        <f>SUMIFS(EPS!$L:$L,EPS!$B:$B,F11,EPS!$I:$I,J11)</f>
        <v>3.7141349532050008</v>
      </c>
      <c r="L11" s="81">
        <f>'Table 3-10'!C7</f>
        <v>16.7</v>
      </c>
      <c r="M11" s="81"/>
      <c r="N11" s="82"/>
    </row>
    <row r="12" spans="1:14">
      <c r="J12" s="80" t="s">
        <v>2280</v>
      </c>
      <c r="K12" s="83">
        <f>SUM(K9:K11)</f>
        <v>1685.7742830636048</v>
      </c>
      <c r="L12" s="83">
        <f>SUM(L9:L11)</f>
        <v>1707.3</v>
      </c>
      <c r="M12" s="83">
        <f>'Table 11.5'!M62-'Table 11.5'!L62-M32</f>
        <v>1741.377</v>
      </c>
      <c r="N12" s="65" t="s">
        <v>7290</v>
      </c>
    </row>
    <row r="14" spans="1:14">
      <c r="L14" s="83"/>
    </row>
    <row r="19" spans="1:14">
      <c r="N19" s="109"/>
    </row>
    <row r="25" spans="1:14">
      <c r="H25" s="65">
        <v>1.2</v>
      </c>
      <c r="I25" s="65" t="s">
        <v>1889</v>
      </c>
    </row>
    <row r="26" spans="1:14">
      <c r="K26" s="80" t="s">
        <v>7288</v>
      </c>
      <c r="L26" s="80" t="s">
        <v>7167</v>
      </c>
      <c r="M26" s="80" t="s">
        <v>7168</v>
      </c>
    </row>
    <row r="27" spans="1:14">
      <c r="A27" s="65" t="s">
        <v>2381</v>
      </c>
      <c r="B27" s="65" t="s">
        <v>1744</v>
      </c>
      <c r="F27" s="65" t="s">
        <v>1</v>
      </c>
      <c r="G27" s="65" t="s">
        <v>1878</v>
      </c>
      <c r="J27" s="65" t="s">
        <v>1879</v>
      </c>
      <c r="K27" s="81">
        <f>SUMIFS(EPS!$L:$L,EPS!$B:$B,F27,EPS!$F:$F,"*"&amp;B27&amp;"*",EPS!$I:$I,"CO2")</f>
        <v>1028.5380699999998</v>
      </c>
      <c r="L27" s="81">
        <f>'Table 3-13'!D4</f>
        <v>1029</v>
      </c>
      <c r="M27" s="81">
        <f>SUMIFS('Table 11.5'!$62:$62,'Table 11.5'!$1:$1,A27)</f>
        <v>1024.604</v>
      </c>
    </row>
    <row r="28" spans="1:14">
      <c r="A28" s="65" t="s">
        <v>2370</v>
      </c>
      <c r="B28" s="65" t="s">
        <v>1745</v>
      </c>
      <c r="F28" s="65" t="s">
        <v>1</v>
      </c>
      <c r="G28" s="65" t="s">
        <v>1878</v>
      </c>
      <c r="J28" s="65" t="s">
        <v>1880</v>
      </c>
      <c r="K28" s="81">
        <f>SUMIFS(EPS!$L:$L,EPS!$B:$B,F28,EPS!$F:$F,"*"&amp;B28&amp;"*",EPS!$I:$I,"CO2")</f>
        <v>472.81581</v>
      </c>
      <c r="L28" s="81">
        <f>'Table 3-13'!D11</f>
        <v>488</v>
      </c>
      <c r="M28" s="81">
        <f>SUMIFS('Table 11.5'!$62:$62,'Table 11.5'!$1:$1,A28)</f>
        <v>459.30399999999997</v>
      </c>
    </row>
    <row r="29" spans="1:14">
      <c r="A29" s="65" t="s">
        <v>2372</v>
      </c>
      <c r="B29" s="65" t="s">
        <v>1748</v>
      </c>
      <c r="F29" s="65" t="s">
        <v>1</v>
      </c>
      <c r="G29" s="65" t="s">
        <v>1878</v>
      </c>
      <c r="J29" s="65" t="s">
        <v>1859</v>
      </c>
      <c r="K29" s="120">
        <f>SUMIFS(EPS!$L:$L,EPS!$B:$B,F29,EPS!$F:$F,"*"&amp;B29&amp;"*",EPS!$I:$I,"CO2")</f>
        <v>151.0472</v>
      </c>
      <c r="L29" s="120">
        <f>'Table 3-13'!D20-SUM('Table 3-13'!D24:D25)</f>
        <v>203</v>
      </c>
      <c r="M29" s="120">
        <f>SUMIFS('Table 11.5'!$62:$62,'Table 11.5'!$1:$1,A29)</f>
        <v>204.785</v>
      </c>
      <c r="N29" s="82"/>
    </row>
    <row r="30" spans="1:14">
      <c r="A30" s="65" t="s">
        <v>1890</v>
      </c>
      <c r="B30" s="65" t="s">
        <v>1890</v>
      </c>
      <c r="F30" s="65" t="s">
        <v>1</v>
      </c>
      <c r="G30" s="65" t="s">
        <v>1878</v>
      </c>
      <c r="J30" s="65" t="s">
        <v>1863</v>
      </c>
      <c r="K30" s="81">
        <f>SUMIFS(EPS!$L:$L,EPS!$B:$B,F30,EPS!$F:$F,"*"&amp;B30&amp;"*",EPS!$I:$I,"CO2")</f>
        <v>0</v>
      </c>
      <c r="L30" s="81">
        <f>'Table 3-13'!D26</f>
        <v>1</v>
      </c>
      <c r="M30" s="81">
        <f>SUMIFS('Table 11.5'!$62:$62,'Table 11.5'!$1:$1,A30)</f>
        <v>1.49</v>
      </c>
    </row>
    <row r="31" spans="1:14">
      <c r="A31" s="65" t="s">
        <v>2377</v>
      </c>
      <c r="B31" s="65" t="s">
        <v>1749</v>
      </c>
      <c r="F31" s="65" t="s">
        <v>1</v>
      </c>
      <c r="G31" s="65" t="s">
        <v>1878</v>
      </c>
      <c r="J31" s="65" t="s">
        <v>1864</v>
      </c>
      <c r="K31" s="120">
        <f>SUMIFS(EPS!$L:$L,EPS!$B:$B,F31,EPS!$F:$F,"*"&amp;B31&amp;"*",EPS!$I:$I,"CO2")</f>
        <v>24.1831</v>
      </c>
      <c r="L31" s="120">
        <f>'Table 3-13'!D28</f>
        <v>46</v>
      </c>
      <c r="M31" s="120">
        <f>SUMIFS('Table 11.5'!$62:$62,'Table 11.5'!$1:$1,A31)</f>
        <v>46.171999999999997</v>
      </c>
    </row>
    <row r="32" spans="1:14">
      <c r="A32" s="65" t="s">
        <v>1928</v>
      </c>
      <c r="B32" s="65" t="s">
        <v>1743</v>
      </c>
      <c r="F32" s="65" t="s">
        <v>1</v>
      </c>
      <c r="G32" s="65" t="s">
        <v>1878</v>
      </c>
      <c r="J32" s="65" t="s">
        <v>1832</v>
      </c>
      <c r="K32" s="81">
        <f>SUMIFS(EPS!$L:$L,EPS!$B:$B,F32,EPS!$F:$F,"*"&amp;B32&amp;"*",EPS!$I:$I,"CO2")</f>
        <v>2.9152048000000002</v>
      </c>
      <c r="L32" s="81">
        <f>'Table 3-13'!D31-'Table 3-13'!D36</f>
        <v>1</v>
      </c>
      <c r="M32" s="81">
        <f>SUMIFS('Table 11.5'!$62:$62,'Table 11.5'!$1:$1,A32)</f>
        <v>65.090999999999994</v>
      </c>
      <c r="N32" s="65" t="s">
        <v>7289</v>
      </c>
    </row>
    <row r="33" spans="1:15">
      <c r="A33" s="65" t="s">
        <v>2371</v>
      </c>
      <c r="B33" s="65" t="s">
        <v>1750</v>
      </c>
      <c r="F33" s="65" t="s">
        <v>1</v>
      </c>
      <c r="G33" s="65" t="s">
        <v>1878</v>
      </c>
      <c r="J33" s="65" t="s">
        <v>1881</v>
      </c>
      <c r="K33" s="81">
        <f>SUMIFS(EPS!$L:$L,EPS!$B:$B,F33,EPS!$F:$F,"*"&amp;B33&amp;"*",EPS!$I:$I,"CO2")</f>
        <v>0.59780659999999997</v>
      </c>
      <c r="L33" s="81">
        <f>'Table 3-13'!D37</f>
        <v>0</v>
      </c>
      <c r="M33" s="81">
        <f>SUMIFS('Table 11.5'!$62:$62,'Table 11.5'!$1:$1,A33)</f>
        <v>0.61399999999999999</v>
      </c>
    </row>
    <row r="34" spans="1:15">
      <c r="B34" s="65" t="s">
        <v>1742</v>
      </c>
      <c r="F34" s="65" t="s">
        <v>1</v>
      </c>
      <c r="G34" s="65" t="s">
        <v>1878</v>
      </c>
      <c r="J34" s="65" t="s">
        <v>1822</v>
      </c>
      <c r="K34" s="81">
        <f>SUMIFS(EPS!$L:$L,EPS!$B:$B,F34,EPS!$F:$F,"*"&amp;B34&amp;"*",EPS!$I:$I,"CO2")</f>
        <v>0</v>
      </c>
      <c r="L34" s="81"/>
      <c r="M34" s="81"/>
    </row>
    <row r="35" spans="1:15">
      <c r="B35" s="65" t="s">
        <v>1751</v>
      </c>
      <c r="F35" s="65" t="s">
        <v>1</v>
      </c>
      <c r="J35" s="65" t="s">
        <v>1886</v>
      </c>
      <c r="K35" s="81">
        <f>SUMIFS(EPS!$L:$L,EPS!$B:$B,F35,EPS!$F:$F,"*"&amp;B35&amp;"*",EPS!$I:$I,"CO2")</f>
        <v>0</v>
      </c>
      <c r="L35" s="81"/>
      <c r="M35" s="81"/>
    </row>
    <row r="36" spans="1:15">
      <c r="B36" s="65" t="s">
        <v>1746</v>
      </c>
      <c r="F36" s="65" t="s">
        <v>1</v>
      </c>
      <c r="J36" s="65" t="s">
        <v>1887</v>
      </c>
      <c r="K36" s="81">
        <f>SUMIFS(EPS!$L:$L,EPS!$B:$B,F36,EPS!$F:$F,"*"&amp;B36&amp;"*",EPS!$I:$I,"CO2")</f>
        <v>0</v>
      </c>
      <c r="L36" s="81"/>
      <c r="M36" s="81"/>
    </row>
    <row r="37" spans="1:15">
      <c r="B37" s="65" t="s">
        <v>1747</v>
      </c>
      <c r="F37" s="65" t="s">
        <v>1</v>
      </c>
      <c r="J37" s="65" t="s">
        <v>1888</v>
      </c>
      <c r="K37" s="81">
        <f>SUMIFS(EPS!$L:$L,EPS!$B:$B,F37,EPS!$F:$F,"*"&amp;B37&amp;"*",EPS!$I:$I,"CO2")</f>
        <v>0</v>
      </c>
      <c r="L37" s="81"/>
      <c r="M37" s="81"/>
    </row>
    <row r="38" spans="1:15">
      <c r="A38" s="65" t="s">
        <v>2385</v>
      </c>
      <c r="J38" s="65" t="s">
        <v>2384</v>
      </c>
      <c r="K38" s="81">
        <f>SUMIFS(EPS!$L:$L,EPS!$B:$B,F38,EPS!$F:$F,"*"&amp;B38&amp;"*",EPS!$I:$I,"CO2")</f>
        <v>0</v>
      </c>
      <c r="L38" s="81"/>
      <c r="M38" s="81">
        <f>SUMIFS('Table 11.5'!$62:$62,'Table 11.5'!$1:$1,A38)</f>
        <v>4.4080000000000004</v>
      </c>
    </row>
    <row r="39" spans="1:15">
      <c r="K39" s="83">
        <f>SUM(K27:K37)</f>
        <v>1680.0971913999999</v>
      </c>
      <c r="L39" s="83">
        <f>SUM(L27:L37)</f>
        <v>1768</v>
      </c>
      <c r="M39" s="83">
        <f>SUM(M27:M38)</f>
        <v>1806.4679999999998</v>
      </c>
    </row>
    <row r="41" spans="1:15">
      <c r="K41" s="98"/>
    </row>
    <row r="48" spans="1:15">
      <c r="K48" s="83"/>
      <c r="O48" s="65" t="s">
        <v>7106</v>
      </c>
    </row>
    <row r="49" spans="3:15">
      <c r="K49" s="98"/>
      <c r="M49" s="98"/>
      <c r="O49" s="65" t="s">
        <v>7107</v>
      </c>
    </row>
    <row r="50" spans="3:15">
      <c r="H50" s="65">
        <v>1.3</v>
      </c>
      <c r="I50" s="65" t="s">
        <v>1891</v>
      </c>
      <c r="O50" s="65" t="s">
        <v>7109</v>
      </c>
    </row>
    <row r="51" spans="3:15">
      <c r="K51" s="80" t="s">
        <v>7288</v>
      </c>
      <c r="L51" s="80" t="s">
        <v>7382</v>
      </c>
      <c r="O51" s="65" t="s">
        <v>7110</v>
      </c>
    </row>
    <row r="52" spans="3:15">
      <c r="E52" s="65" t="s">
        <v>1701</v>
      </c>
      <c r="F52" s="65" t="s">
        <v>1</v>
      </c>
      <c r="G52" s="65" t="s">
        <v>1878</v>
      </c>
      <c r="J52" s="65" t="s">
        <v>1892</v>
      </c>
      <c r="K52" s="81">
        <f>SUMIFS(EPS!$L:$L,EPS!$B:$B,F52,EPS!$C:$C,E52)</f>
        <v>1091.1709963941155</v>
      </c>
      <c r="L52" s="90">
        <f>SUMIFS('Table 3-13'!$D:$D,'Table 3-13'!$F:$F,J52)</f>
        <v>1017</v>
      </c>
      <c r="M52" s="121"/>
    </row>
    <row r="53" spans="3:15">
      <c r="C53" s="65" t="s">
        <v>1704</v>
      </c>
      <c r="E53" s="65" t="s">
        <v>1716</v>
      </c>
      <c r="F53" s="65" t="s">
        <v>1</v>
      </c>
      <c r="G53" s="65" t="s">
        <v>1878</v>
      </c>
      <c r="J53" s="65" t="s">
        <v>1893</v>
      </c>
      <c r="K53" s="81">
        <f>SUMIFS(EPS!$L:$L,EPS!$B:$B,F53,EPS!$C:$C,E53,EPS!$E:$E,C53)</f>
        <v>336.42107461136999</v>
      </c>
      <c r="L53" s="90">
        <f>SUMIFS('Table 3-13'!$D:$D,'Table 3-13'!$F:$F,J53)</f>
        <v>407</v>
      </c>
      <c r="M53" s="121"/>
    </row>
    <row r="54" spans="3:15">
      <c r="C54" s="65" t="s">
        <v>1703</v>
      </c>
      <c r="E54" s="65" t="s">
        <v>1716</v>
      </c>
      <c r="F54" s="65" t="s">
        <v>1</v>
      </c>
      <c r="G54" s="65" t="s">
        <v>1878</v>
      </c>
      <c r="J54" s="86" t="s">
        <v>7108</v>
      </c>
      <c r="K54" s="108">
        <f>SUM(K52:K53)</f>
        <v>1427.5920710054854</v>
      </c>
      <c r="L54" s="108">
        <f>SUM(L52:L53)</f>
        <v>1424</v>
      </c>
      <c r="M54" s="121">
        <f t="shared" ref="M54:M63" si="0">L54-K54</f>
        <v>-3.5920710054854226</v>
      </c>
    </row>
    <row r="55" spans="3:15">
      <c r="E55" s="65" t="s">
        <v>1720</v>
      </c>
      <c r="F55" s="65" t="s">
        <v>1</v>
      </c>
      <c r="G55" s="65" t="s">
        <v>1878</v>
      </c>
      <c r="J55" s="65" t="s">
        <v>1856</v>
      </c>
      <c r="K55" s="120">
        <f>SUMIFS(EPS!$L:$L,EPS!$B:$B,F54,EPS!$C:$C,E54,EPS!$E:$E,C54)</f>
        <v>17.642188477819996</v>
      </c>
      <c r="L55" s="81">
        <f>'Table 3-13'!E8+'Table 3-13'!E15</f>
        <v>22.435521502185303</v>
      </c>
      <c r="M55" s="121">
        <f t="shared" si="0"/>
        <v>4.7933330243653067</v>
      </c>
    </row>
    <row r="56" spans="3:15">
      <c r="C56" s="65" t="s">
        <v>1703</v>
      </c>
      <c r="E56" s="65" t="s">
        <v>1719</v>
      </c>
      <c r="F56" s="65" t="s">
        <v>1</v>
      </c>
      <c r="G56" s="65" t="s">
        <v>1878</v>
      </c>
      <c r="J56" s="65" t="s">
        <v>1857</v>
      </c>
      <c r="K56" s="81">
        <f>SUMIFS(EPS!$L:$L,EPS!$B:$B,F55,EPS!$C:$C,E55)</f>
        <v>5.6047010190000002</v>
      </c>
      <c r="L56" s="90">
        <f>SUMIFS('Table 3-13'!$D:$D,'Table 3-13'!$F:$F,J56)</f>
        <v>7</v>
      </c>
      <c r="M56" s="121">
        <f t="shared" si="0"/>
        <v>1.3952989809999998</v>
      </c>
    </row>
    <row r="57" spans="3:15">
      <c r="C57" s="65" t="s">
        <v>1704</v>
      </c>
      <c r="E57" s="65" t="s">
        <v>1719</v>
      </c>
      <c r="F57" s="65" t="s">
        <v>1</v>
      </c>
      <c r="G57" s="65" t="s">
        <v>1878</v>
      </c>
      <c r="J57" s="65" t="s">
        <v>1894</v>
      </c>
      <c r="K57" s="81">
        <f>SUMIFS(EPS!$L:$L,EPS!$B:$B,F56,EPS!$C:$C,E56,EPS!$E:$E,C56)</f>
        <v>14.505295908000003</v>
      </c>
      <c r="L57" s="90">
        <f>SUMIFS('Table 3-13'!$D:$D,'Table 3-13'!$F:$F,J57)</f>
        <v>14</v>
      </c>
      <c r="M57" s="121">
        <f t="shared" si="0"/>
        <v>-0.50529590800000257</v>
      </c>
    </row>
    <row r="58" spans="3:15">
      <c r="E58" s="65" t="s">
        <v>1718</v>
      </c>
      <c r="F58" s="65" t="s">
        <v>1</v>
      </c>
      <c r="G58" s="65" t="s">
        <v>1878</v>
      </c>
      <c r="J58" s="65" t="s">
        <v>1858</v>
      </c>
      <c r="K58" s="81">
        <f>SUMIFS(EPS!$L:$L,EPS!$B:$B,F58,EPS!$C:$C,E58)</f>
        <v>36.526034362800004</v>
      </c>
      <c r="L58" s="90">
        <f>SUMIFS('Table 3-13'!$D:$D,'Table 3-13'!$F:$F,J58)</f>
        <v>32</v>
      </c>
      <c r="M58" s="121">
        <f t="shared" si="0"/>
        <v>-4.5260343628000044</v>
      </c>
    </row>
    <row r="59" spans="3:15">
      <c r="E59" s="65" t="s">
        <v>1717</v>
      </c>
      <c r="F59" s="65" t="s">
        <v>1</v>
      </c>
      <c r="J59" s="65" t="s">
        <v>7111</v>
      </c>
      <c r="K59" s="81">
        <f>SUM(K60:K62)</f>
        <v>183.90399229050001</v>
      </c>
      <c r="L59" s="81">
        <f>SUM(L60:L62)</f>
        <v>186</v>
      </c>
      <c r="M59" s="121"/>
    </row>
    <row r="60" spans="3:15">
      <c r="F60" s="65" t="s">
        <v>1</v>
      </c>
      <c r="J60" s="65" t="s">
        <v>1900</v>
      </c>
      <c r="K60" s="120">
        <f>SUMIFS(EPS!$L:$L,EPS!$B:$B,F57,EPS!$C:$C,E57,EPS!$E:$E,C57)</f>
        <v>32.348576420500002</v>
      </c>
      <c r="L60" s="90">
        <f>SUMIFS('Table 3-13'!$D:$D,'Table 3-13'!$F:$F,J60)</f>
        <v>32</v>
      </c>
      <c r="M60" s="121">
        <f t="shared" si="0"/>
        <v>-0.34857642050000237</v>
      </c>
    </row>
    <row r="61" spans="3:15">
      <c r="C61" s="65" t="s">
        <v>1703</v>
      </c>
      <c r="E61" s="65" t="s">
        <v>1717</v>
      </c>
      <c r="F61" s="65" t="s">
        <v>1</v>
      </c>
      <c r="J61" s="65" t="s">
        <v>7302</v>
      </c>
      <c r="K61" s="81">
        <f>SUMIFS(EPS!$L:$L,EPS!$B:$B,F61,EPS!$C:$C,E61,EPS!$E:$E,C61)</f>
        <v>91.578092060000003</v>
      </c>
      <c r="L61" s="90">
        <f>SUMIFS('Table 3-13'!$D:$D,'Table 3-13'!$F:$F,J61)</f>
        <v>119</v>
      </c>
      <c r="M61" s="121">
        <f t="shared" si="0"/>
        <v>27.421907939999997</v>
      </c>
    </row>
    <row r="62" spans="3:15">
      <c r="C62" s="65" t="s">
        <v>1704</v>
      </c>
      <c r="E62" s="65" t="s">
        <v>1717</v>
      </c>
      <c r="F62" s="65" t="s">
        <v>1</v>
      </c>
      <c r="J62" s="65" t="s">
        <v>1897</v>
      </c>
      <c r="K62" s="81">
        <f>SUMIFS(EPS!$L:$L,EPS!$B:$B,F62,EPS!$C:$C,E62,EPS!$E:$E,C62)</f>
        <v>59.977323810000009</v>
      </c>
      <c r="L62" s="90">
        <f>SUMIFS('Table 3-13'!$D:$D,'Table 3-13'!$F:$F,J62)</f>
        <v>35</v>
      </c>
      <c r="M62" s="121">
        <f t="shared" si="0"/>
        <v>-24.977323810000009</v>
      </c>
    </row>
    <row r="63" spans="3:15">
      <c r="K63" s="81"/>
      <c r="L63" s="90"/>
      <c r="M63" s="121">
        <f t="shared" si="0"/>
        <v>0</v>
      </c>
    </row>
    <row r="64" spans="3:15">
      <c r="K64" s="83">
        <f>SUM(K52:K53,K55:K58,K60:K62)</f>
        <v>1685.7742830636053</v>
      </c>
      <c r="L64" s="83">
        <f>SUM(L52:L53,L55:L58,L60:L62)</f>
        <v>1685.4355215021853</v>
      </c>
      <c r="M64" s="121">
        <f>L64-K64</f>
        <v>-0.33876156141991487</v>
      </c>
    </row>
    <row r="65" spans="10:13">
      <c r="J65" s="65" t="s">
        <v>1896</v>
      </c>
      <c r="M65" s="82"/>
    </row>
    <row r="66" spans="10:13">
      <c r="M66" s="98"/>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89"/>
  <sheetViews>
    <sheetView topLeftCell="F1" workbookViewId="0">
      <selection activeCell="M9" sqref="M9"/>
    </sheetView>
  </sheetViews>
  <sheetFormatPr defaultColWidth="9.140625" defaultRowHeight="16.5"/>
  <cols>
    <col min="1" max="5" width="9.140625" style="65"/>
    <col min="6" max="6" width="38.140625" style="65" customWidth="1"/>
    <col min="7" max="16384" width="9.140625" style="65"/>
  </cols>
  <sheetData>
    <row r="1" spans="1:14">
      <c r="H1" s="66" t="s">
        <v>1822</v>
      </c>
      <c r="I1" s="66"/>
      <c r="J1" s="66"/>
    </row>
    <row r="2" spans="1:14">
      <c r="H2" s="66" t="s">
        <v>1781</v>
      </c>
      <c r="I2" s="66"/>
      <c r="J2" s="66"/>
    </row>
    <row r="6" spans="1:14">
      <c r="A6" s="65" t="s">
        <v>2382</v>
      </c>
      <c r="B6" s="65" t="s">
        <v>1882</v>
      </c>
      <c r="C6" s="65" t="s">
        <v>1885</v>
      </c>
      <c r="D6" s="65" t="s">
        <v>1884</v>
      </c>
      <c r="E6" s="65" t="s">
        <v>1883</v>
      </c>
      <c r="F6" s="65" t="s">
        <v>1839</v>
      </c>
      <c r="G6" s="65" t="s">
        <v>1840</v>
      </c>
    </row>
    <row r="7" spans="1:14">
      <c r="H7" s="65">
        <v>2.1</v>
      </c>
      <c r="I7" s="65" t="s">
        <v>1826</v>
      </c>
    </row>
    <row r="8" spans="1:14">
      <c r="K8" s="80" t="s">
        <v>7288</v>
      </c>
      <c r="L8" s="80" t="s">
        <v>7167</v>
      </c>
      <c r="M8" s="80" t="s">
        <v>7168</v>
      </c>
    </row>
    <row r="9" spans="1:14">
      <c r="E9" s="65" t="s">
        <v>1702</v>
      </c>
      <c r="F9" s="65" t="s">
        <v>3</v>
      </c>
      <c r="G9" s="65" t="s">
        <v>1838</v>
      </c>
      <c r="J9" s="80" t="s">
        <v>1702</v>
      </c>
      <c r="K9" s="81">
        <f>SUMIFS(EPS!$L:$L,EPS!$B:$B,F9,EPS!$I:$I,E9)</f>
        <v>1575.04062</v>
      </c>
      <c r="L9" s="81">
        <f>'Table 3-10'!C9+'Table 3-1'!C15</f>
        <v>1553.4</v>
      </c>
      <c r="M9" s="81">
        <f>'Table 11.6'!J62</f>
        <v>1551.144</v>
      </c>
    </row>
    <row r="10" spans="1:14">
      <c r="E10" s="65" t="s">
        <v>1713</v>
      </c>
      <c r="F10" s="65" t="s">
        <v>3</v>
      </c>
      <c r="G10" s="65" t="s">
        <v>1838</v>
      </c>
      <c r="J10" s="80" t="s">
        <v>1713</v>
      </c>
      <c r="K10" s="81">
        <f>SUMIFS(EPS!$L:$L,EPS!$B:$B,F10,EPS!$I:$I,E10)</f>
        <v>1.5820892640000002</v>
      </c>
      <c r="L10" s="81">
        <f>'Table 3-10'!C10</f>
        <v>1.4</v>
      </c>
      <c r="M10" s="81"/>
      <c r="N10" s="82"/>
    </row>
    <row r="11" spans="1:14">
      <c r="E11" s="65" t="s">
        <v>1714</v>
      </c>
      <c r="F11" s="65" t="s">
        <v>3</v>
      </c>
      <c r="G11" s="65" t="s">
        <v>1838</v>
      </c>
      <c r="J11" s="80" t="s">
        <v>1714</v>
      </c>
      <c r="K11" s="81">
        <f>SUMIFS(EPS!$L:$L,EPS!$B:$B,F11,EPS!$I:$I,E11)</f>
        <v>19.069766680499995</v>
      </c>
      <c r="L11" s="81">
        <f>'Table 3-10'!C11+'Table 3-1'!C36</f>
        <v>19.399999999999999</v>
      </c>
      <c r="M11" s="81"/>
      <c r="N11" s="82"/>
    </row>
    <row r="12" spans="1:14">
      <c r="J12" s="80" t="s">
        <v>2280</v>
      </c>
      <c r="K12" s="83">
        <f>SUM(K9:K11)</f>
        <v>1595.6924759444998</v>
      </c>
      <c r="L12" s="83">
        <f>SUM(L9:L11)</f>
        <v>1574.2000000000003</v>
      </c>
      <c r="M12" s="83">
        <f>SUM(M9:M11)</f>
        <v>1551.144</v>
      </c>
    </row>
    <row r="14" spans="1:14">
      <c r="F14" s="86"/>
      <c r="G14" s="86"/>
      <c r="H14" s="86"/>
      <c r="M14" s="83"/>
    </row>
    <row r="19" spans="1:14">
      <c r="N19" s="109"/>
    </row>
    <row r="26" spans="1:14">
      <c r="H26" s="65">
        <v>2.2000000000000002</v>
      </c>
      <c r="I26" s="65" t="s">
        <v>1927</v>
      </c>
    </row>
    <row r="27" spans="1:14">
      <c r="K27" s="80" t="s">
        <v>7288</v>
      </c>
      <c r="L27" s="80" t="s">
        <v>7167</v>
      </c>
      <c r="M27" s="80" t="s">
        <v>7168</v>
      </c>
    </row>
    <row r="28" spans="1:14">
      <c r="A28" s="65" t="s">
        <v>1924</v>
      </c>
      <c r="D28" s="65" t="s">
        <v>1752</v>
      </c>
      <c r="E28" s="65" t="s">
        <v>1702</v>
      </c>
      <c r="F28" s="65" t="s">
        <v>3</v>
      </c>
      <c r="G28" s="65" t="s">
        <v>1876</v>
      </c>
      <c r="J28" s="150" t="s">
        <v>1831</v>
      </c>
      <c r="K28" s="148">
        <f>SUM(SUMIFS(EPS!$L:$L,EPS!$B:$B,F29,EPS!$I:$I,E29,EPS!$D:$D,D29),SUMIFS(EPS!$L:$L,EPS!$B:$B,F28,EPS!$I:$I,E28,EPS!$D:$D,D28))</f>
        <v>944.42740000000003</v>
      </c>
      <c r="L28" s="148">
        <f>'Table 3-7'!C5</f>
        <v>909.9</v>
      </c>
      <c r="M28" s="148">
        <f>SUMIFS('Table 11.6'!$62:$62,'Table 11.6'!$1:$1,A28)</f>
        <v>909.62400000000002</v>
      </c>
    </row>
    <row r="29" spans="1:14">
      <c r="D29" s="65" t="s">
        <v>1763</v>
      </c>
      <c r="E29" s="65" t="s">
        <v>1702</v>
      </c>
      <c r="F29" s="65" t="s">
        <v>3</v>
      </c>
      <c r="G29" s="65" t="s">
        <v>1876</v>
      </c>
      <c r="J29" s="150"/>
      <c r="K29" s="149"/>
      <c r="L29" s="149"/>
      <c r="M29" s="149"/>
    </row>
    <row r="30" spans="1:14">
      <c r="A30" s="65" t="s">
        <v>1928</v>
      </c>
      <c r="D30" s="65" t="s">
        <v>1928</v>
      </c>
      <c r="E30" s="65" t="s">
        <v>1702</v>
      </c>
      <c r="F30" s="65" t="s">
        <v>3</v>
      </c>
      <c r="G30" s="65" t="s">
        <v>1876</v>
      </c>
      <c r="J30" s="65" t="s">
        <v>1832</v>
      </c>
      <c r="K30" s="81">
        <f>SUMIFS(EPS!$L:$L,EPS!$B:$B,F30,EPS!$I:$I,E30,EPS!$D:$D,"*"&amp;D30&amp;"*")</f>
        <v>615.85349999999994</v>
      </c>
      <c r="L30" s="81">
        <f>'Table 3-7'!C6</f>
        <v>612.9</v>
      </c>
      <c r="M30" s="99">
        <f>SUMIFS('Table 11.6'!$62:$62,'Table 11.6'!$1:$1,A30)</f>
        <v>612.83100000000002</v>
      </c>
    </row>
    <row r="31" spans="1:14">
      <c r="A31" s="65" t="s">
        <v>1921</v>
      </c>
      <c r="D31" s="65" t="s">
        <v>1766</v>
      </c>
      <c r="E31" s="65" t="s">
        <v>1702</v>
      </c>
      <c r="F31" s="65" t="s">
        <v>3</v>
      </c>
      <c r="G31" s="65" t="s">
        <v>1876</v>
      </c>
      <c r="J31" s="65" t="s">
        <v>1849</v>
      </c>
      <c r="K31" s="81">
        <f>SUMIFS(EPS!$L:$L,EPS!$B:$B,F31,EPS!$I:$I,E31,EPS!$D:$D,"*"&amp;D31&amp;"*")</f>
        <v>0</v>
      </c>
      <c r="L31" s="81">
        <f>'Table 3-7'!C7</f>
        <v>17.7</v>
      </c>
      <c r="M31" s="99">
        <f>SUMIFS('Table 11.6'!$62:$62,'Table 11.6'!$1:$1,A31)</f>
        <v>35.429000000000002</v>
      </c>
    </row>
    <row r="32" spans="1:14">
      <c r="A32" s="65" t="s">
        <v>1920</v>
      </c>
      <c r="D32" s="65" t="s">
        <v>1760</v>
      </c>
      <c r="E32" s="65" t="s">
        <v>1702</v>
      </c>
      <c r="F32" s="65" t="s">
        <v>3</v>
      </c>
      <c r="G32" s="65" t="s">
        <v>1876</v>
      </c>
      <c r="J32" s="65" t="s">
        <v>1834</v>
      </c>
      <c r="K32" s="81">
        <f>SUMIFS(EPS!$L:$L,EPS!$B:$B,F32,EPS!$I:$I,E32,EPS!$D:$D,"*"&amp;D32&amp;"*")</f>
        <v>0</v>
      </c>
      <c r="L32" s="81">
        <f>'Table 3-7'!C8</f>
        <v>0.4</v>
      </c>
      <c r="M32" s="99">
        <f>SUMIFS('Table 11.6'!$62:$62,'Table 11.6'!$1:$1,A32)</f>
        <v>0.47</v>
      </c>
    </row>
    <row r="33" spans="1:30">
      <c r="A33" s="65" t="s">
        <v>10698</v>
      </c>
      <c r="D33" s="65" t="s">
        <v>1767</v>
      </c>
      <c r="E33" s="65" t="s">
        <v>1702</v>
      </c>
      <c r="F33" s="65" t="s">
        <v>3</v>
      </c>
      <c r="J33" s="150" t="s">
        <v>10698</v>
      </c>
      <c r="K33" s="148">
        <f>SUM(SUMIFS(EPS!$L:$L,EPS!$B:$B,F34,EPS!$I:$I,E34,EPS!$D:$D,D34),SUMIFS(EPS!$L:$L,EPS!$B:$B,F33,EPS!$I:$I,E33,EPS!$D:$D,D33))</f>
        <v>14.75972</v>
      </c>
      <c r="L33" s="153"/>
      <c r="M33" s="148">
        <f>SUMIFS('Table 11.6'!$62:$62,'Table 11.6'!$1:$1,A33)</f>
        <v>10.505000000000001</v>
      </c>
    </row>
    <row r="34" spans="1:30">
      <c r="D34" s="65" t="s">
        <v>1761</v>
      </c>
      <c r="E34" s="65" t="s">
        <v>1702</v>
      </c>
      <c r="F34" s="65" t="s">
        <v>3</v>
      </c>
      <c r="J34" s="150"/>
      <c r="K34" s="149"/>
      <c r="L34" s="153"/>
      <c r="M34" s="149"/>
    </row>
    <row r="35" spans="1:30">
      <c r="K35" s="83">
        <f>SUM(K28:K34)</f>
        <v>1575.04062</v>
      </c>
      <c r="L35" s="83">
        <f>SUM(L28:L34)</f>
        <v>1540.9</v>
      </c>
      <c r="M35" s="83">
        <f>SUM(M28:M34)</f>
        <v>1568.8590000000002</v>
      </c>
    </row>
    <row r="37" spans="1:30">
      <c r="AD37" s="83"/>
    </row>
    <row r="38" spans="1:30">
      <c r="AD38" s="83"/>
    </row>
    <row r="39" spans="1:30">
      <c r="AD39" s="83"/>
    </row>
    <row r="40" spans="1:30">
      <c r="AD40" s="83"/>
    </row>
    <row r="44" spans="1:30">
      <c r="H44" s="65">
        <v>2.2999999999999998</v>
      </c>
      <c r="I44" s="65" t="s">
        <v>1929</v>
      </c>
    </row>
    <row r="45" spans="1:30">
      <c r="K45" s="80" t="s">
        <v>7288</v>
      </c>
      <c r="L45" s="80" t="s">
        <v>7167</v>
      </c>
      <c r="M45" s="80"/>
    </row>
    <row r="46" spans="1:30">
      <c r="D46" s="65" t="s">
        <v>1752</v>
      </c>
      <c r="E46" s="65" t="s">
        <v>1713</v>
      </c>
      <c r="F46" s="65" t="s">
        <v>3</v>
      </c>
      <c r="G46" s="65" t="s">
        <v>1877</v>
      </c>
      <c r="J46" s="150" t="s">
        <v>1831</v>
      </c>
      <c r="K46" s="151">
        <f>SUM(SUMIFS(EPS!$L:$L,EPS!$B:$B,F47,EPS!$I:$I,E47,EPS!$D:$D,D47),SUMIFS(EPS!$L:$L,EPS!$B:$B,F46,EPS!$I:$I,E46,EPS!$D:$D,D46))</f>
        <v>0.19742744000000001</v>
      </c>
      <c r="L46" s="151">
        <f>'Table 3-8'!C5</f>
        <v>0.2</v>
      </c>
      <c r="M46" s="100"/>
    </row>
    <row r="47" spans="1:30">
      <c r="D47" s="65" t="s">
        <v>1922</v>
      </c>
      <c r="E47" s="65" t="s">
        <v>1713</v>
      </c>
      <c r="F47" s="65" t="s">
        <v>3</v>
      </c>
      <c r="G47" s="65" t="s">
        <v>1877</v>
      </c>
      <c r="J47" s="150"/>
      <c r="K47" s="152"/>
      <c r="L47" s="152"/>
      <c r="M47" s="100"/>
    </row>
    <row r="48" spans="1:30">
      <c r="D48" s="65" t="s">
        <v>1766</v>
      </c>
      <c r="E48" s="65" t="s">
        <v>1713</v>
      </c>
      <c r="F48" s="65" t="s">
        <v>3</v>
      </c>
      <c r="G48" s="65" t="s">
        <v>1877</v>
      </c>
      <c r="J48" s="65" t="s">
        <v>1833</v>
      </c>
      <c r="K48" s="90">
        <f>SUMIFS(EPS!$L:$L,EPS!$B:$B,F48,EPS!$I:$I,E48,EPS!$D:$D,"*"&amp;D48&amp;"*")</f>
        <v>0</v>
      </c>
      <c r="L48" s="90">
        <f>'Table 3-8'!C6</f>
        <v>0</v>
      </c>
      <c r="M48" s="101"/>
    </row>
    <row r="49" spans="1:13">
      <c r="D49" s="65" t="s">
        <v>1928</v>
      </c>
      <c r="E49" s="65" t="s">
        <v>1713</v>
      </c>
      <c r="F49" s="65" t="s">
        <v>3</v>
      </c>
      <c r="G49" s="65" t="s">
        <v>1877</v>
      </c>
      <c r="J49" s="65" t="s">
        <v>1832</v>
      </c>
      <c r="K49" s="90">
        <f>SUMIFS(EPS!$L:$L,EPS!$B:$B,F49,EPS!$I:$I,E49,EPS!$D:$D,"*"&amp;D49&amp;"*")</f>
        <v>1.2128575199999998</v>
      </c>
      <c r="L49" s="90">
        <f>'Table 3-8'!C7</f>
        <v>1.2</v>
      </c>
      <c r="M49" s="101"/>
    </row>
    <row r="51" spans="1:13">
      <c r="H51" s="65">
        <v>2.4</v>
      </c>
      <c r="I51" s="65" t="s">
        <v>1930</v>
      </c>
    </row>
    <row r="52" spans="1:13">
      <c r="K52" s="80" t="s">
        <v>7288</v>
      </c>
      <c r="L52" s="80" t="s">
        <v>7167</v>
      </c>
      <c r="M52" s="80"/>
    </row>
    <row r="53" spans="1:13">
      <c r="D53" s="65" t="s">
        <v>1752</v>
      </c>
      <c r="E53" s="65" t="s">
        <v>1714</v>
      </c>
      <c r="F53" s="65" t="s">
        <v>3</v>
      </c>
      <c r="G53" s="65" t="s">
        <v>1932</v>
      </c>
      <c r="J53" s="150" t="s">
        <v>1831</v>
      </c>
      <c r="K53" s="148">
        <f>SUM(SUMIFS(EPS!$L:$L,EPS!$B:$B,F54,EPS!$I:$I,E54,EPS!$D:$D,D54),SUMIFS(EPS!$L:$L,EPS!$B:$B,F53,EPS!$I:$I,E53,EPS!$D:$D,D53))</f>
        <v>14.904024</v>
      </c>
      <c r="L53" s="148">
        <f>'Table 3-9'!C5</f>
        <v>15.1</v>
      </c>
      <c r="M53" s="102"/>
    </row>
    <row r="54" spans="1:13">
      <c r="D54" s="65" t="s">
        <v>1922</v>
      </c>
      <c r="E54" s="65" t="s">
        <v>1714</v>
      </c>
      <c r="F54" s="65" t="s">
        <v>3</v>
      </c>
      <c r="G54" s="65" t="s">
        <v>1932</v>
      </c>
      <c r="J54" s="150"/>
      <c r="K54" s="149"/>
      <c r="L54" s="149"/>
      <c r="M54" s="102"/>
    </row>
    <row r="55" spans="1:13">
      <c r="D55" s="65" t="s">
        <v>1766</v>
      </c>
      <c r="E55" s="65" t="s">
        <v>1714</v>
      </c>
      <c r="F55" s="65" t="s">
        <v>3</v>
      </c>
      <c r="G55" s="65" t="s">
        <v>1932</v>
      </c>
      <c r="J55" s="65" t="s">
        <v>1833</v>
      </c>
      <c r="K55" s="81">
        <f>SUMIFS(EPS!$L:$L,EPS!$B:$B,F55,EPS!$I:$I,E55,EPS!$D:$D,"*"&amp;D55&amp;"*")</f>
        <v>0</v>
      </c>
      <c r="L55" s="81" t="str">
        <f>'Table 3-9'!C6</f>
        <v xml:space="preserve">+ </v>
      </c>
      <c r="M55" s="85"/>
    </row>
    <row r="56" spans="1:13">
      <c r="D56" s="65" t="s">
        <v>1928</v>
      </c>
      <c r="E56" s="65" t="s">
        <v>1714</v>
      </c>
      <c r="F56" s="65" t="s">
        <v>3</v>
      </c>
      <c r="G56" s="65" t="s">
        <v>1932</v>
      </c>
      <c r="J56" s="65" t="s">
        <v>1832</v>
      </c>
      <c r="K56" s="81">
        <f>SUMIFS(EPS!$L:$L,EPS!$B:$B,F56,EPS!$I:$I,E56,EPS!$D:$D,"*"&amp;D56&amp;"*")</f>
        <v>3.9431448800000002</v>
      </c>
      <c r="L56" s="81">
        <f>'Table 3-9'!C7</f>
        <v>3.9</v>
      </c>
      <c r="M56" s="85"/>
    </row>
    <row r="61" spans="1:13">
      <c r="H61" s="65">
        <v>2.5</v>
      </c>
      <c r="I61" s="65" t="s">
        <v>1926</v>
      </c>
    </row>
    <row r="62" spans="1:13">
      <c r="K62" s="80" t="s">
        <v>7288</v>
      </c>
      <c r="L62" s="80" t="s">
        <v>7167</v>
      </c>
      <c r="M62" s="80" t="s">
        <v>7168</v>
      </c>
    </row>
    <row r="63" spans="1:13">
      <c r="A63" s="65" t="s">
        <v>2153</v>
      </c>
      <c r="J63" s="65" t="s">
        <v>1831</v>
      </c>
      <c r="K63" s="103">
        <f t="shared" ref="K63:K68" si="0">SUMIFS($K$72:$K$87,$J$72:$J$87,J63)/$K$88</f>
        <v>0.34815355560260725</v>
      </c>
      <c r="L63" s="103">
        <f>'Table 3-12'!C4</f>
        <v>0.22600000000000001</v>
      </c>
      <c r="M63" s="103">
        <f>'Table 54'!C98/'Table 54'!$C$105</f>
        <v>0.2383582901184729</v>
      </c>
    </row>
    <row r="64" spans="1:13">
      <c r="A64" s="65" t="s">
        <v>2157</v>
      </c>
      <c r="J64" s="65" t="s">
        <v>1832</v>
      </c>
      <c r="K64" s="103">
        <f t="shared" si="0"/>
        <v>4.2595106859128297E-2</v>
      </c>
      <c r="L64" s="103">
        <f>'Table 3-12'!C5</f>
        <v>0.374</v>
      </c>
      <c r="M64" s="103">
        <f>'Table 54'!C100/'Table 54'!$C$105</f>
        <v>0.36473305787151733</v>
      </c>
    </row>
    <row r="65" spans="1:13">
      <c r="A65" s="65" t="s">
        <v>2195</v>
      </c>
      <c r="J65" s="65" t="s">
        <v>1847</v>
      </c>
      <c r="K65" s="103">
        <f t="shared" si="0"/>
        <v>0.29132957967384104</v>
      </c>
      <c r="L65" s="103">
        <f>'Table 3-12'!C6</f>
        <v>0.19700000000000001</v>
      </c>
      <c r="M65" s="103">
        <f>'Table 54'!C101/'Table 54'!$C$105</f>
        <v>0.19559782336624673</v>
      </c>
    </row>
    <row r="66" spans="1:13">
      <c r="A66" s="65" t="s">
        <v>2199</v>
      </c>
      <c r="J66" s="65" t="s">
        <v>1848</v>
      </c>
      <c r="K66" s="103">
        <f t="shared" si="0"/>
        <v>0.31492918202540987</v>
      </c>
      <c r="L66" s="103">
        <f>'Table 3-12'!C7</f>
        <v>0.19900000000000001</v>
      </c>
      <c r="M66" s="103">
        <f>'Table 54'!C103/'Table 54'!$C$105</f>
        <v>0.19822622258249634</v>
      </c>
    </row>
    <row r="67" spans="1:13">
      <c r="A67" s="65" t="s">
        <v>2155</v>
      </c>
      <c r="J67" s="65" t="s">
        <v>1849</v>
      </c>
      <c r="K67" s="103">
        <f t="shared" si="0"/>
        <v>2.9925758390136055E-3</v>
      </c>
      <c r="L67" s="103">
        <f>'Table 3-12'!C8</f>
        <v>5.0000000000000001E-3</v>
      </c>
      <c r="M67" s="103">
        <f>'Table 54'!C99/'Table 54'!$C$105</f>
        <v>2.7363124810556487E-3</v>
      </c>
    </row>
    <row r="68" spans="1:13">
      <c r="J68" s="65" t="s">
        <v>1925</v>
      </c>
      <c r="K68" s="103">
        <f t="shared" si="0"/>
        <v>0</v>
      </c>
      <c r="L68" s="103">
        <f>'Table 3-12'!C9</f>
        <v>1E-3</v>
      </c>
      <c r="M68" s="103"/>
    </row>
    <row r="69" spans="1:13">
      <c r="K69" s="103">
        <f>SUM(K63:K68)</f>
        <v>1.0000000000000002</v>
      </c>
      <c r="L69" s="103">
        <f>SUM(L63:L68)</f>
        <v>1.0019999999999998</v>
      </c>
      <c r="M69" s="103">
        <f>SUM(M63:M67)</f>
        <v>0.99965170641978895</v>
      </c>
    </row>
    <row r="70" spans="1:13" ht="14.25" customHeight="1">
      <c r="K70" s="85"/>
      <c r="L70" s="104"/>
      <c r="M70" s="104"/>
    </row>
    <row r="71" spans="1:13" hidden="1">
      <c r="F71" s="105"/>
      <c r="G71" s="105"/>
      <c r="H71" s="105"/>
      <c r="I71" s="105"/>
      <c r="J71" s="105"/>
      <c r="K71" s="105" t="s">
        <v>7300</v>
      </c>
      <c r="L71" s="105"/>
      <c r="M71" s="105"/>
    </row>
    <row r="72" spans="1:13" hidden="1">
      <c r="E72" s="65" t="s">
        <v>1752</v>
      </c>
      <c r="F72" s="65" t="s">
        <v>1902</v>
      </c>
      <c r="G72" s="105"/>
      <c r="H72" s="105"/>
      <c r="I72" s="105"/>
      <c r="J72" s="105" t="s">
        <v>1924</v>
      </c>
      <c r="K72" s="106">
        <f>SUMIFS(EPS!$L:$L,EPS!$B:$B,'2. Electricity'!F72,EPS!$C:$C,'2. Electricity'!E72)</f>
        <v>919067000</v>
      </c>
      <c r="L72" s="105"/>
      <c r="M72" s="105"/>
    </row>
    <row r="73" spans="1:13" hidden="1">
      <c r="E73" s="65" t="s">
        <v>1753</v>
      </c>
      <c r="F73" s="105" t="s">
        <v>1902</v>
      </c>
      <c r="G73" s="105"/>
      <c r="H73" s="105"/>
      <c r="I73" s="105"/>
      <c r="J73" s="105" t="s">
        <v>1832</v>
      </c>
      <c r="K73" s="106">
        <f>SUMIFS(EPS!$L:$L,EPS!$B:$B,'2. Electricity'!F73,EPS!$C:$C,'2. Electricity'!E73)</f>
        <v>0</v>
      </c>
      <c r="L73" s="105"/>
      <c r="M73" s="105"/>
    </row>
    <row r="74" spans="1:13" hidden="1">
      <c r="E74" s="65" t="s">
        <v>1754</v>
      </c>
      <c r="F74" s="105" t="s">
        <v>1902</v>
      </c>
      <c r="G74" s="105"/>
      <c r="H74" s="105"/>
      <c r="I74" s="105"/>
      <c r="J74" s="105" t="s">
        <v>1847</v>
      </c>
      <c r="K74" s="106">
        <f>SUMIFS(EPS!$L:$L,EPS!$B:$B,'2. Electricity'!F74,EPS!$C:$C,'2. Electricity'!E74)</f>
        <v>776462000</v>
      </c>
      <c r="L74" s="105"/>
      <c r="M74" s="105"/>
    </row>
    <row r="75" spans="1:13" hidden="1">
      <c r="E75" s="65" t="s">
        <v>1755</v>
      </c>
      <c r="F75" s="105" t="s">
        <v>1902</v>
      </c>
      <c r="G75" s="105"/>
      <c r="H75" s="105"/>
      <c r="I75" s="105"/>
      <c r="J75" s="105" t="s">
        <v>1848</v>
      </c>
      <c r="K75" s="106">
        <f>SUMIFS(EPS!$L:$L,EPS!$B:$B,'2. Electricity'!F75,EPS!$C:$C,'2. Electricity'!E75)</f>
        <v>242865000</v>
      </c>
      <c r="L75" s="105"/>
      <c r="M75" s="105"/>
    </row>
    <row r="76" spans="1:13" hidden="1">
      <c r="E76" s="65" t="s">
        <v>1756</v>
      </c>
      <c r="F76" s="105" t="s">
        <v>1902</v>
      </c>
      <c r="G76" s="105"/>
      <c r="H76" s="105"/>
      <c r="I76" s="105"/>
      <c r="J76" s="105" t="s">
        <v>1848</v>
      </c>
      <c r="K76" s="106">
        <f>SUMIFS(EPS!$L:$L,EPS!$B:$B,'2. Electricity'!F76,EPS!$C:$C,'2. Electricity'!E76)</f>
        <v>381167000</v>
      </c>
      <c r="L76" s="105"/>
      <c r="M76" s="105"/>
    </row>
    <row r="77" spans="1:13" hidden="1">
      <c r="E77" s="65" t="s">
        <v>1757</v>
      </c>
      <c r="F77" s="105" t="s">
        <v>1902</v>
      </c>
      <c r="G77" s="105"/>
      <c r="H77" s="105"/>
      <c r="I77" s="105"/>
      <c r="J77" s="105" t="s">
        <v>1848</v>
      </c>
      <c r="K77" s="106">
        <f>SUMIFS(EPS!$L:$L,EPS!$B:$B,'2. Electricity'!F77,EPS!$C:$C,'2. Electricity'!E77)</f>
        <v>170691000</v>
      </c>
      <c r="L77" s="105"/>
      <c r="M77" s="105"/>
    </row>
    <row r="78" spans="1:13" hidden="1">
      <c r="E78" s="65" t="s">
        <v>1758</v>
      </c>
      <c r="F78" s="105" t="s">
        <v>1902</v>
      </c>
      <c r="G78" s="105"/>
      <c r="H78" s="105"/>
      <c r="I78" s="105"/>
      <c r="J78" s="105" t="s">
        <v>1848</v>
      </c>
      <c r="K78" s="106">
        <f>SUMIFS(EPS!$L:$L,EPS!$B:$B,'2. Electricity'!F78,EPS!$C:$C,'2. Electricity'!E78)</f>
        <v>3077870</v>
      </c>
      <c r="L78" s="105"/>
      <c r="M78" s="105"/>
    </row>
    <row r="79" spans="1:13" hidden="1">
      <c r="E79" s="65" t="s">
        <v>1759</v>
      </c>
      <c r="F79" s="105" t="s">
        <v>1902</v>
      </c>
      <c r="G79" s="105"/>
      <c r="H79" s="105"/>
      <c r="I79" s="105"/>
      <c r="J79" s="105" t="s">
        <v>1848</v>
      </c>
      <c r="K79" s="106">
        <f>SUMIFS(EPS!$L:$L,EPS!$B:$B,'2. Electricity'!F79,EPS!$C:$C,'2. Electricity'!E79)</f>
        <v>18297000</v>
      </c>
      <c r="L79" s="107"/>
      <c r="M79" s="105"/>
    </row>
    <row r="80" spans="1:13" hidden="1">
      <c r="E80" s="65" t="s">
        <v>1760</v>
      </c>
      <c r="F80" s="105" t="s">
        <v>1902</v>
      </c>
      <c r="G80" s="105"/>
      <c r="H80" s="105"/>
      <c r="I80" s="105"/>
      <c r="J80" s="105" t="s">
        <v>1848</v>
      </c>
      <c r="K80" s="106">
        <f>SUMIFS(EPS!$L:$L,EPS!$B:$B,'2. Electricity'!F80,EPS!$C:$C,'2. Electricity'!E80)</f>
        <v>15269100</v>
      </c>
      <c r="L80" s="105"/>
      <c r="M80" s="105"/>
    </row>
    <row r="81" spans="5:13" hidden="1">
      <c r="E81" s="65" t="s">
        <v>1761</v>
      </c>
      <c r="F81" s="105" t="s">
        <v>1902</v>
      </c>
      <c r="G81" s="105"/>
      <c r="H81" s="105"/>
      <c r="I81" s="105"/>
      <c r="J81" s="105" t="s">
        <v>1921</v>
      </c>
      <c r="K81" s="106">
        <f>SUMIFS(EPS!$L:$L,EPS!$B:$B,'2. Electricity'!F81,EPS!$C:$C,'2. Electricity'!E81)</f>
        <v>7975920</v>
      </c>
      <c r="L81" s="105"/>
      <c r="M81" s="105"/>
    </row>
    <row r="82" spans="5:13" hidden="1">
      <c r="E82" s="65" t="s">
        <v>1762</v>
      </c>
      <c r="F82" s="105" t="s">
        <v>1902</v>
      </c>
      <c r="G82" s="105"/>
      <c r="H82" s="105"/>
      <c r="I82" s="105"/>
      <c r="J82" s="105" t="s">
        <v>1832</v>
      </c>
      <c r="K82" s="106">
        <f>SUMIFS(EPS!$L:$L,EPS!$B:$B,'2. Electricity'!F82,EPS!$C:$C,'2. Electricity'!E82)</f>
        <v>113526000</v>
      </c>
      <c r="L82" s="105"/>
      <c r="M82" s="105"/>
    </row>
    <row r="83" spans="5:13" hidden="1">
      <c r="E83" s="65" t="s">
        <v>1763</v>
      </c>
      <c r="F83" s="105" t="s">
        <v>1902</v>
      </c>
      <c r="G83" s="105"/>
      <c r="H83" s="105"/>
      <c r="I83" s="105"/>
      <c r="J83" s="105" t="s">
        <v>1924</v>
      </c>
      <c r="K83" s="106">
        <f>SUMIFS(EPS!$L:$L,EPS!$B:$B,'2. Electricity'!F83,EPS!$C:$C,'2. Electricity'!E83)</f>
        <v>8844290</v>
      </c>
      <c r="L83" s="105"/>
      <c r="M83" s="105"/>
    </row>
    <row r="84" spans="5:13" hidden="1">
      <c r="E84" s="65" t="s">
        <v>1764</v>
      </c>
      <c r="F84" s="105" t="s">
        <v>1902</v>
      </c>
      <c r="G84" s="105"/>
      <c r="H84" s="105"/>
      <c r="I84" s="105"/>
      <c r="J84" s="105" t="s">
        <v>1848</v>
      </c>
      <c r="K84" s="106">
        <f>SUMIFS(EPS!$L:$L,EPS!$B:$B,'2. Electricity'!F84,EPS!$C:$C,'2. Electricity'!E84)</f>
        <v>132943</v>
      </c>
      <c r="L84" s="105"/>
      <c r="M84" s="105"/>
    </row>
    <row r="85" spans="5:13" hidden="1">
      <c r="E85" s="65" t="s">
        <v>1765</v>
      </c>
      <c r="F85" s="105" t="s">
        <v>1902</v>
      </c>
      <c r="G85" s="105"/>
      <c r="H85" s="105"/>
      <c r="I85" s="105"/>
      <c r="J85" s="105" t="s">
        <v>1925</v>
      </c>
      <c r="K85" s="106">
        <f>SUMIFS(EPS!$L:$L,EPS!$B:$B,'2. Electricity'!F85,EPS!$C:$C,'2. Electricity'!E85)</f>
        <v>0</v>
      </c>
      <c r="L85" s="105"/>
      <c r="M85" s="105"/>
    </row>
    <row r="86" spans="5:13" hidden="1">
      <c r="E86" s="65" t="s">
        <v>1766</v>
      </c>
      <c r="F86" s="105" t="s">
        <v>1902</v>
      </c>
      <c r="G86" s="105"/>
      <c r="H86" s="105"/>
      <c r="I86" s="105"/>
      <c r="J86" s="105" t="s">
        <v>1925</v>
      </c>
      <c r="K86" s="106">
        <f>SUMIFS(EPS!$L:$L,EPS!$B:$B,'2. Electricity'!F86,EPS!$C:$C,'2. Electricity'!E86)</f>
        <v>0</v>
      </c>
      <c r="L86" s="105"/>
      <c r="M86" s="105"/>
    </row>
    <row r="87" spans="5:13" hidden="1">
      <c r="E87" s="65" t="s">
        <v>1767</v>
      </c>
      <c r="F87" s="105" t="s">
        <v>1902</v>
      </c>
      <c r="G87" s="105"/>
      <c r="H87" s="105"/>
      <c r="I87" s="105"/>
      <c r="J87" s="105" t="s">
        <v>1848</v>
      </c>
      <c r="K87" s="106">
        <f>SUMIFS(EPS!$L:$L,EPS!$B:$B,'2. Electricity'!F87,EPS!$C:$C,'2. Electricity'!E87)</f>
        <v>7860590</v>
      </c>
      <c r="L87" s="105"/>
      <c r="M87" s="105"/>
    </row>
    <row r="88" spans="5:13" hidden="1">
      <c r="F88" s="105"/>
      <c r="G88" s="105"/>
      <c r="H88" s="105"/>
      <c r="I88" s="105"/>
      <c r="J88" s="105"/>
      <c r="K88" s="107">
        <f>SUM(K72:K87)</f>
        <v>2665235713</v>
      </c>
      <c r="L88" s="105"/>
      <c r="M88" s="105"/>
    </row>
    <row r="89" spans="5:13">
      <c r="F89" s="105"/>
      <c r="G89" s="105"/>
      <c r="H89" s="105"/>
      <c r="I89" s="105"/>
      <c r="J89" s="105"/>
      <c r="K89" s="105"/>
      <c r="L89" s="105"/>
      <c r="M89" s="105"/>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election activeCell="M10" sqref="M10"/>
    </sheetView>
  </sheetViews>
  <sheetFormatPr defaultColWidth="9.140625" defaultRowHeight="16.5"/>
  <cols>
    <col min="1" max="7" width="9.7109375" style="65" customWidth="1"/>
    <col min="8" max="8" width="57.28515625" style="65" customWidth="1"/>
    <col min="9" max="9" width="9.7109375" style="65" customWidth="1"/>
    <col min="10" max="10" width="11.42578125" style="65" customWidth="1"/>
    <col min="11" max="11" width="9.140625" style="65" customWidth="1"/>
    <col min="12" max="12" width="18.5703125" style="65" customWidth="1"/>
    <col min="13" max="16384" width="9.140625" style="65"/>
  </cols>
  <sheetData>
    <row r="1" spans="1:16">
      <c r="J1" s="66" t="s">
        <v>1829</v>
      </c>
      <c r="K1" s="66"/>
      <c r="L1" s="66"/>
      <c r="M1" s="66"/>
      <c r="N1" s="66"/>
    </row>
    <row r="2" spans="1:16">
      <c r="J2" s="66" t="s">
        <v>1781</v>
      </c>
      <c r="K2" s="66"/>
      <c r="L2" s="66"/>
      <c r="M2" s="66"/>
      <c r="N2" s="66"/>
    </row>
    <row r="3" spans="1:16">
      <c r="J3" s="91" t="s">
        <v>2395</v>
      </c>
      <c r="K3" s="92"/>
      <c r="L3" s="92"/>
      <c r="M3" s="92"/>
      <c r="N3" s="92"/>
    </row>
    <row r="4" spans="1:16">
      <c r="J4" s="91" t="s">
        <v>7085</v>
      </c>
      <c r="K4" s="92"/>
      <c r="L4" s="92"/>
      <c r="M4" s="92"/>
      <c r="N4" s="92"/>
    </row>
    <row r="7" spans="1:16">
      <c r="A7" s="65" t="s">
        <v>2382</v>
      </c>
      <c r="B7" s="65" t="s">
        <v>1882</v>
      </c>
      <c r="C7" s="65" t="s">
        <v>1885</v>
      </c>
      <c r="D7" s="65" t="s">
        <v>1884</v>
      </c>
      <c r="E7" s="65" t="s">
        <v>1883</v>
      </c>
      <c r="F7" s="65" t="s">
        <v>7083</v>
      </c>
      <c r="G7" s="65" t="s">
        <v>7084</v>
      </c>
      <c r="H7" s="65" t="s">
        <v>1839</v>
      </c>
      <c r="I7" s="65" t="s">
        <v>1840</v>
      </c>
    </row>
    <row r="8" spans="1:16">
      <c r="J8" s="65">
        <v>3.1</v>
      </c>
      <c r="K8" s="65" t="s">
        <v>1875</v>
      </c>
    </row>
    <row r="9" spans="1:16">
      <c r="M9" s="80" t="s">
        <v>7288</v>
      </c>
      <c r="N9" s="80" t="s">
        <v>7167</v>
      </c>
      <c r="O9" s="80" t="s">
        <v>7168</v>
      </c>
    </row>
    <row r="10" spans="1:16">
      <c r="H10" s="65" t="s">
        <v>7394</v>
      </c>
      <c r="I10" s="65" t="s">
        <v>1838</v>
      </c>
      <c r="L10" s="80" t="s">
        <v>1702</v>
      </c>
      <c r="M10" s="88">
        <f>SUMIFS(EPS!$L:$L,EPS!$B:$B,H10,EPS!$I:$I,L10)</f>
        <v>817.08640595889585</v>
      </c>
      <c r="N10" s="81">
        <f>'Table 3-10'!C13+'Table 3-13'!D36</f>
        <v>839.6</v>
      </c>
      <c r="O10" s="81">
        <f>'Table 11.4'!O62-'Table 11.4'!N62</f>
        <v>975.41100000000006</v>
      </c>
    </row>
    <row r="11" spans="1:16">
      <c r="H11" s="65" t="s">
        <v>7394</v>
      </c>
      <c r="I11" s="65" t="s">
        <v>1838</v>
      </c>
      <c r="L11" s="80" t="s">
        <v>1713</v>
      </c>
      <c r="M11" s="88">
        <f>SUMIFS(EPS!$L:$L,EPS!$B:$B,H11,EPS!$I:$I,L11)</f>
        <v>0.65811647295682396</v>
      </c>
      <c r="N11" s="87">
        <f>'Table 3-10'!C14</f>
        <v>1.6</v>
      </c>
      <c r="O11" s="81"/>
      <c r="P11" s="82"/>
    </row>
    <row r="12" spans="1:16">
      <c r="H12" s="65" t="s">
        <v>7394</v>
      </c>
      <c r="I12" s="65" t="s">
        <v>1838</v>
      </c>
      <c r="L12" s="80" t="s">
        <v>1714</v>
      </c>
      <c r="M12" s="88">
        <f>SUMIFS(EPS!$L:$L,EPS!$B:$B,H12,EPS!$I:$I,L12)</f>
        <v>0.97207249419227382</v>
      </c>
      <c r="N12" s="87">
        <f>'Table 3-10'!C15</f>
        <v>2.1</v>
      </c>
      <c r="O12" s="81"/>
      <c r="P12" s="82"/>
    </row>
    <row r="13" spans="1:16">
      <c r="L13" s="80" t="s">
        <v>2280</v>
      </c>
      <c r="M13" s="83">
        <f>SUM(M10:M12)</f>
        <v>818.71659492604499</v>
      </c>
      <c r="N13" s="83">
        <f>SUM(N10:N12)</f>
        <v>843.30000000000007</v>
      </c>
      <c r="O13" s="83">
        <f>SUM(O10:O12)</f>
        <v>975.41100000000006</v>
      </c>
    </row>
    <row r="14" spans="1:16">
      <c r="L14" s="65" t="s">
        <v>7388</v>
      </c>
    </row>
    <row r="15" spans="1:16">
      <c r="L15" s="65" t="s">
        <v>7389</v>
      </c>
    </row>
    <row r="16" spans="1:16">
      <c r="L16" s="65" t="s">
        <v>7390</v>
      </c>
    </row>
    <row r="19" spans="1:16">
      <c r="N19" s="109"/>
    </row>
    <row r="28" spans="1:16">
      <c r="J28" s="65">
        <v>3.2</v>
      </c>
      <c r="K28" s="65" t="s">
        <v>1931</v>
      </c>
    </row>
    <row r="29" spans="1:16">
      <c r="M29" s="80" t="s">
        <v>7288</v>
      </c>
      <c r="N29" s="80" t="s">
        <v>7167</v>
      </c>
      <c r="O29" s="80" t="s">
        <v>7168</v>
      </c>
    </row>
    <row r="30" spans="1:16">
      <c r="A30" s="65" t="s">
        <v>1924</v>
      </c>
      <c r="C30" s="65" t="s">
        <v>1702</v>
      </c>
      <c r="E30" s="65" t="s">
        <v>1733</v>
      </c>
      <c r="H30" s="65" t="s">
        <v>5</v>
      </c>
      <c r="I30" s="65" t="s">
        <v>1876</v>
      </c>
      <c r="L30" s="93" t="s">
        <v>1831</v>
      </c>
      <c r="M30" s="94">
        <f>SUMIFS(EPS!$L:$L,EPS!$B:$B,H30,EPS!$C:$C,E30,EPS!$E:$E,C30)</f>
        <v>0</v>
      </c>
      <c r="N30" s="94">
        <f>'Table 3-7'!C10</f>
        <v>43</v>
      </c>
      <c r="O30" s="95">
        <f>SUMIFS('Table 11.4'!$62:$62,'Table 11.4'!$1:$1,A30)</f>
        <v>91.593999999999994</v>
      </c>
    </row>
    <row r="31" spans="1:16">
      <c r="A31" s="65" t="s">
        <v>1928</v>
      </c>
      <c r="C31" s="65" t="s">
        <v>1702</v>
      </c>
      <c r="E31" s="65" t="s">
        <v>1734</v>
      </c>
      <c r="H31" s="65" t="s">
        <v>5</v>
      </c>
      <c r="I31" s="65" t="s">
        <v>1876</v>
      </c>
      <c r="L31" s="96" t="s">
        <v>1832</v>
      </c>
      <c r="M31" s="94">
        <f>SUMIFS(EPS!$L:$L,EPS!$B:$B,H31,EPS!$C:$C,E31,EPS!$E:$E,C31)</f>
        <v>0</v>
      </c>
      <c r="N31" s="94">
        <f>'Table 3-7'!C11+'Table 3-13'!D36</f>
        <v>563.6</v>
      </c>
      <c r="O31" s="95">
        <f>SUMIFS('Table 11.4'!$62:$62,'Table 11.4'!$1:$1,A31)</f>
        <v>537.67600000000004</v>
      </c>
      <c r="P31" s="65" t="s">
        <v>7383</v>
      </c>
    </row>
    <row r="32" spans="1:16">
      <c r="A32" s="65" t="s">
        <v>2383</v>
      </c>
      <c r="C32" s="65" t="s">
        <v>1702</v>
      </c>
      <c r="E32" s="65" t="s">
        <v>1739</v>
      </c>
      <c r="H32" s="65" t="s">
        <v>5</v>
      </c>
      <c r="I32" s="65" t="s">
        <v>1876</v>
      </c>
      <c r="L32" s="96" t="s">
        <v>7384</v>
      </c>
      <c r="M32" s="94">
        <f>SUMIFS(EPS!$L:$L,EPS!$B:$B,H32,EPS!$C:$C,E32,EPS!$E:$E,C32)+SUMIFS(EPS!$L:$L,EPS!$B:$B,H34,EPS!$C:$C,E34,EPS!$E:$E,C34)+SUMIFS(EPS!$L:$L,EPS!$B:$B,H36,EPS!$C:$C,E36,EPS!$E:$E,C36)+SUMIFS(EPS!$L:$L,EPS!$B:$B,H37,EPS!$C:$C,E37,EPS!$E:$E,C37)</f>
        <v>0</v>
      </c>
      <c r="N32" s="94">
        <f>'Table 3-7'!C12</f>
        <v>232.9</v>
      </c>
      <c r="O32" s="95">
        <f>SUMIFS('Table 11.4'!$62:$62,'Table 11.4'!$1:$1,A32)+SUMIFS('Table 11.4'!$62:$62,'Table 11.4'!$1:$1,A34)+SUMIFS('Table 11.4'!$62:$62,'Table 11.4'!$1:$1,A35)</f>
        <v>142.14699999999999</v>
      </c>
    </row>
    <row r="33" spans="1:15">
      <c r="C33" s="65" t="s">
        <v>1702</v>
      </c>
      <c r="E33" s="65" t="s">
        <v>1735</v>
      </c>
      <c r="H33" s="65" t="s">
        <v>5</v>
      </c>
      <c r="I33" s="65" t="s">
        <v>1876</v>
      </c>
      <c r="L33" s="96" t="s">
        <v>1919</v>
      </c>
      <c r="M33" s="94">
        <f>SUMIFS(EPS!$L:$L,EPS!$B:$B,H33,EPS!$C:$C,E33,EPS!$E:$E,C33)</f>
        <v>0</v>
      </c>
      <c r="N33" s="94"/>
      <c r="O33" s="95">
        <f>SUMIFS('Table 11.4'!$62:$62,'Table 11.4'!$1:$1,A33)</f>
        <v>0</v>
      </c>
    </row>
    <row r="34" spans="1:15">
      <c r="A34" s="65" t="s">
        <v>2387</v>
      </c>
      <c r="C34" s="65" t="s">
        <v>1702</v>
      </c>
      <c r="E34" s="65" t="s">
        <v>1736</v>
      </c>
      <c r="H34" s="65" t="s">
        <v>5</v>
      </c>
      <c r="I34" s="65" t="s">
        <v>1876</v>
      </c>
      <c r="L34" s="96" t="s">
        <v>2387</v>
      </c>
      <c r="M34" s="94"/>
      <c r="N34" s="94"/>
      <c r="O34" s="95"/>
    </row>
    <row r="35" spans="1:15">
      <c r="A35" s="65" t="s">
        <v>1923</v>
      </c>
      <c r="C35" s="65" t="s">
        <v>1702</v>
      </c>
      <c r="E35" s="65" t="s">
        <v>1737</v>
      </c>
      <c r="H35" s="65" t="s">
        <v>5</v>
      </c>
      <c r="I35" s="65" t="s">
        <v>1876</v>
      </c>
      <c r="L35" s="96" t="s">
        <v>2386</v>
      </c>
      <c r="M35" s="94"/>
      <c r="N35" s="94"/>
      <c r="O35" s="95"/>
    </row>
    <row r="36" spans="1:15">
      <c r="C36" s="65" t="s">
        <v>1702</v>
      </c>
      <c r="E36" s="65" t="s">
        <v>1738</v>
      </c>
      <c r="H36" s="65" t="s">
        <v>5</v>
      </c>
      <c r="I36" s="65" t="s">
        <v>1876</v>
      </c>
      <c r="L36" s="96" t="s">
        <v>1923</v>
      </c>
      <c r="M36" s="94"/>
      <c r="N36" s="94"/>
      <c r="O36" s="95">
        <f>SUMIFS('Table 11.4'!$62:$62,'Table 11.4'!$1:$1,A36)</f>
        <v>0</v>
      </c>
    </row>
    <row r="37" spans="1:15">
      <c r="C37" s="65" t="s">
        <v>1702</v>
      </c>
      <c r="E37" s="65" t="s">
        <v>1740</v>
      </c>
      <c r="H37" s="65" t="s">
        <v>5</v>
      </c>
      <c r="I37" s="65" t="s">
        <v>1876</v>
      </c>
      <c r="L37" s="96" t="s">
        <v>1881</v>
      </c>
      <c r="M37" s="94"/>
      <c r="N37" s="94"/>
      <c r="O37" s="95">
        <f>SUMIFS('Table 11.4'!$62:$62,'Table 11.4'!$1:$1,A37)</f>
        <v>0</v>
      </c>
    </row>
    <row r="38" spans="1:15">
      <c r="A38" s="65" t="s">
        <v>2385</v>
      </c>
      <c r="L38" s="96" t="s">
        <v>2385</v>
      </c>
      <c r="M38" s="94">
        <f>SUMIFS(EPS!$L:$L,EPS!$B:$B,H38,EPS!$C:$C,E38,EPS!$E:$E,C38)</f>
        <v>0</v>
      </c>
      <c r="N38" s="94"/>
      <c r="O38" s="95">
        <f>SUMIFS('Table 11.4'!$62:$62,'Table 11.4'!$1:$1,A38)</f>
        <v>203.994</v>
      </c>
    </row>
    <row r="39" spans="1:15">
      <c r="M39" s="83">
        <f>SUM(M30:M37)</f>
        <v>0</v>
      </c>
      <c r="N39" s="83">
        <f>SUM(N30:N37)</f>
        <v>839.5</v>
      </c>
      <c r="O39" s="83">
        <f>SUM(O30:O38)</f>
        <v>975.41099999999994</v>
      </c>
    </row>
    <row r="41" spans="1:15">
      <c r="M41" s="83"/>
    </row>
    <row r="51" spans="3:14">
      <c r="J51" s="65">
        <v>3.3</v>
      </c>
      <c r="K51" s="65" t="s">
        <v>1933</v>
      </c>
    </row>
    <row r="52" spans="3:14">
      <c r="M52" s="80" t="s">
        <v>7288</v>
      </c>
      <c r="N52" s="80" t="s">
        <v>7167</v>
      </c>
    </row>
    <row r="53" spans="3:14">
      <c r="C53" s="65" t="s">
        <v>1713</v>
      </c>
      <c r="E53" s="65" t="s">
        <v>1733</v>
      </c>
      <c r="H53" s="65" t="s">
        <v>5</v>
      </c>
      <c r="I53" s="65" t="s">
        <v>1877</v>
      </c>
      <c r="L53" s="93" t="s">
        <v>1831</v>
      </c>
      <c r="M53" s="97">
        <f>SUMIFS(EPS!$L:$L,EPS!$B:$B,H53,EPS!$C:$C,E53,EPS!$E:$E,C53)</f>
        <v>0</v>
      </c>
      <c r="N53" s="97">
        <f>'Table 3-8'!C10</f>
        <v>0.1</v>
      </c>
    </row>
    <row r="54" spans="3:14">
      <c r="C54" s="65" t="s">
        <v>1713</v>
      </c>
      <c r="E54" s="65" t="s">
        <v>1734</v>
      </c>
      <c r="H54" s="65" t="s">
        <v>5</v>
      </c>
      <c r="I54" s="65" t="s">
        <v>1877</v>
      </c>
      <c r="L54" s="96" t="s">
        <v>1832</v>
      </c>
      <c r="M54" s="97">
        <f>SUMIFS(EPS!$L:$L,EPS!$B:$B,H54,EPS!$C:$C,E54,EPS!$E:$E,C54)</f>
        <v>0</v>
      </c>
      <c r="N54" s="97">
        <f>'Table 3-8'!C11</f>
        <v>0.1</v>
      </c>
    </row>
    <row r="55" spans="3:14">
      <c r="C55" s="65" t="s">
        <v>1713</v>
      </c>
      <c r="E55" s="65" t="s">
        <v>1739</v>
      </c>
      <c r="H55" s="65" t="s">
        <v>5</v>
      </c>
      <c r="I55" s="65" t="s">
        <v>1877</v>
      </c>
      <c r="L55" s="96" t="s">
        <v>1833</v>
      </c>
      <c r="M55" s="97">
        <f>SUMIFS(EPS!$L:$L,EPS!$B:$B,H55,EPS!$C:$C,E55,EPS!$E:$E,C55)</f>
        <v>0</v>
      </c>
      <c r="N55" s="97">
        <f>'Table 3-8'!C12</f>
        <v>0.3</v>
      </c>
    </row>
    <row r="56" spans="3:14">
      <c r="C56" s="65" t="s">
        <v>1713</v>
      </c>
      <c r="E56" s="65" t="s">
        <v>1735</v>
      </c>
      <c r="H56" s="65" t="s">
        <v>5</v>
      </c>
      <c r="L56" s="96" t="s">
        <v>1919</v>
      </c>
      <c r="M56" s="97">
        <f>SUMIFS(EPS!$L:$L,EPS!$B:$B,H56,EPS!$C:$C,E56,EPS!$E:$E,C56)</f>
        <v>0</v>
      </c>
      <c r="N56" s="97"/>
    </row>
    <row r="57" spans="3:14">
      <c r="C57" s="65" t="s">
        <v>1713</v>
      </c>
      <c r="E57" s="65" t="s">
        <v>1736</v>
      </c>
      <c r="H57" s="65" t="s">
        <v>5</v>
      </c>
      <c r="L57" s="96" t="s">
        <v>2387</v>
      </c>
      <c r="M57" s="97">
        <f>SUMIFS(EPS!$L:$L,EPS!$B:$B,H57,EPS!$C:$C,E57,EPS!$E:$E,C57)</f>
        <v>0</v>
      </c>
      <c r="N57" s="97"/>
    </row>
    <row r="58" spans="3:14">
      <c r="C58" s="65" t="s">
        <v>1713</v>
      </c>
      <c r="E58" s="65" t="s">
        <v>1737</v>
      </c>
      <c r="H58" s="65" t="s">
        <v>5</v>
      </c>
      <c r="L58" s="96" t="s">
        <v>2386</v>
      </c>
      <c r="M58" s="97">
        <f>SUMIFS(EPS!$L:$L,EPS!$B:$B,H58,EPS!$C:$C,E58,EPS!$E:$E,C58)</f>
        <v>0</v>
      </c>
      <c r="N58" s="97"/>
    </row>
    <row r="59" spans="3:14">
      <c r="C59" s="65" t="s">
        <v>1713</v>
      </c>
      <c r="E59" s="65" t="s">
        <v>1738</v>
      </c>
      <c r="H59" s="65" t="s">
        <v>5</v>
      </c>
      <c r="L59" s="96" t="s">
        <v>1923</v>
      </c>
      <c r="M59" s="97">
        <f>SUMIFS(EPS!$L:$L,EPS!$B:$B,H59,EPS!$C:$C,E59,EPS!$E:$E,C59)</f>
        <v>0</v>
      </c>
      <c r="N59" s="97"/>
    </row>
    <row r="60" spans="3:14">
      <c r="C60" s="65" t="s">
        <v>1713</v>
      </c>
      <c r="E60" s="65" t="s">
        <v>1740</v>
      </c>
      <c r="H60" s="65" t="s">
        <v>5</v>
      </c>
      <c r="L60" s="96" t="s">
        <v>1881</v>
      </c>
      <c r="M60" s="97">
        <f>SUMIFS(EPS!$L:$L,EPS!$B:$B,H60,EPS!$C:$C,E60,EPS!$E:$E,C60)</f>
        <v>0</v>
      </c>
      <c r="N60" s="97"/>
    </row>
    <row r="61" spans="3:14">
      <c r="M61" s="98">
        <f>SUM(M53:M60)</f>
        <v>0</v>
      </c>
      <c r="N61" s="98">
        <f>SUM(N53:N60)</f>
        <v>0.5</v>
      </c>
    </row>
    <row r="64" spans="3:14">
      <c r="J64" s="65">
        <v>3.4</v>
      </c>
      <c r="K64" s="65" t="s">
        <v>1934</v>
      </c>
    </row>
    <row r="65" spans="3:14">
      <c r="M65" s="80" t="s">
        <v>7288</v>
      </c>
      <c r="N65" s="80" t="s">
        <v>7167</v>
      </c>
    </row>
    <row r="66" spans="3:14">
      <c r="C66" s="65" t="s">
        <v>1714</v>
      </c>
      <c r="E66" s="65" t="s">
        <v>1733</v>
      </c>
      <c r="H66" s="65" t="s">
        <v>5</v>
      </c>
      <c r="I66" s="65" t="s">
        <v>1932</v>
      </c>
      <c r="L66" s="93" t="s">
        <v>1831</v>
      </c>
      <c r="M66" s="97">
        <f>SUMIFS(EPS!$L:$L,EPS!$B:$B,H66,EPS!$C:$C,E66,EPS!$E:$E,C66)-SUMIFS(EPS!$L:$L,EPS!$B:$B,H66,EPS!$C:$C,E66,EPS!$E:$E,C66,EPS!$D:$D,F66)</f>
        <v>0</v>
      </c>
      <c r="N66" s="97">
        <f>'Table 3-9'!C10</f>
        <v>0.2</v>
      </c>
    </row>
    <row r="67" spans="3:14">
      <c r="C67" s="65" t="s">
        <v>1714</v>
      </c>
      <c r="E67" s="65" t="s">
        <v>1739</v>
      </c>
      <c r="H67" s="65" t="s">
        <v>5</v>
      </c>
      <c r="I67" s="65" t="s">
        <v>1932</v>
      </c>
      <c r="L67" s="96" t="s">
        <v>1833</v>
      </c>
      <c r="M67" s="97">
        <f>SUMIFS(EPS!$L:$L,EPS!$B:$B,H67,EPS!$C:$C,E67,EPS!$E:$E,C67)-SUMIFS(EPS!$L:$L,EPS!$B:$B,H67,EPS!$C:$C,E67,EPS!$E:$E,C67,EPS!$D:$D,F67)</f>
        <v>0</v>
      </c>
      <c r="N67" s="97">
        <f>'Table 3-9'!C11</f>
        <v>0.3</v>
      </c>
    </row>
    <row r="68" spans="3:14">
      <c r="C68" s="65" t="s">
        <v>1714</v>
      </c>
      <c r="E68" s="65" t="s">
        <v>1734</v>
      </c>
      <c r="H68" s="65" t="s">
        <v>5</v>
      </c>
      <c r="I68" s="65" t="s">
        <v>1932</v>
      </c>
      <c r="L68" s="96" t="s">
        <v>1832</v>
      </c>
      <c r="M68" s="97">
        <f>SUMIFS(EPS!$L:$L,EPS!$B:$B,H68,EPS!$C:$C,E68,EPS!$E:$E,C68)-SUMIFS(EPS!$L:$L,EPS!$B:$B,H68,EPS!$C:$C,E68,EPS!$E:$E,C68,EPS!$D:$D,F68)</f>
        <v>0</v>
      </c>
      <c r="N68" s="97">
        <f>'Table 3-9'!C12</f>
        <v>0.2</v>
      </c>
    </row>
    <row r="69" spans="3:14">
      <c r="C69" s="65" t="s">
        <v>1714</v>
      </c>
      <c r="E69" s="65" t="s">
        <v>1735</v>
      </c>
      <c r="H69" s="65" t="s">
        <v>5</v>
      </c>
      <c r="L69" s="96" t="s">
        <v>1919</v>
      </c>
      <c r="M69" s="97">
        <f>SUMIFS(EPS!$L:$L,EPS!$B:$B,H69,EPS!$C:$C,E69,EPS!$E:$E,C69)-SUMIFS(EPS!$L:$L,EPS!$B:$B,H69,EPS!$C:$C,E69,EPS!$E:$E,C69,EPS!$D:$D,F69)</f>
        <v>0</v>
      </c>
      <c r="N69" s="97">
        <f>'Table 3-9'!C13</f>
        <v>1.4</v>
      </c>
    </row>
    <row r="70" spans="3:14">
      <c r="C70" s="65" t="s">
        <v>1714</v>
      </c>
      <c r="E70" s="65" t="s">
        <v>1736</v>
      </c>
      <c r="H70" s="65" t="s">
        <v>5</v>
      </c>
      <c r="L70" s="96" t="s">
        <v>2387</v>
      </c>
      <c r="M70" s="97">
        <f>SUMIFS(EPS!$L:$L,EPS!$B:$B,H70,EPS!$C:$C,E70,EPS!$E:$E,C70)-SUMIFS(EPS!$L:$L,EPS!$B:$B,H70,EPS!$C:$C,E70,EPS!$E:$E,C70,EPS!$D:$D,F70)</f>
        <v>0</v>
      </c>
      <c r="N70" s="97">
        <f>'Table 3-9'!C14</f>
        <v>0.3</v>
      </c>
    </row>
    <row r="71" spans="3:14">
      <c r="C71" s="65" t="s">
        <v>1714</v>
      </c>
      <c r="E71" s="65" t="s">
        <v>1737</v>
      </c>
      <c r="H71" s="65" t="s">
        <v>5</v>
      </c>
      <c r="L71" s="96" t="s">
        <v>2386</v>
      </c>
      <c r="M71" s="97">
        <f>SUMIFS(EPS!$L:$L,EPS!$B:$B,H71,EPS!$C:$C,E71,EPS!$E:$E,C71)-SUMIFS(EPS!$L:$L,EPS!$B:$B,H71,EPS!$C:$C,E71,EPS!$E:$E,C71,EPS!$D:$D,F71)</f>
        <v>0</v>
      </c>
      <c r="N71" s="97" t="str">
        <f>'Table 3-9'!C15</f>
        <v xml:space="preserve">+ </v>
      </c>
    </row>
    <row r="72" spans="3:14">
      <c r="C72" s="65" t="s">
        <v>1714</v>
      </c>
      <c r="E72" s="65" t="s">
        <v>1738</v>
      </c>
      <c r="H72" s="65" t="s">
        <v>5</v>
      </c>
      <c r="L72" s="96" t="s">
        <v>1923</v>
      </c>
      <c r="M72" s="97">
        <f>SUMIFS(EPS!$L:$L,EPS!$B:$B,H72,EPS!$C:$C,E72,EPS!$E:$E,C72)-SUMIFS(EPS!$L:$L,EPS!$B:$B,H72,EPS!$C:$C,E72,EPS!$E:$E,C72,EPS!$D:$D,F72)</f>
        <v>0</v>
      </c>
      <c r="N72" s="97">
        <f>'Table 3-9'!C16</f>
        <v>0.1</v>
      </c>
    </row>
    <row r="73" spans="3:14">
      <c r="C73" s="65" t="s">
        <v>1714</v>
      </c>
      <c r="E73" s="65" t="s">
        <v>1740</v>
      </c>
      <c r="H73" s="65" t="s">
        <v>5</v>
      </c>
      <c r="L73" s="96" t="s">
        <v>1881</v>
      </c>
      <c r="M73" s="97">
        <f>SUMIFS(EPS!$L:$L,EPS!$B:$B,H73,EPS!$C:$C,E73,EPS!$E:$E,C73)-SUMIFS(EPS!$L:$L,EPS!$B:$B,H73,EPS!$C:$C,E73,EPS!$E:$E,C73,EPS!$D:$D,F73)</f>
        <v>0</v>
      </c>
      <c r="N73" s="97">
        <f>'Table 3-9'!C17</f>
        <v>0.1</v>
      </c>
    </row>
    <row r="74" spans="3:14">
      <c r="M74" s="98">
        <f>SUM(M66:M73)</f>
        <v>0</v>
      </c>
      <c r="N74" s="98">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4" workbookViewId="0">
      <selection activeCell="M17" sqref="M17"/>
    </sheetView>
  </sheetViews>
  <sheetFormatPr defaultColWidth="9.140625" defaultRowHeight="16.5"/>
  <cols>
    <col min="1" max="1" width="0" style="65" hidden="1" customWidth="1"/>
    <col min="2" max="5" width="9.140625" style="65" hidden="1" customWidth="1"/>
    <col min="6" max="6" width="16.7109375" style="65" hidden="1" customWidth="1"/>
    <col min="7" max="7" width="14" style="65" hidden="1" customWidth="1"/>
    <col min="8" max="8" width="15" style="65" hidden="1" customWidth="1"/>
    <col min="9" max="9" width="15" style="65" customWidth="1"/>
    <col min="10" max="14" width="9.140625" style="65"/>
    <col min="15" max="15" width="9.140625" style="82"/>
    <col min="16" max="16384" width="9.140625" style="65"/>
  </cols>
  <sheetData>
    <row r="1" spans="1:14">
      <c r="I1" s="66" t="s">
        <v>1823</v>
      </c>
      <c r="J1" s="67"/>
      <c r="K1" s="67"/>
    </row>
    <row r="2" spans="1:14">
      <c r="I2" s="66" t="s">
        <v>1781</v>
      </c>
      <c r="J2" s="67"/>
      <c r="K2" s="67"/>
    </row>
    <row r="6" spans="1:14">
      <c r="A6" s="65" t="s">
        <v>2382</v>
      </c>
      <c r="B6" s="65" t="s">
        <v>1882</v>
      </c>
      <c r="C6" s="65" t="s">
        <v>1885</v>
      </c>
      <c r="D6" s="65" t="s">
        <v>1884</v>
      </c>
      <c r="E6" s="65" t="s">
        <v>1883</v>
      </c>
      <c r="F6" s="65" t="s">
        <v>1841</v>
      </c>
      <c r="G6" s="65" t="s">
        <v>1839</v>
      </c>
      <c r="H6" s="65" t="s">
        <v>1840</v>
      </c>
    </row>
    <row r="7" spans="1:14">
      <c r="I7" s="65">
        <v>4.0999999999999996</v>
      </c>
      <c r="J7" s="65" t="s">
        <v>1825</v>
      </c>
    </row>
    <row r="8" spans="1:14">
      <c r="L8" s="80" t="s">
        <v>7288</v>
      </c>
      <c r="M8" s="80" t="s">
        <v>7167</v>
      </c>
      <c r="N8" s="80" t="s">
        <v>7168</v>
      </c>
    </row>
    <row r="9" spans="1:14">
      <c r="D9" s="65" t="s">
        <v>1702</v>
      </c>
      <c r="E9" s="65" t="s">
        <v>1827</v>
      </c>
      <c r="G9" s="65" t="s">
        <v>17</v>
      </c>
      <c r="H9" s="65" t="s">
        <v>1838</v>
      </c>
      <c r="K9" s="65" t="s">
        <v>1702</v>
      </c>
      <c r="L9" s="81">
        <f>SUMIFS(EPS!$L:$L,EPS!$B:$B,G9,EPS!$I:$I,D9,EPS!$C:$C,"*"&amp;E9&amp;"*")</f>
        <v>326.1454</v>
      </c>
      <c r="M9" s="81">
        <f>'Table 3-10'!C17</f>
        <v>313.3</v>
      </c>
      <c r="N9" s="81">
        <f>'Table 11.2'!I62-'Table 11.2'!H62</f>
        <v>324.91499999999996</v>
      </c>
    </row>
    <row r="10" spans="1:14">
      <c r="D10" s="65" t="s">
        <v>1713</v>
      </c>
      <c r="E10" s="65" t="s">
        <v>1827</v>
      </c>
      <c r="G10" s="65" t="s">
        <v>17</v>
      </c>
      <c r="H10" s="65" t="s">
        <v>1838</v>
      </c>
      <c r="K10" s="65" t="s">
        <v>1713</v>
      </c>
      <c r="L10" s="90">
        <f>SUMIFS(EPS!$L:$L,EPS!$B:$B,G10,EPS!$I:$I,D10,EPS!$C:$C,"*"&amp;E10&amp;"*")</f>
        <v>0.69012943999999998</v>
      </c>
      <c r="M10" s="81">
        <f>'Table 3-10'!C18</f>
        <v>4.5999999999999996</v>
      </c>
      <c r="N10" s="81"/>
    </row>
    <row r="11" spans="1:14">
      <c r="D11" s="65" t="s">
        <v>1714</v>
      </c>
      <c r="E11" s="65" t="s">
        <v>1827</v>
      </c>
      <c r="G11" s="65" t="s">
        <v>17</v>
      </c>
      <c r="H11" s="65" t="s">
        <v>1838</v>
      </c>
      <c r="K11" s="65" t="s">
        <v>1714</v>
      </c>
      <c r="L11" s="90">
        <f>SUMIFS(EPS!$L:$L,EPS!$B:$B,G11,EPS!$I:$I,D11,EPS!$C:$C,"*"&amp;E11&amp;"*")</f>
        <v>0.24499037999999998</v>
      </c>
      <c r="M11" s="81">
        <f>'Table 3-10'!C19</f>
        <v>0.7</v>
      </c>
      <c r="N11" s="81"/>
    </row>
    <row r="12" spans="1:14">
      <c r="K12" s="65" t="s">
        <v>2280</v>
      </c>
      <c r="L12" s="83">
        <f>SUM(L9:L11)</f>
        <v>327.08051982000001</v>
      </c>
      <c r="M12" s="83">
        <f>SUM(M9:M11)</f>
        <v>318.60000000000002</v>
      </c>
      <c r="N12" s="83">
        <f>SUM(N9:N11)</f>
        <v>324.91499999999996</v>
      </c>
    </row>
    <row r="19" spans="4:14">
      <c r="N19" s="109"/>
    </row>
    <row r="24" spans="4:14">
      <c r="I24" s="65">
        <v>4.2</v>
      </c>
      <c r="J24" s="65" t="s">
        <v>1828</v>
      </c>
    </row>
    <row r="25" spans="4:14">
      <c r="L25" s="80" t="s">
        <v>7288</v>
      </c>
      <c r="M25" s="80" t="s">
        <v>7167</v>
      </c>
      <c r="N25" s="80" t="s">
        <v>7168</v>
      </c>
    </row>
    <row r="26" spans="4:14">
      <c r="D26" s="65" t="s">
        <v>1702</v>
      </c>
      <c r="E26" s="65" t="s">
        <v>1723</v>
      </c>
      <c r="G26" s="65" t="s">
        <v>17</v>
      </c>
      <c r="H26" s="65" t="s">
        <v>1838</v>
      </c>
      <c r="K26" s="65" t="s">
        <v>1702</v>
      </c>
      <c r="L26" s="81">
        <f>SUMIFS(EPS!$L:$L,EPS!$B:$B,G26,EPS!$I:$I,D26,EPS!$C:$C,"*"&amp;E26&amp;"*")</f>
        <v>234.86600000000001</v>
      </c>
      <c r="M26" s="81">
        <f>'Table 3-10'!C21</f>
        <v>233</v>
      </c>
      <c r="N26" s="81">
        <f>'Table 11.3'!L62-'Table 11.3'!K62</f>
        <v>245.24900000000002</v>
      </c>
    </row>
    <row r="27" spans="4:14">
      <c r="D27" s="65" t="s">
        <v>1713</v>
      </c>
      <c r="E27" s="65" t="s">
        <v>1723</v>
      </c>
      <c r="G27" s="65" t="s">
        <v>17</v>
      </c>
      <c r="H27" s="65" t="s">
        <v>1838</v>
      </c>
      <c r="K27" s="65" t="s">
        <v>1713</v>
      </c>
      <c r="L27" s="90">
        <f>SUMIFS(EPS!$L:$L,EPS!$B:$B,G27,EPS!$I:$I,D27,EPS!$C:$C,"*"&amp;E27&amp;"*")</f>
        <v>0.48760320000000001</v>
      </c>
      <c r="M27" s="81">
        <f>'Table 3-10'!C22</f>
        <v>1.3</v>
      </c>
      <c r="N27" s="81"/>
    </row>
    <row r="28" spans="4:14">
      <c r="D28" s="65" t="s">
        <v>1714</v>
      </c>
      <c r="E28" s="65" t="s">
        <v>1723</v>
      </c>
      <c r="G28" s="65" t="s">
        <v>17</v>
      </c>
      <c r="H28" s="65" t="s">
        <v>1838</v>
      </c>
      <c r="K28" s="65" t="s">
        <v>1714</v>
      </c>
      <c r="L28" s="90">
        <f>SUMIFS(EPS!$L:$L,EPS!$B:$B,G28,EPS!$I:$I,D28,EPS!$C:$C,"*"&amp;E28&amp;"*")</f>
        <v>0.21678431000000001</v>
      </c>
      <c r="M28" s="81">
        <f>'Table 3-10'!C23</f>
        <v>0.3</v>
      </c>
      <c r="N28" s="81"/>
    </row>
    <row r="29" spans="4:14">
      <c r="K29" s="65" t="s">
        <v>2280</v>
      </c>
      <c r="L29" s="83">
        <f>SUM(L26:L28)</f>
        <v>235.57038751000002</v>
      </c>
      <c r="M29" s="83">
        <f>SUM(M26:M28)</f>
        <v>234.60000000000002</v>
      </c>
      <c r="N29" s="83">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workbookViewId="0">
      <selection activeCell="J9" sqref="J9"/>
    </sheetView>
  </sheetViews>
  <sheetFormatPr defaultColWidth="9.140625" defaultRowHeight="16.5"/>
  <cols>
    <col min="1" max="3" width="9.140625" style="65" customWidth="1"/>
    <col min="4" max="4" width="28.7109375" style="65" customWidth="1"/>
    <col min="5" max="5" width="37" style="65" customWidth="1"/>
    <col min="6" max="6" width="14.5703125" style="65" customWidth="1"/>
    <col min="7" max="7" width="11.42578125" style="65" customWidth="1"/>
    <col min="8" max="8" width="9.140625" style="65"/>
    <col min="9" max="9" width="37.42578125" style="65" customWidth="1"/>
    <col min="10" max="10" width="11" style="65" bestFit="1" customWidth="1"/>
    <col min="11" max="11" width="9.140625" style="65"/>
    <col min="12" max="12" width="13.7109375" style="65" bestFit="1" customWidth="1"/>
    <col min="13" max="16384" width="9.140625" style="65"/>
  </cols>
  <sheetData>
    <row r="1" spans="1:12">
      <c r="G1" s="66" t="s">
        <v>1829</v>
      </c>
      <c r="H1" s="66"/>
      <c r="I1" s="66"/>
    </row>
    <row r="2" spans="1:12">
      <c r="G2" s="66" t="s">
        <v>1781</v>
      </c>
      <c r="H2" s="66"/>
      <c r="I2" s="66"/>
    </row>
    <row r="6" spans="1:12">
      <c r="A6" s="65" t="s">
        <v>1882</v>
      </c>
      <c r="B6" s="65" t="s">
        <v>1885</v>
      </c>
      <c r="C6" s="65" t="s">
        <v>1884</v>
      </c>
      <c r="D6" s="65" t="s">
        <v>1883</v>
      </c>
      <c r="E6" s="65" t="s">
        <v>1839</v>
      </c>
      <c r="F6" s="65" t="s">
        <v>1840</v>
      </c>
    </row>
    <row r="7" spans="1:12">
      <c r="G7" s="65">
        <v>5.0999999999999996</v>
      </c>
      <c r="H7" s="65" t="s">
        <v>1982</v>
      </c>
    </row>
    <row r="8" spans="1:12">
      <c r="J8" s="80" t="s">
        <v>7288</v>
      </c>
      <c r="K8" s="80" t="s">
        <v>7167</v>
      </c>
    </row>
    <row r="9" spans="1:12">
      <c r="E9" s="65" t="s">
        <v>10695</v>
      </c>
      <c r="F9" s="65" t="s">
        <v>1988</v>
      </c>
      <c r="I9" s="80" t="s">
        <v>1702</v>
      </c>
      <c r="J9" s="81">
        <f>SUMIFS(EPS!$L:$L,EPS!$B:$B,E9,EPS!$I:$I,I9)</f>
        <v>374.72449999999998</v>
      </c>
      <c r="K9" s="81">
        <f>SUM('Table 4-1'!C4,'Table 5-1'!C4)+SUMIFS('Table 3-1'!$C:$C,'Table 3-1'!$D:$D,"process",'Table 3-1'!$F:$F,I9)</f>
        <v>380.79999999999995</v>
      </c>
      <c r="L9" s="117"/>
    </row>
    <row r="10" spans="1:12">
      <c r="E10" s="65" t="s">
        <v>10695</v>
      </c>
      <c r="F10" s="65" t="s">
        <v>1988</v>
      </c>
      <c r="I10" s="80" t="s">
        <v>1713</v>
      </c>
      <c r="J10" s="81">
        <f>SUMIFS(EPS!$L:$L,EPS!$B:$B,E10,EPS!$I:$I,I10)</f>
        <v>714.98559999999998</v>
      </c>
      <c r="K10" s="81">
        <f>(SUM('Table 4-1'!C25,'Table 5-1'!C7,'Table 7-1'!C4)+SUMIFS('Table 3-1'!$C:$C,'Table 3-1'!$D:$D,"process",'Table 3-1'!$F:$F,I10))</f>
        <v>715.8</v>
      </c>
      <c r="L10" s="117"/>
    </row>
    <row r="11" spans="1:12">
      <c r="E11" s="65" t="s">
        <v>10695</v>
      </c>
      <c r="F11" s="65" t="s">
        <v>1988</v>
      </c>
      <c r="I11" s="80" t="s">
        <v>1714</v>
      </c>
      <c r="J11" s="81">
        <f>SUMIFS(EPS!$L:$L,EPS!$B:$B,E11,EPS!$I:$I,I11)</f>
        <v>353.84189659999998</v>
      </c>
      <c r="K11" s="81">
        <f>(SUM('Table 4-1'!C32,'Table 5-1'!C12,'Table 7-1'!C9)+SUMIFS('Table 3-1'!$C:$C,'Table 3-1'!$D:$D,"process",'Table 3-1'!$F:$F,I11))</f>
        <v>357.6</v>
      </c>
      <c r="L11" s="117"/>
    </row>
    <row r="12" spans="1:12">
      <c r="E12" s="65" t="s">
        <v>10695</v>
      </c>
      <c r="F12" s="65" t="s">
        <v>1988</v>
      </c>
      <c r="I12" s="80" t="s">
        <v>1715</v>
      </c>
      <c r="J12" s="81">
        <f>SUMIFS(EPS!$L:$L,EPS!$B:$B,E12,EPS!$I:$I,I12)</f>
        <v>187.1</v>
      </c>
      <c r="K12" s="81">
        <f>SUM('Table 4-1'!C38,'Table 4-1'!C43,'Table 4-1'!C48,'Table 4-1'!C52)</f>
        <v>189.20000000000002</v>
      </c>
      <c r="L12" s="117"/>
    </row>
    <row r="13" spans="1:12">
      <c r="J13" s="83">
        <f>SUM(J9:J12)</f>
        <v>1630.6519965999998</v>
      </c>
      <c r="K13" s="83">
        <f>SUM(K9:K12)</f>
        <v>1643.3999999999999</v>
      </c>
      <c r="L13" s="117"/>
    </row>
    <row r="14" spans="1:12">
      <c r="K14" s="142">
        <f>K13+53</f>
        <v>1696.3999999999999</v>
      </c>
    </row>
    <row r="15" spans="1:12">
      <c r="I15" s="142" t="s">
        <v>7391</v>
      </c>
    </row>
    <row r="16" spans="1:12">
      <c r="I16" s="143" t="s">
        <v>7392</v>
      </c>
    </row>
    <row r="19" spans="2:14">
      <c r="N19" s="109"/>
    </row>
    <row r="26" spans="2:14">
      <c r="G26" s="65">
        <v>5.3</v>
      </c>
      <c r="H26" s="65" t="s">
        <v>1983</v>
      </c>
      <c r="J26" s="80" t="s">
        <v>7288</v>
      </c>
      <c r="K26" s="80" t="s">
        <v>7167</v>
      </c>
    </row>
    <row r="27" spans="2:14">
      <c r="D27" s="65" t="s">
        <v>6892</v>
      </c>
      <c r="E27" s="65" t="s">
        <v>4</v>
      </c>
      <c r="F27" s="65" t="s">
        <v>1988</v>
      </c>
      <c r="I27" s="80" t="s">
        <v>1724</v>
      </c>
      <c r="J27" s="81">
        <f>SUMIFS(EPS!$L:$L,EPS!$B:$B,E27,EPS!$C:$C,D27)</f>
        <v>0</v>
      </c>
      <c r="K27" s="88">
        <f>SUMIFS('Table 4-1'!$C:$C,'Table 4-1'!$E:$E,'5. Industry Process'!D27)+SUMIFS('Table 3-1'!$C:$C,'Table 3-1'!$E:$E,'5. Industry Process'!D27)</f>
        <v>63.199999999999996</v>
      </c>
    </row>
    <row r="28" spans="2:14">
      <c r="B28" s="65" t="s">
        <v>6888</v>
      </c>
      <c r="C28" s="65" t="s">
        <v>6882</v>
      </c>
      <c r="D28" s="65" t="s">
        <v>6902</v>
      </c>
      <c r="E28" s="65" t="s">
        <v>4</v>
      </c>
      <c r="F28" s="65" t="s">
        <v>1988</v>
      </c>
      <c r="I28" s="80" t="s">
        <v>1725</v>
      </c>
      <c r="J28" s="81">
        <f>SUM(SUMIFS(EPS!$L:$L,EPS!$B:$B,E28,EPS!$C:$C,B28),SUMIFS(EPS!$L:$L,EPS!$B:$B,E28,EPS!$C:$C,C28),SUMIFS(EPS!$L:$L,EPS!$B:$B,E28,EPS!$C:$C,D28))</f>
        <v>0</v>
      </c>
      <c r="K28" s="88">
        <f>SUM(SUMIFS('Table 3-1'!C:C,'Table 3-1'!E:E,C28),SUMIFS('Table 3-1'!C:C,'Table 3-1'!E:E,D28),SUMIFS('Table 4-1'!C:C,'Table 4-1'!E:E,B28))</f>
        <v>303.89999999999998</v>
      </c>
      <c r="L28" s="65" t="s">
        <v>7387</v>
      </c>
    </row>
    <row r="29" spans="2:14">
      <c r="D29" s="65" t="s">
        <v>6893</v>
      </c>
      <c r="E29" s="65" t="s">
        <v>4</v>
      </c>
      <c r="F29" s="65" t="s">
        <v>1988</v>
      </c>
      <c r="I29" s="80" t="s">
        <v>1726</v>
      </c>
      <c r="J29" s="81">
        <f>SUMIFS(EPS!$L:$L,EPS!$B:$B,E29,EPS!$C:$C,D29)</f>
        <v>0</v>
      </c>
      <c r="K29" s="88">
        <f>SUMIFS('Table 4-1'!$C:$C,'Table 4-1'!$E:$E,'5. Industry Process'!D29)+SUMIFS('Table 3-1'!$C:$C,'Table 3-1'!$E:$E,'5. Industry Process'!D29)</f>
        <v>40</v>
      </c>
    </row>
    <row r="30" spans="2:14">
      <c r="D30" s="65" t="s">
        <v>6889</v>
      </c>
      <c r="E30" s="65" t="s">
        <v>4</v>
      </c>
      <c r="F30" s="65" t="s">
        <v>1988</v>
      </c>
      <c r="I30" s="80" t="s">
        <v>1727</v>
      </c>
      <c r="J30" s="81">
        <f>SUMIFS(EPS!$L:$L,EPS!$B:$B,E30,EPS!$C:$C,D30)</f>
        <v>0</v>
      </c>
      <c r="K30" s="88">
        <f>SUMIFS('Table 4-1'!$C:$C,'Table 4-1'!$E:$E,'5. Industry Process'!D30)+SUMIFS('Table 3-1'!$C:$C,'Table 3-1'!$E:$E,'5. Industry Process'!D30)</f>
        <v>406.70000000000005</v>
      </c>
    </row>
    <row r="31" spans="2:14">
      <c r="D31" s="65" t="s">
        <v>6881</v>
      </c>
      <c r="E31" s="65" t="s">
        <v>4</v>
      </c>
      <c r="F31" s="65" t="s">
        <v>1988</v>
      </c>
      <c r="I31" s="80" t="s">
        <v>1728</v>
      </c>
      <c r="J31" s="81">
        <f>SUMIFS(EPS!$L:$L,EPS!$B:$B,E31,EPS!$C:$C,D31)</f>
        <v>0</v>
      </c>
      <c r="K31" s="88">
        <f>SUMIFS('Table 4-1'!$C:$C,'Table 4-1'!$E:$E,'5. Industry Process'!D31)+SUMIFS('Table 3-1'!$C:$C,'Table 3-1'!$E:$E,'5. Industry Process'!D31)</f>
        <v>53.6</v>
      </c>
    </row>
    <row r="32" spans="2:14">
      <c r="D32" s="65" t="s">
        <v>6903</v>
      </c>
      <c r="E32" s="65" t="s">
        <v>4</v>
      </c>
      <c r="F32" s="65" t="s">
        <v>1988</v>
      </c>
      <c r="I32" s="80" t="s">
        <v>1729</v>
      </c>
      <c r="J32" s="81">
        <f>SUMIFS(EPS!$L:$L,EPS!$B:$B,E32,EPS!$C:$C,D32)</f>
        <v>0</v>
      </c>
      <c r="K32" s="88">
        <f>SUMIFS('Table 4-1'!$C:$C,'Table 4-1'!$E:$E,'5. Industry Process'!D32)+SUMIFS('Table 3-1'!$C:$C,'Table 3-1'!$E:$E,'5. Industry Process'!D32)+'Table 7-1'!$C$12</f>
        <v>169.2</v>
      </c>
    </row>
    <row r="33" spans="1:11">
      <c r="D33" s="65" t="s">
        <v>6880</v>
      </c>
      <c r="E33" s="65" t="s">
        <v>4</v>
      </c>
      <c r="F33" s="65" t="s">
        <v>1988</v>
      </c>
      <c r="I33" s="80" t="s">
        <v>1730</v>
      </c>
      <c r="J33" s="81">
        <f>SUMIFS(EPS!$L:$L,EPS!$B:$B,E33,EPS!$C:$C,D33)</f>
        <v>0</v>
      </c>
      <c r="K33" s="88">
        <f>'Table 5-1'!C16</f>
        <v>598.1</v>
      </c>
    </row>
    <row r="34" spans="1:11">
      <c r="D34" s="65" t="s">
        <v>2385</v>
      </c>
      <c r="E34" s="65" t="s">
        <v>4</v>
      </c>
      <c r="F34" s="65" t="s">
        <v>1988</v>
      </c>
      <c r="I34" s="80" t="s">
        <v>1731</v>
      </c>
      <c r="J34" s="81">
        <f>SUMIFS(EPS!$L:$L,EPS!$B:$B,E34)-SUM(J27:J33)</f>
        <v>0</v>
      </c>
      <c r="K34" s="88">
        <f>SUMIFS('Table 4-1'!$C:$C,'Table 4-1'!$E:$E,'5. Industry Process'!D34)+SUMIFS('Table 3-1'!$C:$C,'Table 3-1'!$E:$E,'5. Industry Process'!D34)</f>
        <v>8.9</v>
      </c>
    </row>
    <row r="35" spans="1:11">
      <c r="D35" s="89"/>
      <c r="I35" s="80" t="s">
        <v>7005</v>
      </c>
      <c r="J35" s="83">
        <f>SUM(J27:J34)</f>
        <v>0</v>
      </c>
      <c r="K35" s="83">
        <f>SUM(K27:K34)</f>
        <v>1643.6</v>
      </c>
    </row>
    <row r="36" spans="1:11">
      <c r="D36" s="89"/>
      <c r="J36" s="83"/>
      <c r="K36" s="83"/>
    </row>
    <row r="37" spans="1:11">
      <c r="D37" s="89"/>
    </row>
    <row r="38" spans="1:11">
      <c r="D38" s="89"/>
    </row>
    <row r="39" spans="1:11">
      <c r="D39" s="89"/>
    </row>
    <row r="40" spans="1:11">
      <c r="D40" s="89"/>
    </row>
    <row r="41" spans="1:11">
      <c r="D41" s="89"/>
    </row>
    <row r="42" spans="1:11">
      <c r="D42" s="89"/>
      <c r="G42" s="65">
        <v>5.4</v>
      </c>
      <c r="H42" s="65" t="s">
        <v>7301</v>
      </c>
      <c r="J42" s="80" t="s">
        <v>7288</v>
      </c>
      <c r="K42" s="80" t="s">
        <v>7167</v>
      </c>
    </row>
    <row r="43" spans="1:11">
      <c r="A43" s="65" t="s">
        <v>1713</v>
      </c>
      <c r="D43" s="65" t="s">
        <v>6892</v>
      </c>
      <c r="E43" s="65" t="s">
        <v>4</v>
      </c>
      <c r="I43" s="80" t="s">
        <v>1724</v>
      </c>
      <c r="J43" s="81">
        <f>SUMIFS(EPS!L:L,EPS!D:D,A43,EPS!B:B,E43,EPS!C:C,D43)</f>
        <v>0</v>
      </c>
      <c r="K43" s="88"/>
    </row>
    <row r="44" spans="1:11">
      <c r="A44" s="65" t="s">
        <v>1713</v>
      </c>
      <c r="B44" s="65" t="s">
        <v>6888</v>
      </c>
      <c r="C44" s="65" t="s">
        <v>6882</v>
      </c>
      <c r="D44" s="65" t="s">
        <v>6902</v>
      </c>
      <c r="E44" s="65" t="s">
        <v>4</v>
      </c>
      <c r="I44" s="80" t="s">
        <v>1725</v>
      </c>
      <c r="J44" s="81">
        <f>SUM(SUMIFS(EPS!L:L,EPS!D:D,A44,EPS!B:B,E44,EPS!C:C,D44),SUMIFS(EPS!L:L,EPS!D:D,A44,EPS!B:B,E44,EPS!C:C,C44),SUMIFS(EPS!L:L,EPS!D:D,A44,EPS!B:B,E44,EPS!C:C,B44))</f>
        <v>0</v>
      </c>
      <c r="K44" s="88">
        <f>SUMIFS('Table 3-1'!C:C,'Table 3-1'!D:D,"process",'Table 3-1'!F:F,A44,'Table 3-1'!E:E,C44)</f>
        <v>239.8</v>
      </c>
    </row>
    <row r="45" spans="1:11">
      <c r="A45" s="65" t="s">
        <v>1713</v>
      </c>
      <c r="D45" s="65" t="s">
        <v>6893</v>
      </c>
      <c r="E45" s="65" t="s">
        <v>4</v>
      </c>
      <c r="I45" s="80" t="s">
        <v>1726</v>
      </c>
      <c r="J45" s="81">
        <f>SUMIFS(EPS!L:L,EPS!D:D,A45,EPS!B:B,E45,EPS!C:C,D45)</f>
        <v>0</v>
      </c>
      <c r="K45" s="88"/>
    </row>
    <row r="46" spans="1:11">
      <c r="A46" s="65" t="s">
        <v>1713</v>
      </c>
      <c r="D46" s="65" t="s">
        <v>6889</v>
      </c>
      <c r="E46" s="65" t="s">
        <v>4</v>
      </c>
      <c r="I46" s="80" t="s">
        <v>1727</v>
      </c>
      <c r="J46" s="87">
        <f>SUMIFS(EPS!L:L,EPS!D:D,A46,EPS!B:B,E46,EPS!C:C,D46)</f>
        <v>0</v>
      </c>
      <c r="K46" s="119">
        <f>'Table 4-1'!C25</f>
        <v>0.3</v>
      </c>
    </row>
    <row r="47" spans="1:11">
      <c r="A47" s="65" t="s">
        <v>1713</v>
      </c>
      <c r="D47" s="65" t="s">
        <v>6881</v>
      </c>
      <c r="E47" s="65" t="s">
        <v>4</v>
      </c>
      <c r="I47" s="80" t="s">
        <v>1728</v>
      </c>
      <c r="J47" s="81">
        <f>SUMIFS(EPS!L:L,EPS!D:D,A47,EPS!B:B,E47,EPS!C:C,D47)</f>
        <v>0</v>
      </c>
      <c r="K47" s="88">
        <f>SUMIFS('Table 3-1'!C:C,'Table 3-1'!D:D,"process",'Table 3-1'!F:F,A47,'Table 3-1'!E:E,D47)</f>
        <v>51.1</v>
      </c>
    </row>
    <row r="48" spans="1:11">
      <c r="A48" s="65" t="s">
        <v>1713</v>
      </c>
      <c r="D48" s="65" t="s">
        <v>6903</v>
      </c>
      <c r="E48" s="65" t="s">
        <v>4</v>
      </c>
      <c r="I48" s="80" t="s">
        <v>1729</v>
      </c>
      <c r="J48" s="81">
        <f>SUMIFS(EPS!L:L,EPS!D:D,A48,EPS!B:B,E48,EPS!C:C,D48)</f>
        <v>0</v>
      </c>
      <c r="K48" s="88">
        <f>'Table 7-1'!C4</f>
        <v>146.4</v>
      </c>
    </row>
    <row r="49" spans="1:11">
      <c r="A49" s="65" t="s">
        <v>1713</v>
      </c>
      <c r="D49" s="65" t="s">
        <v>6880</v>
      </c>
      <c r="E49" s="65" t="s">
        <v>4</v>
      </c>
      <c r="I49" s="80" t="s">
        <v>1730</v>
      </c>
      <c r="J49" s="81">
        <f>SUMIFS(EPS!L:L,EPS!D:D,A49,EPS!B:B,E49,EPS!C:C,D49)</f>
        <v>0</v>
      </c>
      <c r="K49" s="88">
        <f>'Table 5-1'!C7</f>
        <v>278.2</v>
      </c>
    </row>
    <row r="50" spans="1:11">
      <c r="A50" s="65" t="s">
        <v>1713</v>
      </c>
      <c r="D50" s="65" t="s">
        <v>2385</v>
      </c>
      <c r="E50" s="65" t="s">
        <v>4</v>
      </c>
      <c r="I50" s="80" t="s">
        <v>1731</v>
      </c>
      <c r="J50" s="81">
        <f>SUMIFS(EPS!L:L,EPS!D:D,A50,EPS!B:B,E50)-SUM(J43:J49)</f>
        <v>0</v>
      </c>
      <c r="K50" s="88"/>
    </row>
    <row r="51" spans="1:11">
      <c r="I51" s="80" t="s">
        <v>7005</v>
      </c>
      <c r="J51" s="83">
        <f>SUM(J43:J50)</f>
        <v>0</v>
      </c>
      <c r="K51" s="83">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topLeftCell="E1" workbookViewId="0">
      <selection activeCell="O2" sqref="O2"/>
    </sheetView>
  </sheetViews>
  <sheetFormatPr defaultColWidth="9.140625" defaultRowHeight="16.5"/>
  <cols>
    <col min="1" max="3" width="9" style="65" customWidth="1"/>
    <col min="4" max="4" width="16.28515625" style="65" customWidth="1"/>
    <col min="5" max="5" width="47" style="65" customWidth="1"/>
    <col min="6" max="6" width="13.5703125" style="65" customWidth="1"/>
    <col min="7" max="7" width="4.7109375" style="65" customWidth="1"/>
    <col min="8" max="8" width="7.28515625" style="65" customWidth="1"/>
    <col min="9" max="9" width="29.5703125" style="65" customWidth="1"/>
    <col min="10" max="16384" width="9.140625" style="65"/>
  </cols>
  <sheetData>
    <row r="1" spans="1:14">
      <c r="E1" s="86"/>
      <c r="F1" s="86"/>
      <c r="G1" s="66" t="s">
        <v>1809</v>
      </c>
      <c r="H1" s="67"/>
      <c r="I1" s="67"/>
    </row>
    <row r="2" spans="1:14">
      <c r="E2" s="86"/>
      <c r="F2" s="86"/>
      <c r="G2" s="66" t="s">
        <v>1781</v>
      </c>
      <c r="H2" s="67"/>
      <c r="I2" s="67"/>
    </row>
    <row r="5" spans="1:14">
      <c r="A5" s="65" t="s">
        <v>1882</v>
      </c>
      <c r="B5" s="65" t="s">
        <v>1885</v>
      </c>
      <c r="C5" s="65" t="s">
        <v>1884</v>
      </c>
      <c r="D5" s="65" t="s">
        <v>1883</v>
      </c>
      <c r="E5" s="65" t="s">
        <v>1839</v>
      </c>
      <c r="F5" s="65" t="s">
        <v>1840</v>
      </c>
    </row>
    <row r="7" spans="1:14">
      <c r="G7" s="65">
        <v>6.1</v>
      </c>
      <c r="H7" s="65" t="s">
        <v>1993</v>
      </c>
    </row>
    <row r="8" spans="1:14">
      <c r="J8" s="80" t="s">
        <v>7288</v>
      </c>
      <c r="K8" s="80" t="s">
        <v>7167</v>
      </c>
      <c r="L8" s="80" t="s">
        <v>7168</v>
      </c>
      <c r="M8" s="65" t="s">
        <v>10696</v>
      </c>
    </row>
    <row r="9" spans="1:14">
      <c r="D9" s="65" t="s">
        <v>1768</v>
      </c>
      <c r="E9" s="65" t="s">
        <v>1700</v>
      </c>
      <c r="I9" s="80" t="s">
        <v>1994</v>
      </c>
      <c r="J9" s="88">
        <f>'1. Transportation'!K12</f>
        <v>1685.7742830636048</v>
      </c>
      <c r="K9" s="81">
        <f>SUM('1. Transportation'!L9:L11)</f>
        <v>1707.3</v>
      </c>
      <c r="L9" s="81">
        <f>'1. Transportation'!M12</f>
        <v>1741.377</v>
      </c>
      <c r="M9" s="83">
        <f>K9-J9</f>
        <v>21.525716936395156</v>
      </c>
    </row>
    <row r="10" spans="1:14">
      <c r="D10" s="65" t="s">
        <v>1769</v>
      </c>
      <c r="E10" s="65" t="s">
        <v>1700</v>
      </c>
      <c r="I10" s="80" t="s">
        <v>1995</v>
      </c>
      <c r="J10" s="88">
        <f>'2. Electricity'!K12</f>
        <v>1595.6924759444998</v>
      </c>
      <c r="K10" s="81">
        <f>SUM('2. Electricity'!L9:L11)</f>
        <v>1574.2000000000003</v>
      </c>
      <c r="L10" s="81">
        <f>'2. Electricity'!M35</f>
        <v>1568.8590000000002</v>
      </c>
      <c r="M10" s="83">
        <f t="shared" ref="M10:M19" si="0">K10-J10</f>
        <v>-21.492475944499574</v>
      </c>
    </row>
    <row r="11" spans="1:14">
      <c r="D11" s="65" t="s">
        <v>1771</v>
      </c>
      <c r="E11" s="65" t="s">
        <v>1700</v>
      </c>
      <c r="I11" s="80" t="s">
        <v>1997</v>
      </c>
      <c r="J11" s="88">
        <f>SUMIFS(EPS!$L:$L,EPS!$B:$B,'6. Total'!E11,EPS!$C:$C,'6. Total'!D11)</f>
        <v>-910.13400000000001</v>
      </c>
      <c r="K11" s="81">
        <f>'Table 6-1'!B43</f>
        <v>-910.6</v>
      </c>
      <c r="L11" s="81"/>
      <c r="M11" s="83">
        <f t="shared" si="0"/>
        <v>-0.46600000000000819</v>
      </c>
    </row>
    <row r="12" spans="1:14">
      <c r="D12" s="65" t="s">
        <v>1772</v>
      </c>
      <c r="E12" s="65" t="s">
        <v>1700</v>
      </c>
      <c r="I12" s="80" t="s">
        <v>1998</v>
      </c>
      <c r="J12" s="88">
        <f>SUMIFS(EPS!$L:$L,EPS!$B:$B,'6. Total'!E12,EPS!$C:$C,'6. Total'!D12)</f>
        <v>0</v>
      </c>
      <c r="K12" s="81"/>
      <c r="L12" s="81"/>
      <c r="M12" s="83">
        <f t="shared" si="0"/>
        <v>0</v>
      </c>
    </row>
    <row r="13" spans="1:14">
      <c r="E13" s="65" t="s">
        <v>10695</v>
      </c>
      <c r="I13" s="80" t="s">
        <v>2000</v>
      </c>
      <c r="J13" s="88">
        <f>SUMIFS(EPS!$L:$L,EPS!$B:$B,'6. Total'!E13)-SUM(J15:J16)</f>
        <v>863.40809660000036</v>
      </c>
      <c r="K13" s="81">
        <f>'5. Industry Process'!K35-SUM(K15:K16)+('5. Industry Process'!K14-'5. Industry Process'!K13)</f>
        <v>929.3</v>
      </c>
      <c r="L13" s="81"/>
      <c r="M13" s="144">
        <f t="shared" si="0"/>
        <v>65.891903399999592</v>
      </c>
      <c r="N13" s="65" t="s">
        <v>10697</v>
      </c>
    </row>
    <row r="14" spans="1:14">
      <c r="E14" s="65" t="s">
        <v>5</v>
      </c>
      <c r="I14" s="80" t="s">
        <v>1999</v>
      </c>
      <c r="J14" s="88">
        <f>'3. Industry Energy'!M13</f>
        <v>818.71659492604499</v>
      </c>
      <c r="K14" s="81">
        <f>SUM('3. Industry Energy'!N10:N12)</f>
        <v>843.30000000000007</v>
      </c>
      <c r="L14" s="81">
        <f>'3. Industry Energy'!O13</f>
        <v>975.41100000000006</v>
      </c>
      <c r="M14" s="83">
        <f t="shared" si="0"/>
        <v>24.583405073955078</v>
      </c>
    </row>
    <row r="15" spans="1:14">
      <c r="D15" s="65" t="s">
        <v>6880</v>
      </c>
      <c r="E15" s="65" t="s">
        <v>10695</v>
      </c>
      <c r="I15" s="80" t="s">
        <v>7112</v>
      </c>
      <c r="J15" s="88">
        <f>SUMIFS(EPS!$L:$L,EPS!$B:$B,'6. Total'!E15,EPS!C:C,'6. Total'!D15)</f>
        <v>598.048</v>
      </c>
      <c r="K15" s="81">
        <f>'5. Industry Process'!K33</f>
        <v>598.1</v>
      </c>
      <c r="L15" s="81"/>
      <c r="M15" s="83">
        <f t="shared" si="0"/>
        <v>5.2000000000020918E-2</v>
      </c>
    </row>
    <row r="16" spans="1:14">
      <c r="D16" s="65" t="s">
        <v>6903</v>
      </c>
      <c r="E16" s="65" t="s">
        <v>10695</v>
      </c>
      <c r="I16" s="80" t="s">
        <v>7113</v>
      </c>
      <c r="J16" s="88">
        <f>SUMIFS(EPS!$L:$L,EPS!$B:$B,'6. Total'!E16,EPS!C:C,'6. Total'!D16)</f>
        <v>169.19589999999999</v>
      </c>
      <c r="K16" s="81">
        <f>'5. Industry Process'!K32</f>
        <v>169.2</v>
      </c>
      <c r="L16" s="81"/>
      <c r="M16" s="83">
        <f t="shared" si="0"/>
        <v>4.0999999999939973E-3</v>
      </c>
    </row>
    <row r="17" spans="5:14">
      <c r="E17" s="65" t="s">
        <v>16</v>
      </c>
      <c r="I17" s="80" t="s">
        <v>1823</v>
      </c>
      <c r="J17" s="88">
        <f>'4. Buildings'!L12+'4. Buildings'!L29</f>
        <v>562.65090733</v>
      </c>
      <c r="K17" s="81">
        <f>SUM('4. Buildings'!M9:M11,'4. Buildings'!M26:M28)</f>
        <v>553.19999999999993</v>
      </c>
      <c r="L17" s="81">
        <f>SUM('4. Buildings'!N12,'4. Buildings'!N29)</f>
        <v>570.16399999999999</v>
      </c>
      <c r="M17" s="83">
        <f t="shared" si="0"/>
        <v>-9.4509073300000637</v>
      </c>
    </row>
    <row r="18" spans="5:14">
      <c r="E18" s="65" t="s">
        <v>9</v>
      </c>
      <c r="I18" s="80" t="s">
        <v>7393</v>
      </c>
      <c r="J18" s="88">
        <f>INDEX(NoSettings!C:C,MATCH(E18,NoSettings!A:A,0))</f>
        <v>65.616299999999995</v>
      </c>
      <c r="K18" s="81"/>
      <c r="L18" s="81"/>
      <c r="M18" s="83">
        <f t="shared" si="0"/>
        <v>-65.616299999999995</v>
      </c>
    </row>
    <row r="19" spans="5:14">
      <c r="J19" s="83">
        <f>SUM(J13,J14,J15,J16,J9,J10,J17,J18,J11)</f>
        <v>5448.9685578641502</v>
      </c>
      <c r="K19" s="83">
        <f>SUM(K9:K17)</f>
        <v>5464</v>
      </c>
      <c r="L19" s="83">
        <f>SUM(L9:L17)</f>
        <v>4855.8109999999997</v>
      </c>
      <c r="M19" s="83">
        <f t="shared" si="0"/>
        <v>15.031442135849829</v>
      </c>
      <c r="N19" s="109"/>
    </row>
    <row r="20" spans="5:14">
      <c r="J20" s="65" t="s">
        <v>7386</v>
      </c>
    </row>
    <row r="21" spans="5:14">
      <c r="E21" s="83"/>
      <c r="J21" s="65" t="s">
        <v>7385</v>
      </c>
    </row>
    <row r="23" spans="5:14">
      <c r="E23" s="83"/>
      <c r="J23" s="83"/>
    </row>
    <row r="24" spans="5:14">
      <c r="J24" s="83"/>
    </row>
    <row r="33" spans="3:13">
      <c r="G33" s="65">
        <v>6.2</v>
      </c>
      <c r="H33" s="65" t="s">
        <v>2887</v>
      </c>
    </row>
    <row r="34" spans="3:13">
      <c r="J34" s="80" t="s">
        <v>7288</v>
      </c>
      <c r="K34" s="80" t="s">
        <v>7167</v>
      </c>
    </row>
    <row r="35" spans="3:13">
      <c r="I35" s="80" t="s">
        <v>1994</v>
      </c>
      <c r="J35" s="87">
        <f>'1. Transportation'!K10</f>
        <v>1.9629567104000001</v>
      </c>
      <c r="K35" s="87">
        <f>'1. Transportation'!L10</f>
        <v>2.6</v>
      </c>
      <c r="L35" s="82"/>
    </row>
    <row r="36" spans="3:13">
      <c r="I36" s="80" t="s">
        <v>1995</v>
      </c>
      <c r="J36" s="87">
        <f>'2. Electricity'!K10</f>
        <v>1.5820892640000002</v>
      </c>
      <c r="K36" s="87">
        <f>'2. Electricity'!L10</f>
        <v>1.4</v>
      </c>
      <c r="L36" s="82"/>
    </row>
    <row r="37" spans="3:13">
      <c r="I37" s="80" t="s">
        <v>1996</v>
      </c>
      <c r="J37" s="87"/>
      <c r="K37" s="87"/>
      <c r="L37" s="82"/>
    </row>
    <row r="38" spans="3:13">
      <c r="C38" t="s">
        <v>1713</v>
      </c>
      <c r="D38" t="s">
        <v>1771</v>
      </c>
      <c r="E38" t="s">
        <v>2757</v>
      </c>
      <c r="I38" s="80" t="s">
        <v>1997</v>
      </c>
      <c r="J38" s="87">
        <f>SUMIFS(EPS!L:L,EPS!B:B,E38,EPS!C:C,D38,EPS!D:D,C38)</f>
        <v>62.16</v>
      </c>
      <c r="K38" s="87">
        <f>'Table 6-1'!B40</f>
        <v>62.1</v>
      </c>
      <c r="L38" s="82"/>
    </row>
    <row r="39" spans="3:13">
      <c r="I39" s="80" t="s">
        <v>1998</v>
      </c>
      <c r="J39" s="87"/>
      <c r="K39" s="87"/>
      <c r="L39" s="82"/>
    </row>
    <row r="40" spans="3:13">
      <c r="I40" s="80" t="s">
        <v>2000</v>
      </c>
      <c r="J40" s="87">
        <f>'5. Industry Process'!J10</f>
        <v>714.98559999999998</v>
      </c>
      <c r="K40" s="87">
        <f>'5. Industry Process'!K10</f>
        <v>715.8</v>
      </c>
      <c r="L40" s="82"/>
      <c r="M40" s="98"/>
    </row>
    <row r="41" spans="3:13">
      <c r="I41" s="80" t="s">
        <v>1999</v>
      </c>
      <c r="J41" s="87">
        <f>'3. Industry Energy'!M11</f>
        <v>0.65811647295682396</v>
      </c>
      <c r="K41" s="87">
        <f>'3. Industry Energy'!N11</f>
        <v>1.6</v>
      </c>
      <c r="L41" s="82"/>
    </row>
    <row r="42" spans="3:13">
      <c r="I42" s="80" t="s">
        <v>1968</v>
      </c>
      <c r="J42" s="87"/>
      <c r="K42" s="87"/>
      <c r="L42" s="82"/>
    </row>
    <row r="43" spans="3:13">
      <c r="I43" s="80" t="s">
        <v>1969</v>
      </c>
      <c r="J43" s="87"/>
      <c r="K43" s="87"/>
      <c r="L43" s="82"/>
    </row>
    <row r="44" spans="3:13">
      <c r="I44" s="80" t="s">
        <v>1823</v>
      </c>
      <c r="J44" s="87"/>
      <c r="K44" s="87"/>
      <c r="L44" s="82"/>
    </row>
    <row r="45" spans="3:13">
      <c r="J45" s="83">
        <f>SUM(J35:J44)</f>
        <v>781.34876244735688</v>
      </c>
      <c r="K45" s="83">
        <f>SUM(K35:K44)</f>
        <v>783.5</v>
      </c>
      <c r="L45" s="75"/>
    </row>
    <row r="46" spans="3:13">
      <c r="K46" s="83">
        <f>K45-J45</f>
        <v>2.1512375526431242</v>
      </c>
    </row>
    <row r="47" spans="3:13">
      <c r="G47" s="65">
        <v>6.3</v>
      </c>
      <c r="H47" s="65" t="s">
        <v>2888</v>
      </c>
    </row>
    <row r="48" spans="3:13">
      <c r="J48" s="80" t="s">
        <v>7288</v>
      </c>
      <c r="K48" s="80" t="s">
        <v>7167</v>
      </c>
    </row>
    <row r="49" spans="3:13">
      <c r="I49" s="80" t="s">
        <v>1994</v>
      </c>
      <c r="J49" s="87">
        <f>'1. Transportation'!K11</f>
        <v>3.7141349532050008</v>
      </c>
      <c r="K49" s="87">
        <f>'1. Transportation'!L11</f>
        <v>16.7</v>
      </c>
      <c r="L49" s="82"/>
    </row>
    <row r="50" spans="3:13">
      <c r="I50" s="80" t="s">
        <v>1995</v>
      </c>
      <c r="J50" s="87">
        <f>'2. Electricity'!K11</f>
        <v>19.069766680499995</v>
      </c>
      <c r="K50" s="87">
        <f>'2. Electricity'!L11</f>
        <v>19.399999999999999</v>
      </c>
      <c r="L50" s="82"/>
    </row>
    <row r="51" spans="3:13">
      <c r="I51" s="80" t="s">
        <v>1996</v>
      </c>
      <c r="J51" s="87"/>
      <c r="K51" s="87"/>
      <c r="L51" s="82"/>
    </row>
    <row r="52" spans="3:13">
      <c r="C52" t="s">
        <v>1714</v>
      </c>
      <c r="D52" t="s">
        <v>1771</v>
      </c>
      <c r="E52" t="s">
        <v>2757</v>
      </c>
      <c r="I52" s="80" t="s">
        <v>1997</v>
      </c>
      <c r="J52" s="87">
        <f>SUMIFS(EPS!L:L,EPS!B:B,E52,EPS!C:C,D52,EPS!D:D,C52)</f>
        <v>10.706</v>
      </c>
      <c r="K52" s="87">
        <f>'Table 6-1'!B41</f>
        <v>10.7</v>
      </c>
      <c r="L52" s="82"/>
    </row>
    <row r="53" spans="3:13">
      <c r="I53" s="80" t="s">
        <v>1998</v>
      </c>
      <c r="J53" s="87"/>
      <c r="K53" s="87"/>
      <c r="L53" s="82"/>
    </row>
    <row r="54" spans="3:13">
      <c r="I54" s="80" t="s">
        <v>2000</v>
      </c>
      <c r="J54" s="87">
        <f>'5. Industry Process'!J11</f>
        <v>353.84189659999998</v>
      </c>
      <c r="K54" s="87">
        <f>'5. Industry Process'!K11</f>
        <v>357.6</v>
      </c>
      <c r="L54" s="82"/>
      <c r="M54" s="98"/>
    </row>
    <row r="55" spans="3:13">
      <c r="I55" s="80" t="s">
        <v>1999</v>
      </c>
      <c r="J55" s="87">
        <f>'3. Industry Energy'!M12</f>
        <v>0.97207249419227382</v>
      </c>
      <c r="K55" s="87">
        <f>'3. Industry Energy'!N12</f>
        <v>2.1</v>
      </c>
      <c r="L55" s="82"/>
    </row>
    <row r="56" spans="3:13">
      <c r="I56" s="80" t="s">
        <v>1968</v>
      </c>
      <c r="J56" s="87"/>
      <c r="K56" s="87"/>
      <c r="L56" s="82"/>
    </row>
    <row r="57" spans="3:13">
      <c r="I57" s="80" t="s">
        <v>1969</v>
      </c>
      <c r="J57" s="87"/>
      <c r="K57" s="87"/>
      <c r="L57" s="82"/>
    </row>
    <row r="58" spans="3:13">
      <c r="I58" s="80" t="s">
        <v>1823</v>
      </c>
      <c r="J58" s="87"/>
      <c r="K58" s="87"/>
      <c r="L58" s="82"/>
    </row>
    <row r="59" spans="3:13">
      <c r="J59" s="83">
        <f>SUM(J49:J58)</f>
        <v>388.30387072789728</v>
      </c>
      <c r="K59" s="83">
        <f>SUM(K49:K58)</f>
        <v>406.50000000000006</v>
      </c>
      <c r="L59" s="82"/>
    </row>
    <row r="60" spans="3:13">
      <c r="K60" s="8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cols>
    <col min="1" max="3" width="9.140625" style="65" hidden="1" customWidth="1"/>
    <col min="4" max="4" width="34" style="65" hidden="1" customWidth="1"/>
    <col min="5" max="5" width="14.85546875" style="65" hidden="1" customWidth="1"/>
    <col min="6" max="6" width="9.140625" style="65" hidden="1" customWidth="1"/>
    <col min="7" max="8" width="9.140625" style="65"/>
    <col min="9" max="9" width="26.7109375" style="65" customWidth="1"/>
    <col min="10" max="10" width="17.140625" style="65" customWidth="1"/>
    <col min="11" max="11" width="16.85546875" style="65" customWidth="1"/>
    <col min="12" max="12" width="13.28515625" style="65" bestFit="1" customWidth="1"/>
    <col min="13" max="16384" width="9.140625" style="65"/>
  </cols>
  <sheetData>
    <row r="1" spans="1:12">
      <c r="G1" s="66" t="s">
        <v>2757</v>
      </c>
      <c r="H1" s="67"/>
      <c r="I1" s="67"/>
    </row>
    <row r="2" spans="1:12">
      <c r="G2" s="66" t="s">
        <v>2870</v>
      </c>
      <c r="H2" s="67"/>
      <c r="I2" s="67"/>
    </row>
    <row r="6" spans="1:12">
      <c r="A6" s="65" t="s">
        <v>1882</v>
      </c>
      <c r="B6" s="65" t="s">
        <v>1885</v>
      </c>
      <c r="C6" s="65" t="s">
        <v>1884</v>
      </c>
      <c r="D6" s="65" t="s">
        <v>1883</v>
      </c>
      <c r="E6" s="65" t="s">
        <v>1839</v>
      </c>
      <c r="F6" s="65" t="s">
        <v>1840</v>
      </c>
    </row>
    <row r="8" spans="1:12">
      <c r="G8" s="65">
        <v>7.1</v>
      </c>
    </row>
    <row r="9" spans="1:12">
      <c r="J9" s="80" t="s">
        <v>7288</v>
      </c>
      <c r="K9" s="80" t="s">
        <v>2858</v>
      </c>
    </row>
    <row r="10" spans="1:12">
      <c r="C10" s="65" t="s">
        <v>1707</v>
      </c>
      <c r="D10" s="65" t="s">
        <v>1768</v>
      </c>
      <c r="E10" s="65" t="s">
        <v>2757</v>
      </c>
      <c r="I10" s="80" t="s">
        <v>1994</v>
      </c>
      <c r="J10" s="81">
        <f>SUMIFS(EPS!$J:$J,EPS!$D:$D,'7. Particulates'!C10,EPS!$C:$C,'7. Particulates'!D10,EPS!$B:$B,'7. Particulates'!E10)/10^6</f>
        <v>3190350</v>
      </c>
      <c r="K10" s="81">
        <f>SUMIFS('2017 EPA Data'!$D:$D,'2017 EPA Data'!$G:$G,C10,'2017 EPA Data'!$F:$F,I10)/metricton_to_shortton</f>
        <v>2840387.0054703308</v>
      </c>
      <c r="L10" s="82"/>
    </row>
    <row r="11" spans="1:12">
      <c r="C11" s="65" t="s">
        <v>1707</v>
      </c>
      <c r="D11" s="65" t="s">
        <v>1769</v>
      </c>
      <c r="E11" s="65" t="s">
        <v>2757</v>
      </c>
      <c r="I11" s="80" t="s">
        <v>1995</v>
      </c>
      <c r="J11" s="81">
        <f>SUMIFS(EPS!$J:$J,EPS!$D:$D,'7. Particulates'!C11,EPS!$C:$C,'7. Particulates'!D11,EPS!$B:$B,'7. Particulates'!E11)/10^6</f>
        <v>860599</v>
      </c>
      <c r="K11" s="81">
        <f>SUMIFS('2017 EPA Data'!$D:$D,'2017 EPA Data'!$G:$G,C11,'2017 EPA Data'!$F:$F,I11)/metricton_to_shortton</f>
        <v>762145.85733595816</v>
      </c>
      <c r="L11" s="82"/>
    </row>
    <row r="12" spans="1:12">
      <c r="C12" s="65" t="s">
        <v>1707</v>
      </c>
      <c r="D12" s="65" t="s">
        <v>2854</v>
      </c>
      <c r="E12" s="65" t="s">
        <v>2757</v>
      </c>
      <c r="I12" s="80" t="s">
        <v>2859</v>
      </c>
      <c r="J12" s="81">
        <f>SUMIFS(EPS!$J:$J,EPS!$D:$D,'7. Particulates'!C12,EPS!$C:$C,'7. Particulates'!D12,EPS!$B:$B,'7. Particulates'!E12)/10^6</f>
        <v>325525</v>
      </c>
      <c r="K12" s="81">
        <f>SUMIFS('2017 EPA Data'!$D:$D,'2017 EPA Data'!$G:$G,C12,'2017 EPA Data'!$F:$F,I12)/metricton_to_shortton</f>
        <v>299876.62272863352</v>
      </c>
      <c r="L12" s="82"/>
    </row>
    <row r="13" spans="1:12">
      <c r="C13" s="65" t="s">
        <v>1707</v>
      </c>
      <c r="D13" s="65" t="s">
        <v>2855</v>
      </c>
      <c r="E13" s="65" t="s">
        <v>2757</v>
      </c>
      <c r="I13" s="80" t="s">
        <v>2860</v>
      </c>
      <c r="J13" s="81">
        <f>SUMIFS(EPS!$J:$J,EPS!$D:$D,'7. Particulates'!C13,EPS!$C:$C,'7. Particulates'!D13,EPS!$B:$B,'7. Particulates'!E13)/10^6</f>
        <v>215024</v>
      </c>
      <c r="K13" s="81">
        <f>SUMIFS('2017 EPA Data'!$D:$D,'2017 EPA Data'!$G:$G,C13,'2017 EPA Data'!$F:$F,I13)/metricton_to_shortton</f>
        <v>192228.13908972975</v>
      </c>
      <c r="L13" s="82"/>
    </row>
    <row r="14" spans="1:12">
      <c r="C14" s="65" t="s">
        <v>1707</v>
      </c>
      <c r="D14" s="65" t="s">
        <v>2856</v>
      </c>
      <c r="E14" s="65" t="s">
        <v>2757</v>
      </c>
      <c r="I14" s="80" t="s">
        <v>1829</v>
      </c>
      <c r="J14" s="81">
        <f>SUMIFS(EPS!$J:$J,EPS!$D:$D,'7. Particulates'!C14,EPS!$C:$C,'7. Particulates'!D14,EPS!$B:$B,'7. Particulates'!E14)/10^6</f>
        <v>2996260</v>
      </c>
      <c r="K14" s="81">
        <f>SUMIFS('2017 EPA Data'!$D:$D,'2017 EPA Data'!$G:$G,C14,'2017 EPA Data'!$F:$F,"*"&amp;I14&amp;"*")/metricton_to_shortton</f>
        <v>1875963.2045431868</v>
      </c>
      <c r="L14" s="82"/>
    </row>
    <row r="15" spans="1:12">
      <c r="C15" s="65" t="s">
        <v>1707</v>
      </c>
      <c r="I15" s="80" t="s">
        <v>3265</v>
      </c>
      <c r="J15" s="81">
        <f>SUMIFS(EPS!$J:$J,EPS!$D:$D,'7. Particulates'!C15,EPS!$C:$C,'7. Particulates'!D15,EPS!$B:$B,'7. Particulates'!E15)/10^6</f>
        <v>0</v>
      </c>
      <c r="K15" s="81">
        <f>SUMIFS('2017 EPA Data'!$D:$D,'2017 EPA Data'!$G:$G,C15,'2017 EPA Data'!$F:$F,I15)/metricton_to_shortton*INDEX(GWP!$C$2:$C$13,MATCH(C15,GWP!$B$2:$B$13,0))</f>
        <v>0</v>
      </c>
    </row>
    <row r="16" spans="1:12">
      <c r="C16" s="65" t="s">
        <v>1707</v>
      </c>
      <c r="D16" s="65" t="s">
        <v>1770</v>
      </c>
      <c r="E16" s="65" t="s">
        <v>2757</v>
      </c>
      <c r="I16" s="80" t="s">
        <v>1996</v>
      </c>
      <c r="J16" s="81">
        <f>SUMIFS(EPS!$J:$J,EPS!$D:$D,'7. Particulates'!C16,EPS!$C:$C,'7. Particulates'!D16,EPS!$B:$B,'7. Particulates'!E16)/10^6</f>
        <v>72943.199999999997</v>
      </c>
      <c r="K16" s="81">
        <f>SUMIFS('2017 EPA Data'!$D:$D,'2017 EPA Data'!$G:$G,C16,'2017 EPA Data'!$F:$F,I16)/metricton_to_shortton*INDEX(GWP!$C$2:$C$13,MATCH(C16,GWP!$B$2:$B$13,0))</f>
        <v>0</v>
      </c>
    </row>
    <row r="17" spans="3:14">
      <c r="C17" s="65" t="s">
        <v>1707</v>
      </c>
      <c r="D17" s="65" t="s">
        <v>1771</v>
      </c>
      <c r="E17" s="65" t="s">
        <v>2757</v>
      </c>
      <c r="I17" s="80" t="s">
        <v>1997</v>
      </c>
      <c r="J17" s="81">
        <f>SUMIFS(EPS!$J:$J,EPS!$D:$D,'7. Particulates'!C17,EPS!$C:$C,'7. Particulates'!D17,EPS!$B:$B,'7. Particulates'!E17)/10^6</f>
        <v>0</v>
      </c>
      <c r="K17" s="81">
        <f>SUMIFS('2017 EPA Data'!$D:$D,'2017 EPA Data'!$G:$G,C17,'2017 EPA Data'!$F:$F,I17)/metricton_to_shortton*INDEX(GWP!$C$2:$C$13,MATCH(C17,GWP!$B$2:$B$13,0))</f>
        <v>0</v>
      </c>
    </row>
    <row r="18" spans="3:14">
      <c r="C18" s="65" t="s">
        <v>1707</v>
      </c>
      <c r="D18" s="65" t="s">
        <v>1772</v>
      </c>
      <c r="E18" s="65" t="s">
        <v>2757</v>
      </c>
      <c r="I18" s="80" t="s">
        <v>2861</v>
      </c>
      <c r="J18" s="81">
        <f>SUMIFS(EPS!$J:$J,EPS!$D:$D,'7. Particulates'!C18,EPS!$C:$C,'7. Particulates'!D18,EPS!$B:$B,'7. Particulates'!E18)/10^6</f>
        <v>0</v>
      </c>
      <c r="K18" s="81">
        <f>SUMIFS('2017 EPA Data'!$D:$D,'2017 EPA Data'!$G:$G,C18,'2017 EPA Data'!$F:$F,I18)/metricton_to_shortton*INDEX(GWP!$C$2:$C$13,MATCH(C18,GWP!$B$2:$B$13,0))</f>
        <v>0</v>
      </c>
    </row>
    <row r="19" spans="3:14">
      <c r="C19" s="65" t="s">
        <v>1707</v>
      </c>
      <c r="I19" s="80" t="s">
        <v>2867</v>
      </c>
      <c r="J19" s="81">
        <f>SUMIFS(EPS!$J:$J,EPS!$D:$D,'7. Particulates'!C19,EPS!$C:$C,'7. Particulates'!D19,EPS!$B:$B,'7. Particulates'!E19)/10^6</f>
        <v>0</v>
      </c>
      <c r="K19" s="81">
        <f>SUMIFS('2017 EPA Data'!$D:$D,'2017 EPA Data'!$G:$G,C19,'2017 EPA Data'!$F:$F,I19)/metricton_to_shortton</f>
        <v>2116542.5334071182</v>
      </c>
      <c r="N19" s="109"/>
    </row>
    <row r="20" spans="3:14">
      <c r="I20" s="80" t="s">
        <v>1809</v>
      </c>
      <c r="J20" s="75">
        <f>SUM(J10:J19)</f>
        <v>7660701.2000000002</v>
      </c>
      <c r="K20" s="83">
        <f>SUM(K10:K16)</f>
        <v>5970600.8291678391</v>
      </c>
      <c r="L20" s="84"/>
    </row>
    <row r="21" spans="3:14">
      <c r="J21" s="83"/>
      <c r="K21" s="82"/>
      <c r="L21" s="84"/>
    </row>
    <row r="22" spans="3:14">
      <c r="J22" s="83"/>
      <c r="K22" s="82"/>
      <c r="L22" s="84"/>
    </row>
    <row r="23" spans="3:14">
      <c r="J23" s="83"/>
      <c r="K23" s="82"/>
      <c r="L23" s="84"/>
    </row>
    <row r="24" spans="3:14">
      <c r="J24" s="83"/>
      <c r="K24" s="82"/>
      <c r="L24" s="84"/>
    </row>
    <row r="25" spans="3:14">
      <c r="J25" s="83"/>
      <c r="K25" s="82"/>
      <c r="L25" s="84"/>
    </row>
    <row r="26" spans="3:14">
      <c r="J26" s="83"/>
      <c r="K26" s="83"/>
      <c r="L26" s="84"/>
    </row>
    <row r="27" spans="3:14">
      <c r="J27" s="83"/>
      <c r="K27" s="83"/>
      <c r="L27" s="84"/>
    </row>
    <row r="28" spans="3:14">
      <c r="J28" s="83"/>
      <c r="K28" s="83"/>
      <c r="L28" s="84"/>
    </row>
    <row r="29" spans="3:14">
      <c r="G29" s="65">
        <v>7.2</v>
      </c>
    </row>
    <row r="30" spans="3:14">
      <c r="J30" s="80" t="s">
        <v>7288</v>
      </c>
      <c r="K30" s="80" t="s">
        <v>2858</v>
      </c>
    </row>
    <row r="31" spans="3:14">
      <c r="C31" s="65" t="s">
        <v>1710</v>
      </c>
      <c r="D31" s="65" t="s">
        <v>1768</v>
      </c>
      <c r="E31" s="65" t="s">
        <v>2757</v>
      </c>
      <c r="I31" s="80" t="s">
        <v>1994</v>
      </c>
      <c r="J31" s="81">
        <f>SUMIFS(EPS!$J:$J,EPS!$D:$D,'7. Particulates'!C31,EPS!$C:$C,'7. Particulates'!D31,EPS!$B:$B,'7. Particulates'!E31)/10^6</f>
        <v>20596.8</v>
      </c>
      <c r="K31" s="81">
        <f>SUMIFS('2017 EPA Data'!$D:$D,'2017 EPA Data'!$G:$G,C31,'2017 EPA Data'!$F:$F,I31)/metricton_to_shortton</f>
        <v>20906.097195888637</v>
      </c>
      <c r="L31" s="82"/>
    </row>
    <row r="32" spans="3:14">
      <c r="C32" s="65" t="s">
        <v>1710</v>
      </c>
      <c r="D32" s="65" t="s">
        <v>1769</v>
      </c>
      <c r="E32" s="65" t="s">
        <v>2757</v>
      </c>
      <c r="I32" s="80" t="s">
        <v>1995</v>
      </c>
      <c r="J32" s="81">
        <f>SUMIFS(EPS!$J:$J,EPS!$D:$D,'7. Particulates'!C32,EPS!$C:$C,'7. Particulates'!D32,EPS!$B:$B,'7. Particulates'!E32)/10^6</f>
        <v>908596</v>
      </c>
      <c r="K32" s="81">
        <f>SUMIFS('2017 EPA Data'!$D:$D,'2017 EPA Data'!$G:$G,C32,'2017 EPA Data'!$F:$F,I32)/metricton_to_shortton</f>
        <v>758009.0900019051</v>
      </c>
      <c r="L32" s="82"/>
    </row>
    <row r="33" spans="3:12">
      <c r="C33" s="65" t="s">
        <v>1710</v>
      </c>
      <c r="D33" s="65" t="s">
        <v>2854</v>
      </c>
      <c r="E33" s="65" t="s">
        <v>2757</v>
      </c>
      <c r="I33" s="80" t="s">
        <v>2859</v>
      </c>
      <c r="J33" s="81">
        <f>SUMIFS(EPS!$J:$J,EPS!$D:$D,'7. Particulates'!C33,EPS!$C:$C,'7. Particulates'!D33,EPS!$B:$B,'7. Particulates'!E33)/10^6</f>
        <v>207121</v>
      </c>
      <c r="K33" s="81">
        <f>SUMIFS('2017 EPA Data'!$D:$D,'2017 EPA Data'!$G:$G,C33,'2017 EPA Data'!$F:$F,I33)/metricton_to_shortton</f>
        <v>13103.391967776761</v>
      </c>
      <c r="L33" s="82"/>
    </row>
    <row r="34" spans="3:12">
      <c r="C34" s="65" t="s">
        <v>1710</v>
      </c>
      <c r="D34" s="65" t="s">
        <v>2855</v>
      </c>
      <c r="E34" s="65" t="s">
        <v>2757</v>
      </c>
      <c r="I34" s="80" t="s">
        <v>2860</v>
      </c>
      <c r="J34" s="81">
        <f>SUMIFS(EPS!$J:$J,EPS!$D:$D,'7. Particulates'!C34,EPS!$C:$C,'7. Particulates'!D34,EPS!$B:$B,'7. Particulates'!E34)/10^6</f>
        <v>224990</v>
      </c>
      <c r="K34" s="81">
        <f>SUMIFS('2017 EPA Data'!$D:$D,'2017 EPA Data'!$G:$G,C34,'2017 EPA Data'!$F:$F,I34)/metricton_to_shortton</f>
        <v>12396.694214876034</v>
      </c>
      <c r="L34" s="82"/>
    </row>
    <row r="35" spans="3:12">
      <c r="C35" s="65" t="s">
        <v>1710</v>
      </c>
      <c r="D35" s="65" t="s">
        <v>2856</v>
      </c>
      <c r="E35" s="65" t="s">
        <v>2757</v>
      </c>
      <c r="I35" s="80" t="s">
        <v>1829</v>
      </c>
      <c r="J35" s="81">
        <f>SUMIFS(EPS!$J:$J,EPS!$D:$D,'7. Particulates'!C35,EPS!$C:$C,'7. Particulates'!D35,EPS!$B:$B,'7. Particulates'!E35)/10^6</f>
        <v>707649</v>
      </c>
      <c r="K35" s="81">
        <f>SUMIFS('2017 EPA Data'!$D:$D,'2017 EPA Data'!$G:$G,C35,'2017 EPA Data'!$F:$F,"*"&amp;I35&amp;"*")/metricton_to_shortton</f>
        <v>663082.98028685222</v>
      </c>
      <c r="L35" s="82"/>
    </row>
    <row r="36" spans="3:12">
      <c r="C36" s="65" t="s">
        <v>1710</v>
      </c>
      <c r="I36" s="80" t="s">
        <v>3265</v>
      </c>
      <c r="J36" s="81">
        <f>SUMIFS(EPS!$J:$J,EPS!$D:$D,'7. Particulates'!C36,EPS!$C:$C,'7. Particulates'!D36,EPS!$B:$B,'7. Particulates'!E36)/10^6</f>
        <v>0</v>
      </c>
      <c r="K36" s="81">
        <f>SUMIFS('2017 EPA Data'!$D:$D,'2017 EPA Data'!$G:$G,C36,'2017 EPA Data'!$F:$F,I36)/metricton_to_shortton*INDEX(GWP!$C$2:$C$13,MATCH(C36,GWP!$B$2:$B$13,0))</f>
        <v>0</v>
      </c>
    </row>
    <row r="37" spans="3:12">
      <c r="C37" s="65" t="s">
        <v>1710</v>
      </c>
      <c r="D37" s="65" t="s">
        <v>1770</v>
      </c>
      <c r="E37" s="65" t="s">
        <v>2757</v>
      </c>
      <c r="I37" s="80" t="s">
        <v>1996</v>
      </c>
      <c r="J37" s="81">
        <f>SUMIFS(EPS!$J:$J,EPS!$D:$D,'7. Particulates'!C37,EPS!$C:$C,'7. Particulates'!D37,EPS!$B:$B,'7. Particulates'!E37)/10^6</f>
        <v>11253.2</v>
      </c>
      <c r="K37" s="81">
        <f>SUMIFS('2017 EPA Data'!$D:$D,'2017 EPA Data'!$G:$G,C37,'2017 EPA Data'!$F:$F,I37)/metricton_to_shortton*INDEX(GWP!$C$2:$C$13,MATCH(C37,GWP!$B$2:$B$13,0))</f>
        <v>0</v>
      </c>
    </row>
    <row r="38" spans="3:12">
      <c r="C38" s="65" t="s">
        <v>1710</v>
      </c>
      <c r="D38" s="65" t="s">
        <v>1771</v>
      </c>
      <c r="E38" s="65" t="s">
        <v>2757</v>
      </c>
      <c r="I38" s="80" t="s">
        <v>1997</v>
      </c>
      <c r="J38" s="81">
        <f>SUMIFS(EPS!$J:$J,EPS!$D:$D,'7. Particulates'!C38,EPS!$C:$C,'7. Particulates'!D38,EPS!$B:$B,'7. Particulates'!E38)/10^6</f>
        <v>0</v>
      </c>
      <c r="K38" s="81">
        <f>SUMIFS('2017 EPA Data'!$D:$D,'2017 EPA Data'!$G:$G,C38,'2017 EPA Data'!$F:$F,I38)/metricton_to_shortton*INDEX(GWP!$C$2:$C$13,MATCH(C38,GWP!$B$2:$B$13,0))</f>
        <v>0</v>
      </c>
    </row>
    <row r="39" spans="3:12">
      <c r="C39" s="65" t="s">
        <v>1710</v>
      </c>
      <c r="D39" s="65" t="s">
        <v>1772</v>
      </c>
      <c r="E39" s="65" t="s">
        <v>2757</v>
      </c>
      <c r="I39" s="80" t="s">
        <v>2861</v>
      </c>
      <c r="J39" s="81">
        <f>SUMIFS(EPS!$J:$J,EPS!$D:$D,'7. Particulates'!C39,EPS!$C:$C,'7. Particulates'!D39,EPS!$B:$B,'7. Particulates'!E39)/10^6</f>
        <v>0</v>
      </c>
      <c r="K39" s="81">
        <f>SUMIFS('2017 EPA Data'!$D:$D,'2017 EPA Data'!$G:$G,C39,'2017 EPA Data'!$F:$F,I39)/metricton_to_shortton*INDEX(GWP!$C$2:$C$13,MATCH(C39,GWP!$B$2:$B$13,0))</f>
        <v>0</v>
      </c>
    </row>
    <row r="40" spans="3:12">
      <c r="C40" s="65" t="s">
        <v>1710</v>
      </c>
      <c r="I40" s="80" t="s">
        <v>2867</v>
      </c>
      <c r="J40" s="81">
        <f>SUMIFS(EPS!$J:$J,EPS!$D:$D,'7. Particulates'!C40,EPS!$C:$C,'7. Particulates'!D40,EPS!$B:$B,'7. Particulates'!E40)/10^6</f>
        <v>0</v>
      </c>
      <c r="K40" s="81">
        <f>SUMIFS('2017 EPA Data'!$D:$D,'2017 EPA Data'!$G:$G,C40,'2017 EPA Data'!$F:$F,I40)/metricton_to_shortton</f>
        <v>202975.56948589781</v>
      </c>
    </row>
    <row r="41" spans="3:12">
      <c r="I41" s="80" t="s">
        <v>1809</v>
      </c>
      <c r="J41" s="85">
        <f>SUM(J31:J40)</f>
        <v>2080206</v>
      </c>
      <c r="K41" s="85">
        <f>SUM(K31:K40)</f>
        <v>1670473.8231531966</v>
      </c>
      <c r="L41" s="82"/>
    </row>
    <row r="42" spans="3:12">
      <c r="J42" s="85"/>
      <c r="K42" s="85"/>
      <c r="L42" s="84"/>
    </row>
    <row r="43" spans="3:12">
      <c r="J43" s="85"/>
      <c r="K43" s="85"/>
      <c r="L43" s="84"/>
    </row>
    <row r="44" spans="3:12">
      <c r="J44" s="85"/>
      <c r="K44" s="85"/>
      <c r="L44" s="84"/>
    </row>
    <row r="45" spans="3:12">
      <c r="J45" s="85"/>
      <c r="K45" s="85"/>
      <c r="L45" s="84"/>
    </row>
    <row r="46" spans="3:12">
      <c r="J46" s="85"/>
      <c r="K46" s="85"/>
      <c r="L46" s="84"/>
    </row>
    <row r="47" spans="3:12">
      <c r="J47" s="85"/>
      <c r="K47" s="85"/>
      <c r="L47" s="84"/>
    </row>
    <row r="48" spans="3:12">
      <c r="J48" s="85"/>
      <c r="K48" s="85"/>
      <c r="L48" s="84"/>
    </row>
    <row r="49" spans="3:12">
      <c r="J49" s="85"/>
      <c r="K49" s="85"/>
      <c r="L49" s="84"/>
    </row>
    <row r="50" spans="3:12">
      <c r="G50" s="65">
        <v>7.3</v>
      </c>
    </row>
    <row r="51" spans="3:12">
      <c r="J51" s="80" t="s">
        <v>7288</v>
      </c>
      <c r="K51" s="80" t="s">
        <v>2858</v>
      </c>
    </row>
    <row r="52" spans="3:12">
      <c r="C52" s="65" t="s">
        <v>1709</v>
      </c>
      <c r="D52" s="65" t="s">
        <v>1768</v>
      </c>
      <c r="E52" s="65" t="s">
        <v>2757</v>
      </c>
      <c r="I52" s="80" t="s">
        <v>1994</v>
      </c>
      <c r="J52" s="81">
        <f>SUMIFS(EPS!$J:$J,EPS!$D:$D,'7. Particulates'!C52,EPS!$C:$C,'7. Particulates'!D52,EPS!$B:$B,'7. Particulates'!E52)/10^6</f>
        <v>111033</v>
      </c>
      <c r="K52" s="81">
        <f>SUMIFS('2017 EPA Data'!$D:$D,'2017 EPA Data'!$G:$G,C52,'2017 EPA Data'!$F:$F,I52)/metricton_to_shortton</f>
        <v>93376.636336420794</v>
      </c>
      <c r="L52" s="82"/>
    </row>
    <row r="53" spans="3:12">
      <c r="C53" s="65" t="s">
        <v>1709</v>
      </c>
      <c r="D53" s="65" t="s">
        <v>1769</v>
      </c>
      <c r="E53" s="65" t="s">
        <v>2757</v>
      </c>
      <c r="I53" s="80" t="s">
        <v>1995</v>
      </c>
      <c r="J53" s="81">
        <f>SUMIFS(EPS!$J:$J,EPS!$D:$D,'7. Particulates'!C53,EPS!$C:$C,'7. Particulates'!D53,EPS!$B:$B,'7. Particulates'!E53)/10^6</f>
        <v>86031.5</v>
      </c>
      <c r="K53" s="81">
        <f>SUMIFS('2017 EPA Data'!$D:$D,'2017 EPA Data'!$G:$G,C53,'2017 EPA Data'!$F:$F,I53)/metricton_to_shortton</f>
        <v>77467.318630875176</v>
      </c>
      <c r="L53" s="82"/>
    </row>
    <row r="54" spans="3:12">
      <c r="C54" s="65" t="s">
        <v>1709</v>
      </c>
      <c r="D54" s="65" t="s">
        <v>2854</v>
      </c>
      <c r="E54" s="65" t="s">
        <v>2757</v>
      </c>
      <c r="I54" s="80" t="s">
        <v>2859</v>
      </c>
      <c r="J54" s="81">
        <f>SUMIFS(EPS!$J:$J,EPS!$D:$D,'7. Particulates'!C54,EPS!$C:$C,'7. Particulates'!D54,EPS!$B:$B,'7. Particulates'!E54)/10^6</f>
        <v>476573</v>
      </c>
      <c r="K54" s="81">
        <f>SUMIFS('2017 EPA Data'!$D:$D,'2017 EPA Data'!$G:$G,C54,'2017 EPA Data'!$F:$F,I54)/metricton_to_shortton</f>
        <v>445198.71905362379</v>
      </c>
      <c r="L54" s="82"/>
    </row>
    <row r="55" spans="3:12">
      <c r="C55" s="65" t="s">
        <v>1709</v>
      </c>
      <c r="D55" s="65" t="s">
        <v>2855</v>
      </c>
      <c r="E55" s="65" t="s">
        <v>2757</v>
      </c>
      <c r="I55" s="80" t="s">
        <v>2860</v>
      </c>
      <c r="J55" s="81">
        <f>SUMIFS(EPS!$J:$J,EPS!$D:$D,'7. Particulates'!C55,EPS!$C:$C,'7. Particulates'!D55,EPS!$B:$B,'7. Particulates'!E55)/10^6</f>
        <v>83496</v>
      </c>
      <c r="K55" s="81">
        <f>SUMIFS('2017 EPA Data'!$D:$D,'2017 EPA Data'!$G:$G,C55,'2017 EPA Data'!$F:$F,I55)/metricton_to_shortton</f>
        <v>191830.79170106415</v>
      </c>
      <c r="L55" s="82"/>
    </row>
    <row r="56" spans="3:12">
      <c r="C56" s="65" t="s">
        <v>1709</v>
      </c>
      <c r="D56" s="65" t="s">
        <v>2856</v>
      </c>
      <c r="E56" s="65" t="s">
        <v>2757</v>
      </c>
      <c r="I56" s="80" t="s">
        <v>1829</v>
      </c>
      <c r="J56" s="81">
        <f>SUMIFS(EPS!$J:$J,EPS!$D:$D,'7. Particulates'!C56,EPS!$C:$C,'7. Particulates'!D56,EPS!$B:$B,'7. Particulates'!E56)/10^6</f>
        <v>1063510</v>
      </c>
      <c r="K56" s="81">
        <f>SUMIFS('2017 EPA Data'!$D:$D,'2017 EPA Data'!$G:$G,C56,'2017 EPA Data'!$F:$F,"*"&amp;I56&amp;"*")/metricton_to_shortton</f>
        <v>654635.2659415229</v>
      </c>
      <c r="L56" s="82"/>
    </row>
    <row r="57" spans="3:12">
      <c r="C57" s="65" t="s">
        <v>1709</v>
      </c>
      <c r="I57" s="80" t="s">
        <v>3265</v>
      </c>
      <c r="J57" s="81">
        <f>SUMIFS(EPS!$J:$J,EPS!$D:$D,'7. Particulates'!C57,EPS!$C:$C,'7. Particulates'!D57,EPS!$B:$B,'7. Particulates'!E57)/10^6</f>
        <v>0</v>
      </c>
      <c r="K57" s="81">
        <f>SUMIFS('2017 EPA Data'!$D:$D,'2017 EPA Data'!$G:$G,C57,'2017 EPA Data'!$F:$F,I57)/metricton_to_shortton*INDEX(GWP!$C$2:$C$13,MATCH(C57,GWP!$B$2:$B$13,0))</f>
        <v>0</v>
      </c>
    </row>
    <row r="58" spans="3:12">
      <c r="C58" s="65" t="s">
        <v>1709</v>
      </c>
      <c r="D58" s="65" t="s">
        <v>1770</v>
      </c>
      <c r="E58" s="65" t="s">
        <v>2757</v>
      </c>
      <c r="I58" s="80" t="s">
        <v>1996</v>
      </c>
      <c r="J58" s="81">
        <f>SUMIFS(EPS!$J:$J,EPS!$D:$D,'7. Particulates'!C58,EPS!$C:$C,'7. Particulates'!D58,EPS!$B:$B,'7. Particulates'!E58)/10^6</f>
        <v>11329</v>
      </c>
      <c r="K58" s="81">
        <f>SUMIFS('2017 EPA Data'!$D:$D,'2017 EPA Data'!$G:$G,C58,'2017 EPA Data'!$F:$F,I58)/metricton_to_shortton*INDEX(GWP!$C$2:$C$13,MATCH(C58,GWP!$B$2:$B$13,0))</f>
        <v>0</v>
      </c>
    </row>
    <row r="59" spans="3:12">
      <c r="C59" s="65" t="s">
        <v>1709</v>
      </c>
      <c r="D59" s="65" t="s">
        <v>1771</v>
      </c>
      <c r="E59" s="65" t="s">
        <v>2757</v>
      </c>
      <c r="I59" s="80" t="s">
        <v>1997</v>
      </c>
      <c r="J59" s="81">
        <f>SUMIFS(EPS!$J:$J,EPS!$D:$D,'7. Particulates'!C59,EPS!$C:$C,'7. Particulates'!D59,EPS!$B:$B,'7. Particulates'!E59)/10^6</f>
        <v>0</v>
      </c>
      <c r="K59" s="81">
        <f>SUMIFS('2017 EPA Data'!$D:$D,'2017 EPA Data'!$G:$G,C59,'2017 EPA Data'!$F:$F,I59)/metricton_to_shortton*INDEX(GWP!$C$2:$C$13,MATCH(C59,GWP!$B$2:$B$13,0))</f>
        <v>0</v>
      </c>
    </row>
    <row r="60" spans="3:12">
      <c r="C60" s="65" t="s">
        <v>1709</v>
      </c>
      <c r="D60" s="65" t="s">
        <v>1772</v>
      </c>
      <c r="E60" s="65" t="s">
        <v>2757</v>
      </c>
      <c r="I60" s="80" t="s">
        <v>2861</v>
      </c>
      <c r="J60" s="81">
        <f>SUMIFS(EPS!$J:$J,EPS!$D:$D,'7. Particulates'!C60,EPS!$C:$C,'7. Particulates'!D60,EPS!$B:$B,'7. Particulates'!E60)/10^6</f>
        <v>0</v>
      </c>
      <c r="K60" s="81">
        <f>SUMIFS('2017 EPA Data'!$D:$D,'2017 EPA Data'!$G:$G,C60,'2017 EPA Data'!$F:$F,I60)/metricton_to_shortton*INDEX(GWP!$C$2:$C$13,MATCH(C60,GWP!$B$2:$B$13,0))</f>
        <v>0</v>
      </c>
    </row>
    <row r="61" spans="3:12">
      <c r="C61" s="65" t="s">
        <v>1709</v>
      </c>
      <c r="I61" s="80" t="s">
        <v>2867</v>
      </c>
      <c r="J61" s="81">
        <f>SUMIFS(EPS!$J:$J,EPS!$D:$D,'7. Particulates'!C61,EPS!$C:$C,'7. Particulates'!D61,EPS!$B:$B,'7. Particulates'!E61)/10^6</f>
        <v>0</v>
      </c>
      <c r="K61" s="81">
        <f>SUMIFS('2017 EPA Data'!$D:$D,'2017 EPA Data'!$G:$G,C61,'2017 EPA Data'!$F:$F,I61)/metricton_to_shortton</f>
        <v>3818253.4858615096</v>
      </c>
    </row>
    <row r="62" spans="3:12">
      <c r="I62" s="80" t="s">
        <v>1809</v>
      </c>
      <c r="J62" s="83">
        <f>SUM(J52:J61)</f>
        <v>1831972.5</v>
      </c>
      <c r="K62" s="83">
        <f>SUM(K52:K61)</f>
        <v>5280762.2175250165</v>
      </c>
      <c r="L62" s="84"/>
    </row>
    <row r="63" spans="3:12">
      <c r="J63" s="83"/>
      <c r="K63" s="83"/>
      <c r="L63" s="84"/>
    </row>
    <row r="64" spans="3:12">
      <c r="J64" s="83"/>
      <c r="K64" s="83"/>
      <c r="L64" s="84"/>
    </row>
    <row r="65" spans="3:12">
      <c r="J65" s="83"/>
      <c r="K65" s="83"/>
      <c r="L65" s="84"/>
    </row>
    <row r="66" spans="3:12">
      <c r="J66" s="83"/>
      <c r="K66" s="83"/>
      <c r="L66" s="84"/>
    </row>
    <row r="69" spans="3:12">
      <c r="G69" s="65">
        <v>7.4</v>
      </c>
    </row>
    <row r="70" spans="3:12">
      <c r="J70" s="80" t="s">
        <v>7288</v>
      </c>
      <c r="K70" s="80" t="s">
        <v>2858</v>
      </c>
    </row>
    <row r="71" spans="3:12">
      <c r="C71" s="65" t="s">
        <v>1711</v>
      </c>
      <c r="D71" s="65" t="s">
        <v>1768</v>
      </c>
      <c r="E71" s="65" t="s">
        <v>2757</v>
      </c>
      <c r="I71" s="80" t="s">
        <v>1994</v>
      </c>
      <c r="J71" s="81">
        <f>SUMIFS(EPS!$J:$J,EPS!$D:$D,'7. Particulates'!C71,EPS!$C:$C,'7. Particulates'!D71,EPS!$B:$B,'7. Particulates'!E71)/10^6</f>
        <v>53994.8</v>
      </c>
      <c r="K71" s="81">
        <f>SUMIFS('2017 EPA Data'!$D:$D,'2017 EPA Data'!$G:$G,C71,'2017 EPA Data'!$F:$F,I71)/metricton_to_shortton</f>
        <v>43692.790594297432</v>
      </c>
      <c r="L71" s="82"/>
    </row>
    <row r="72" spans="3:12">
      <c r="C72" s="65" t="s">
        <v>1711</v>
      </c>
      <c r="D72" s="65" t="s">
        <v>1769</v>
      </c>
      <c r="E72" s="65" t="s">
        <v>2757</v>
      </c>
      <c r="I72" s="80" t="s">
        <v>1995</v>
      </c>
      <c r="J72" s="81">
        <f>SUMIFS(EPS!$J:$J,EPS!$D:$D,'7. Particulates'!C72,EPS!$C:$C,'7. Particulates'!D72,EPS!$B:$B,'7. Particulates'!E72)/10^6</f>
        <v>4617.43</v>
      </c>
      <c r="K72" s="81">
        <f>SUMIFS('2017 EPA Data'!$D:$D,'2017 EPA Data'!$G:$G,C72,'2017 EPA Data'!$F:$F,I72)/metricton_to_shortton</f>
        <v>4659.3063657228913</v>
      </c>
      <c r="L72" s="82"/>
    </row>
    <row r="73" spans="3:12">
      <c r="C73" s="65" t="s">
        <v>1711</v>
      </c>
      <c r="D73" s="65" t="s">
        <v>2854</v>
      </c>
      <c r="E73" s="65" t="s">
        <v>2757</v>
      </c>
      <c r="I73" s="80" t="s">
        <v>2859</v>
      </c>
      <c r="J73" s="81">
        <f>SUMIFS(EPS!$J:$J,EPS!$D:$D,'7. Particulates'!C73,EPS!$C:$C,'7. Particulates'!D73,EPS!$B:$B,'7. Particulates'!E73)/10^6</f>
        <v>23812.9</v>
      </c>
      <c r="K73" s="81">
        <f>SUMIFS('2017 EPA Data'!$D:$D,'2017 EPA Data'!$G:$G,C73,'2017 EPA Data'!$F:$F,I73)/metricton_to_shortton</f>
        <v>24924.023187669532</v>
      </c>
      <c r="L73" s="82"/>
    </row>
    <row r="74" spans="3:12">
      <c r="C74" s="65" t="s">
        <v>1711</v>
      </c>
      <c r="D74" s="65" t="s">
        <v>2855</v>
      </c>
      <c r="E74" s="65" t="s">
        <v>2757</v>
      </c>
      <c r="I74" s="80" t="s">
        <v>2860</v>
      </c>
      <c r="J74" s="81">
        <f>SUMIFS(EPS!$J:$J,EPS!$D:$D,'7. Particulates'!C74,EPS!$C:$C,'7. Particulates'!D74,EPS!$B:$B,'7. Particulates'!E74)/10^6</f>
        <v>2894.97</v>
      </c>
      <c r="K74" s="81">
        <f>SUMIFS('2017 EPA Data'!$D:$D,'2017 EPA Data'!$G:$G,C74,'2017 EPA Data'!$F:$F,I74)/metricton_to_shortton</f>
        <v>6658.7439105151916</v>
      </c>
      <c r="L74" s="82"/>
    </row>
    <row r="75" spans="3:12">
      <c r="C75" s="65" t="s">
        <v>1711</v>
      </c>
      <c r="D75" s="65" t="s">
        <v>2856</v>
      </c>
      <c r="E75" s="65" t="s">
        <v>2757</v>
      </c>
      <c r="I75" s="80" t="s">
        <v>1829</v>
      </c>
      <c r="J75" s="81">
        <f>SUMIFS(EPS!$J:$J,EPS!$D:$D,'7. Particulates'!C75,EPS!$C:$C,'7. Particulates'!D75,EPS!$B:$B,'7. Particulates'!E75)/10^6</f>
        <v>86707.4</v>
      </c>
      <c r="K75" s="81">
        <f>SUMIFS('2017 EPA Data'!$D:$D,'2017 EPA Data'!$G:$G,C75,'2017 EPA Data'!$F:$F,"*"&amp;I75&amp;"*")/metricton_to_shortton</f>
        <v>35762.172165724711</v>
      </c>
      <c r="L75" s="82"/>
    </row>
    <row r="76" spans="3:12">
      <c r="C76" s="65" t="s">
        <v>1711</v>
      </c>
      <c r="I76" s="80" t="s">
        <v>3265</v>
      </c>
      <c r="J76" s="81">
        <f>SUMIFS(EPS!$J:$J,EPS!$D:$D,'7. Particulates'!C76,EPS!$C:$C,'7. Particulates'!D76,EPS!$B:$B,'7. Particulates'!E76)/10^6</f>
        <v>0</v>
      </c>
      <c r="K76" s="81">
        <f>SUMIFS('2017 EPA Data'!$D:$D,'2017 EPA Data'!$G:$G,C76,'2017 EPA Data'!$F:$F,I76)/metricton_to_shortton*INDEX(GWP!$C$2:$C$13,MATCH(C76,GWP!$B$2:$B$13,0))</f>
        <v>0</v>
      </c>
    </row>
    <row r="77" spans="3:12">
      <c r="C77" s="65" t="s">
        <v>1711</v>
      </c>
      <c r="D77" s="65" t="s">
        <v>1770</v>
      </c>
      <c r="E77" s="65" t="s">
        <v>2757</v>
      </c>
      <c r="I77" s="80" t="s">
        <v>1996</v>
      </c>
      <c r="J77" s="81">
        <f>SUMIFS(EPS!$J:$J,EPS!$D:$D,'7. Particulates'!C77,EPS!$C:$C,'7. Particulates'!D77,EPS!$B:$B,'7. Particulates'!E77)/10^6</f>
        <v>479.14</v>
      </c>
      <c r="K77" s="81">
        <f>SUMIFS('2017 EPA Data'!$D:$D,'2017 EPA Data'!$G:$G,C77,'2017 EPA Data'!$F:$F,I77)/metricton_to_shortton*INDEX(GWP!$C$2:$C$13,MATCH(C77,GWP!$B$2:$B$13,0))</f>
        <v>0</v>
      </c>
    </row>
    <row r="78" spans="3:12">
      <c r="C78" s="65" t="s">
        <v>1711</v>
      </c>
      <c r="D78" s="65" t="s">
        <v>1771</v>
      </c>
      <c r="E78" s="65" t="s">
        <v>2757</v>
      </c>
      <c r="I78" s="80" t="s">
        <v>1997</v>
      </c>
      <c r="J78" s="81">
        <f>SUMIFS(EPS!$J:$J,EPS!$D:$D,'7. Particulates'!C78,EPS!$C:$C,'7. Particulates'!D78,EPS!$B:$B,'7. Particulates'!E78)/10^6</f>
        <v>0</v>
      </c>
      <c r="K78" s="81">
        <f>SUMIFS('2017 EPA Data'!$D:$D,'2017 EPA Data'!$G:$G,C78,'2017 EPA Data'!$F:$F,I78)/metricton_to_shortton*INDEX(GWP!$C$2:$C$13,MATCH(C78,GWP!$B$2:$B$13,0))</f>
        <v>0</v>
      </c>
    </row>
    <row r="79" spans="3:12">
      <c r="C79" s="65" t="s">
        <v>1711</v>
      </c>
      <c r="D79" s="65" t="s">
        <v>1772</v>
      </c>
      <c r="E79" s="65" t="s">
        <v>2757</v>
      </c>
      <c r="I79" s="80" t="s">
        <v>2861</v>
      </c>
      <c r="J79" s="81">
        <f>SUMIFS(EPS!$J:$J,EPS!$D:$D,'7. Particulates'!C79,EPS!$C:$C,'7. Particulates'!D79,EPS!$B:$B,'7. Particulates'!E79)/10^6</f>
        <v>0</v>
      </c>
      <c r="K79" s="81">
        <f>SUMIFS('2017 EPA Data'!$D:$D,'2017 EPA Data'!$G:$G,C79,'2017 EPA Data'!$F:$F,I79)/metricton_to_shortton*INDEX(GWP!$C$2:$C$13,MATCH(C79,GWP!$B$2:$B$13,0))</f>
        <v>0</v>
      </c>
    </row>
    <row r="80" spans="3:12">
      <c r="C80" s="65" t="s">
        <v>1711</v>
      </c>
      <c r="I80" s="80" t="s">
        <v>2867</v>
      </c>
      <c r="J80" s="81">
        <f>SUMIFS(EPS!$J:$J,EPS!$D:$D,'7. Particulates'!C80,EPS!$C:$C,'7. Particulates'!D80,EPS!$B:$B,'7. Particulates'!E80)/10^6</f>
        <v>0</v>
      </c>
      <c r="K80" s="81">
        <f>SUMIFS('2017 EPA Data'!$D:$D,'2017 EPA Data'!$G:$G,C80,'2017 EPA Data'!$F:$F,I80)/metricton_to_shortton</f>
        <v>223569.59476009474</v>
      </c>
    </row>
    <row r="81" spans="3:12">
      <c r="I81" s="80" t="s">
        <v>1809</v>
      </c>
      <c r="J81" s="83">
        <f>SUM(J71:J80)</f>
        <v>172506.64</v>
      </c>
      <c r="K81" s="83">
        <f>SUM(K71:K80)</f>
        <v>339266.63098402449</v>
      </c>
      <c r="L81" s="84"/>
    </row>
    <row r="84" spans="3:12">
      <c r="G84" s="65">
        <v>7.5</v>
      </c>
    </row>
    <row r="85" spans="3:12">
      <c r="J85" s="80" t="s">
        <v>7288</v>
      </c>
      <c r="K85" s="80" t="s">
        <v>2858</v>
      </c>
    </row>
    <row r="86" spans="3:12">
      <c r="C86" s="65" t="s">
        <v>1712</v>
      </c>
      <c r="D86" s="65" t="s">
        <v>1768</v>
      </c>
      <c r="E86" s="65" t="s">
        <v>2757</v>
      </c>
      <c r="I86" s="80" t="s">
        <v>1994</v>
      </c>
      <c r="J86" s="81">
        <f>SUMIFS(EPS!$J:$J,EPS!$D:$D,'7. Particulates'!C86,EPS!$C:$C,'7. Particulates'!D86,EPS!$B:$B,'7. Particulates'!E86)/10^6</f>
        <v>26263.4</v>
      </c>
      <c r="K86" s="81">
        <f>SUMIFS('2017 EPA Data'!$D:$D,'2017 EPA Data'!$G:$G,C86,'2017 EPA Data'!$F:$F,I86)/metricton_to_shortton</f>
        <v>23322.840217361725</v>
      </c>
      <c r="L86" s="82"/>
    </row>
    <row r="87" spans="3:12">
      <c r="C87" s="65" t="s">
        <v>1712</v>
      </c>
      <c r="D87" s="65" t="s">
        <v>1769</v>
      </c>
      <c r="E87" s="65" t="s">
        <v>2757</v>
      </c>
      <c r="I87" s="80" t="s">
        <v>1995</v>
      </c>
      <c r="J87" s="81">
        <f>SUMIFS(EPS!$J:$J,EPS!$D:$D,'7. Particulates'!C87,EPS!$C:$C,'7. Particulates'!D87,EPS!$B:$B,'7. Particulates'!E87)/10^6</f>
        <v>16420.400000000001</v>
      </c>
      <c r="K87" s="81">
        <f>SUMIFS('2017 EPA Data'!$D:$D,'2017 EPA Data'!$G:$G,C87,'2017 EPA Data'!$F:$F,I87)/metricton_to_shortton</f>
        <v>16215.946512324121</v>
      </c>
      <c r="L87" s="82"/>
    </row>
    <row r="88" spans="3:12">
      <c r="C88" s="65" t="s">
        <v>1712</v>
      </c>
      <c r="D88" s="65" t="s">
        <v>2854</v>
      </c>
      <c r="E88" s="65" t="s">
        <v>2757</v>
      </c>
      <c r="I88" s="80" t="s">
        <v>2859</v>
      </c>
      <c r="J88" s="81">
        <f>SUMIFS(EPS!$J:$J,EPS!$D:$D,'7. Particulates'!C88,EPS!$C:$C,'7. Particulates'!D88,EPS!$B:$B,'7. Particulates'!E88)/10^6</f>
        <v>256936</v>
      </c>
      <c r="K88" s="81">
        <f>SUMIFS('2017 EPA Data'!$D:$D,'2017 EPA Data'!$G:$G,C88,'2017 EPA Data'!$F:$F,I88)/metricton_to_shortton</f>
        <v>234162.80356705465</v>
      </c>
      <c r="L88" s="82"/>
    </row>
    <row r="89" spans="3:12">
      <c r="C89" s="65" t="s">
        <v>1712</v>
      </c>
      <c r="D89" s="65" t="s">
        <v>2855</v>
      </c>
      <c r="E89" s="65" t="s">
        <v>2757</v>
      </c>
      <c r="I89" s="80" t="s">
        <v>2860</v>
      </c>
      <c r="J89" s="81">
        <f>SUMIFS(EPS!$J:$J,EPS!$D:$D,'7. Particulates'!C89,EPS!$C:$C,'7. Particulates'!D89,EPS!$B:$B,'7. Particulates'!E89)/10^6</f>
        <v>46679.6</v>
      </c>
      <c r="K89" s="81">
        <f>SUMIFS('2017 EPA Data'!$D:$D,'2017 EPA Data'!$G:$G,C89,'2017 EPA Data'!$F:$F,I89)/metricton_to_shortton</f>
        <v>119025.50099336848</v>
      </c>
      <c r="L89" s="82"/>
    </row>
    <row r="90" spans="3:12">
      <c r="C90" s="65" t="s">
        <v>1712</v>
      </c>
      <c r="D90" s="65" t="s">
        <v>2856</v>
      </c>
      <c r="E90" s="65" t="s">
        <v>2757</v>
      </c>
      <c r="I90" s="80" t="s">
        <v>1829</v>
      </c>
      <c r="J90" s="81">
        <f>SUMIFS(EPS!$J:$J,EPS!$D:$D,'7. Particulates'!C90,EPS!$C:$C,'7. Particulates'!D90,EPS!$B:$B,'7. Particulates'!E90)/10^6</f>
        <v>316856</v>
      </c>
      <c r="K90" s="81">
        <f>SUMIFS('2017 EPA Data'!$D:$D,'2017 EPA Data'!$G:$G,C90,'2017 EPA Data'!$F:$F,"*"&amp;I90&amp;"*")/metricton_to_shortton</f>
        <v>185455.99695185566</v>
      </c>
      <c r="L90" s="82"/>
    </row>
    <row r="91" spans="3:12">
      <c r="C91" s="65" t="s">
        <v>1712</v>
      </c>
      <c r="I91" s="80" t="s">
        <v>3265</v>
      </c>
      <c r="J91" s="81">
        <f>SUMIFS(EPS!$J:$J,EPS!$D:$D,'7. Particulates'!C91,EPS!$C:$C,'7. Particulates'!D91,EPS!$B:$B,'7. Particulates'!E91)/10^6</f>
        <v>0</v>
      </c>
      <c r="K91" s="81">
        <f>SUMIFS('2017 EPA Data'!$D:$D,'2017 EPA Data'!$G:$G,C91,'2017 EPA Data'!$F:$F,I91)/metricton_to_shortton*INDEX(GWP!$C$2:$C$13,MATCH(C91,GWP!$B$2:$B$13,0))</f>
        <v>0</v>
      </c>
    </row>
    <row r="92" spans="3:12">
      <c r="C92" s="65" t="s">
        <v>1712</v>
      </c>
      <c r="D92" s="65" t="s">
        <v>1770</v>
      </c>
      <c r="E92" s="65" t="s">
        <v>2757</v>
      </c>
      <c r="I92" s="80" t="s">
        <v>1996</v>
      </c>
      <c r="J92" s="81">
        <f>SUMIFS(EPS!$J:$J,EPS!$D:$D,'7. Particulates'!C92,EPS!$C:$C,'7. Particulates'!D92,EPS!$B:$B,'7. Particulates'!E92)/10^6</f>
        <v>4111.92</v>
      </c>
      <c r="K92" s="81">
        <f>SUMIFS('2017 EPA Data'!$D:$D,'2017 EPA Data'!$G:$G,C92,'2017 EPA Data'!$F:$F,I92)/metricton_to_shortton*INDEX(GWP!$C$2:$C$13,MATCH(C92,GWP!$B$2:$B$13,0))</f>
        <v>0</v>
      </c>
    </row>
    <row r="93" spans="3:12">
      <c r="C93" s="65" t="s">
        <v>1712</v>
      </c>
      <c r="D93" s="65" t="s">
        <v>1771</v>
      </c>
      <c r="E93" s="65" t="s">
        <v>2757</v>
      </c>
      <c r="I93" s="80" t="s">
        <v>1997</v>
      </c>
      <c r="J93" s="81">
        <f>SUMIFS(EPS!$J:$J,EPS!$D:$D,'7. Particulates'!C93,EPS!$C:$C,'7. Particulates'!D93,EPS!$B:$B,'7. Particulates'!E93)/10^6</f>
        <v>0</v>
      </c>
      <c r="K93" s="81">
        <f>SUMIFS('2017 EPA Data'!$D:$D,'2017 EPA Data'!$G:$G,C93,'2017 EPA Data'!$F:$F,I93)/metricton_to_shortton*INDEX(GWP!$C$2:$C$13,MATCH(C93,GWP!$B$2:$B$13,0))</f>
        <v>0</v>
      </c>
    </row>
    <row r="94" spans="3:12">
      <c r="C94" s="65" t="s">
        <v>1712</v>
      </c>
      <c r="D94" s="65" t="s">
        <v>1772</v>
      </c>
      <c r="E94" s="65" t="s">
        <v>2757</v>
      </c>
      <c r="I94" s="80" t="s">
        <v>2861</v>
      </c>
      <c r="J94" s="81">
        <f>SUMIFS(EPS!$J:$J,EPS!$D:$D,'7. Particulates'!C94,EPS!$C:$C,'7. Particulates'!D94,EPS!$B:$B,'7. Particulates'!E94)/10^6</f>
        <v>0</v>
      </c>
      <c r="K94" s="81">
        <f>SUMIFS('2017 EPA Data'!$D:$D,'2017 EPA Data'!$G:$G,C94,'2017 EPA Data'!$F:$F,I94)/metricton_to_shortton*INDEX(GWP!$C$2:$C$13,MATCH(C94,GWP!$B$2:$B$13,0))</f>
        <v>0</v>
      </c>
    </row>
    <row r="95" spans="3:12">
      <c r="C95" s="65" t="s">
        <v>1712</v>
      </c>
      <c r="I95" s="80" t="s">
        <v>2867</v>
      </c>
      <c r="J95" s="81">
        <f>SUMIFS(EPS!$J:$J,EPS!$D:$D,'7. Particulates'!C95,EPS!$C:$C,'7. Particulates'!D95,EPS!$B:$B,'7. Particulates'!E95)/10^6</f>
        <v>0</v>
      </c>
      <c r="K95" s="81">
        <f>SUMIFS('2017 EPA Data'!$D:$D,'2017 EPA Data'!$G:$G,C95,'2017 EPA Data'!$F:$F,I95)/metricton_to_shortton</f>
        <v>1329276.700746614</v>
      </c>
    </row>
    <row r="96" spans="3:12">
      <c r="I96" s="80" t="s">
        <v>1809</v>
      </c>
      <c r="J96" s="83">
        <f>SUM(J86:J95)</f>
        <v>667267.31999999995</v>
      </c>
      <c r="K96" s="83">
        <f>SUM(K86:K95)</f>
        <v>1907459.7889885786</v>
      </c>
      <c r="L96" s="84"/>
    </row>
    <row r="100" spans="3:12">
      <c r="G100" s="65">
        <v>7.6</v>
      </c>
    </row>
    <row r="101" spans="3:12">
      <c r="J101" s="80" t="s">
        <v>7288</v>
      </c>
      <c r="K101" s="80" t="s">
        <v>2858</v>
      </c>
    </row>
    <row r="102" spans="3:12">
      <c r="C102" s="65" t="s">
        <v>1705</v>
      </c>
      <c r="D102" s="65" t="s">
        <v>1768</v>
      </c>
      <c r="E102" s="65" t="s">
        <v>2757</v>
      </c>
      <c r="I102" s="80" t="s">
        <v>1994</v>
      </c>
      <c r="J102" s="81">
        <f>SUMIFS(EPS!$J:$J,EPS!$D:$D,'7. Particulates'!C102,EPS!$C:$C,'7. Particulates'!D102,EPS!$B:$B,'7. Particulates'!E102)/10^6</f>
        <v>1065240</v>
      </c>
      <c r="K102" s="81">
        <f>SUMIFS('2017 EPA Data'!$D:$D,'2017 EPA Data'!$G:$G,C102,'2017 EPA Data'!$F:$F,I102)/metricton_to_shortton</f>
        <v>939634.94842648623</v>
      </c>
      <c r="L102" s="82"/>
    </row>
    <row r="103" spans="3:12">
      <c r="C103" s="65" t="s">
        <v>1705</v>
      </c>
      <c r="D103" s="65" t="s">
        <v>1769</v>
      </c>
      <c r="E103" s="65" t="s">
        <v>2757</v>
      </c>
      <c r="I103" s="80" t="s">
        <v>1995</v>
      </c>
      <c r="J103" s="81">
        <f>SUMIFS(EPS!$J:$J,EPS!$D:$D,'7. Particulates'!C103,EPS!$C:$C,'7. Particulates'!D103,EPS!$B:$B,'7. Particulates'!E103)/10^6</f>
        <v>28025.7</v>
      </c>
      <c r="K103" s="81">
        <f>SUMIFS('2017 EPA Data'!$D:$D,'2017 EPA Data'!$G:$G,C103,'2017 EPA Data'!$F:$F,I103)/metricton_to_shortton</f>
        <v>25915.57728769584</v>
      </c>
      <c r="L103" s="82"/>
    </row>
    <row r="104" spans="3:12">
      <c r="C104" s="65" t="s">
        <v>1705</v>
      </c>
      <c r="D104" s="65" t="s">
        <v>2854</v>
      </c>
      <c r="E104" s="65" t="s">
        <v>2757</v>
      </c>
      <c r="I104" s="80" t="s">
        <v>2859</v>
      </c>
      <c r="J104" s="81">
        <f>SUMIFS(EPS!$J:$J,EPS!$D:$D,'7. Particulates'!C104,EPS!$C:$C,'7. Particulates'!D104,EPS!$B:$B,'7. Particulates'!E104)/10^6</f>
        <v>362740</v>
      </c>
      <c r="K104" s="81">
        <f>SUMIFS('2017 EPA Data'!$D:$D,'2017 EPA Data'!$G:$G,C104,'2017 EPA Data'!$F:$F,I104)/metricton_to_shortton</f>
        <v>430545.85370721488</v>
      </c>
      <c r="L104" s="82"/>
    </row>
    <row r="105" spans="3:12">
      <c r="C105" s="65" t="s">
        <v>1705</v>
      </c>
      <c r="D105" s="65" t="s">
        <v>2855</v>
      </c>
      <c r="E105" s="65" t="s">
        <v>2757</v>
      </c>
      <c r="I105" s="80" t="s">
        <v>2860</v>
      </c>
      <c r="J105" s="81">
        <f>SUMIFS(EPS!$J:$J,EPS!$D:$D,'7. Particulates'!C105,EPS!$C:$C,'7. Particulates'!D105,EPS!$B:$B,'7. Particulates'!E105)/10^6</f>
        <v>24051.4</v>
      </c>
      <c r="K105" s="81">
        <f>SUMIFS('2017 EPA Data'!$D:$D,'2017 EPA Data'!$G:$G,C105,'2017 EPA Data'!$F:$F,I105)/metricton_to_shortton</f>
        <v>40084.912592646353</v>
      </c>
      <c r="L105" s="82"/>
    </row>
    <row r="106" spans="3:12">
      <c r="C106" s="65" t="s">
        <v>1705</v>
      </c>
      <c r="D106" s="65" t="s">
        <v>2856</v>
      </c>
      <c r="E106" s="65" t="s">
        <v>2757</v>
      </c>
      <c r="I106" s="80" t="s">
        <v>1829</v>
      </c>
      <c r="J106" s="81">
        <f>SUMIFS(EPS!$J:$J,EPS!$D:$D,'7. Particulates'!C106,EPS!$C:$C,'7. Particulates'!D106,EPS!$B:$B,'7. Particulates'!E106)/10^6</f>
        <v>5451480</v>
      </c>
      <c r="K106" s="81">
        <f>SUMIFS('2017 EPA Data'!$D:$D,'2017 EPA Data'!$G:$G,C106,'2017 EPA Data'!$F:$F,"*"&amp;I106&amp;"*")/metricton_to_shortton</f>
        <v>6731502.9347461248</v>
      </c>
      <c r="L106" s="82"/>
    </row>
    <row r="107" spans="3:12">
      <c r="C107" s="65" t="s">
        <v>1705</v>
      </c>
      <c r="I107" s="80" t="s">
        <v>3265</v>
      </c>
      <c r="J107" s="81">
        <f>SUMIFS(EPS!$J:$J,EPS!$D:$D,'7. Particulates'!C107,EPS!$C:$C,'7. Particulates'!D107,EPS!$B:$B,'7. Particulates'!E107)/10^6</f>
        <v>0</v>
      </c>
      <c r="K107" s="81">
        <f>SUMIFS('2017 EPA Data'!$D:$D,'2017 EPA Data'!$G:$G,C107,'2017 EPA Data'!$F:$F,I107)/metricton_to_shortton*INDEX(GWP!$C$2:$C$13,MATCH(C107,GWP!$B$2:$B$13,0))</f>
        <v>0</v>
      </c>
    </row>
    <row r="108" spans="3:12">
      <c r="C108" s="65" t="s">
        <v>1705</v>
      </c>
      <c r="D108" s="65" t="s">
        <v>1770</v>
      </c>
      <c r="E108" s="65" t="s">
        <v>2757</v>
      </c>
      <c r="I108" s="80" t="s">
        <v>1996</v>
      </c>
      <c r="J108" s="81">
        <f>SUMIFS(EPS!$J:$J,EPS!$D:$D,'7. Particulates'!C108,EPS!$C:$C,'7. Particulates'!D108,EPS!$B:$B,'7. Particulates'!E108)/10^6</f>
        <v>7352.5</v>
      </c>
      <c r="K108" s="81">
        <f>SUMIFS('2017 EPA Data'!$D:$D,'2017 EPA Data'!$G:$G,C108,'2017 EPA Data'!$F:$F,I108)/metricton_to_shortton*INDEX(GWP!$C$2:$C$13,MATCH(C108,GWP!$B$2:$B$13,0))</f>
        <v>0</v>
      </c>
    </row>
    <row r="109" spans="3:12">
      <c r="C109" s="65" t="s">
        <v>1705</v>
      </c>
      <c r="D109" s="65" t="s">
        <v>1771</v>
      </c>
      <c r="E109" s="65" t="s">
        <v>2757</v>
      </c>
      <c r="I109" s="80" t="s">
        <v>1997</v>
      </c>
      <c r="J109" s="81">
        <f>SUMIFS(EPS!$J:$J,EPS!$D:$D,'7. Particulates'!C109,EPS!$C:$C,'7. Particulates'!D109,EPS!$B:$B,'7. Particulates'!E109)/10^6</f>
        <v>0</v>
      </c>
      <c r="K109" s="81">
        <f>SUMIFS('2017 EPA Data'!$D:$D,'2017 EPA Data'!$G:$G,C109,'2017 EPA Data'!$F:$F,I109)/metricton_to_shortton*INDEX(GWP!$C$2:$C$13,MATCH(C109,GWP!$B$2:$B$13,0))</f>
        <v>0</v>
      </c>
    </row>
    <row r="110" spans="3:12">
      <c r="C110" s="65" t="s">
        <v>1705</v>
      </c>
      <c r="D110" s="65" t="s">
        <v>1772</v>
      </c>
      <c r="E110" s="65" t="s">
        <v>2757</v>
      </c>
      <c r="I110" s="80" t="s">
        <v>2861</v>
      </c>
      <c r="J110" s="81">
        <f>SUMIFS(EPS!$J:$J,EPS!$D:$D,'7. Particulates'!C110,EPS!$C:$C,'7. Particulates'!D110,EPS!$B:$B,'7. Particulates'!E110)/10^6</f>
        <v>0</v>
      </c>
      <c r="K110" s="81">
        <f>SUMIFS('2017 EPA Data'!$D:$D,'2017 EPA Data'!$G:$G,C110,'2017 EPA Data'!$F:$F,I110)/metricton_to_shortton*INDEX(GWP!$C$2:$C$13,MATCH(C110,GWP!$B$2:$B$13,0))</f>
        <v>0</v>
      </c>
    </row>
    <row r="111" spans="3:12">
      <c r="C111" s="65" t="s">
        <v>1705</v>
      </c>
      <c r="I111" s="80" t="s">
        <v>2867</v>
      </c>
      <c r="J111" s="81">
        <f>SUMIFS(EPS!$J:$J,EPS!$D:$D,'7. Particulates'!C111,EPS!$C:$C,'7. Particulates'!D111,EPS!$B:$B,'7. Particulates'!E111)/10^6</f>
        <v>0</v>
      </c>
      <c r="K111" s="81">
        <f>SUMIFS('2017 EPA Data'!$D:$D,'2017 EPA Data'!$G:$G,C111,'2017 EPA Data'!$F:$F,I111)/metricton_to_shortton</f>
        <v>6953033.1757853972</v>
      </c>
    </row>
    <row r="112" spans="3:12">
      <c r="I112" s="80" t="s">
        <v>1809</v>
      </c>
      <c r="J112" s="83">
        <f>SUM(J102:J111)</f>
        <v>6938889.5999999996</v>
      </c>
      <c r="K112" s="83">
        <f>SUM(K102:K111)</f>
        <v>15120717.402545564</v>
      </c>
    </row>
    <row r="113" spans="3:12">
      <c r="I113" s="80"/>
      <c r="J113" s="83"/>
      <c r="K113" s="83"/>
    </row>
    <row r="114" spans="3:12">
      <c r="I114" s="80"/>
      <c r="J114" s="83"/>
      <c r="K114" s="83"/>
    </row>
    <row r="115" spans="3:12">
      <c r="I115" s="80"/>
      <c r="J115" s="83"/>
      <c r="K115" s="83"/>
    </row>
    <row r="116" spans="3:12">
      <c r="I116" s="80"/>
      <c r="J116" s="83"/>
      <c r="K116" s="83"/>
    </row>
    <row r="117" spans="3:12">
      <c r="I117" s="80"/>
      <c r="J117" s="83"/>
      <c r="K117" s="83"/>
    </row>
    <row r="119" spans="3:12">
      <c r="G119" s="65">
        <v>7.7</v>
      </c>
    </row>
    <row r="120" spans="3:12">
      <c r="J120" s="80" t="s">
        <v>7288</v>
      </c>
      <c r="K120" s="80" t="s">
        <v>2858</v>
      </c>
    </row>
    <row r="121" spans="3:12">
      <c r="C121" s="65" t="s">
        <v>1706</v>
      </c>
      <c r="D121" s="65" t="s">
        <v>1768</v>
      </c>
      <c r="E121" s="65" t="s">
        <v>2757</v>
      </c>
      <c r="I121" s="80" t="s">
        <v>1994</v>
      </c>
      <c r="J121" s="81">
        <f>SUMIFS(EPS!$J:$J,EPS!$D:$D,'7. Particulates'!C121,EPS!$C:$C,'7. Particulates'!D121,EPS!$B:$B,'7. Particulates'!E121)/10^6</f>
        <v>14730000</v>
      </c>
      <c r="K121" s="81">
        <f>SUMIFS('2017 EPA Data'!$D:$D,'2017 EPA Data'!$G:$G,C121,'2017 EPA Data'!$F:$F,I121)/metricton_to_shortton</f>
        <v>13352487.049922436</v>
      </c>
      <c r="L121" s="82"/>
    </row>
    <row r="122" spans="3:12">
      <c r="C122" s="65" t="s">
        <v>1706</v>
      </c>
      <c r="D122" s="65" t="s">
        <v>1769</v>
      </c>
      <c r="E122" s="65" t="s">
        <v>2757</v>
      </c>
      <c r="I122" s="80" t="s">
        <v>1995</v>
      </c>
      <c r="J122" s="81">
        <f>SUMIFS(EPS!$J:$J,EPS!$D:$D,'7. Particulates'!C122,EPS!$C:$C,'7. Particulates'!D122,EPS!$B:$B,'7. Particulates'!E122)/10^6</f>
        <v>420248</v>
      </c>
      <c r="K122" s="81">
        <f>SUMIFS('2017 EPA Data'!$D:$D,'2017 EPA Data'!$G:$G,C122,'2017 EPA Data'!$F:$F,I122)/metricton_to_shortton</f>
        <v>361778.44707931532</v>
      </c>
      <c r="L122" s="82"/>
    </row>
    <row r="123" spans="3:12">
      <c r="C123" s="65" t="s">
        <v>1706</v>
      </c>
      <c r="D123" s="65" t="s">
        <v>2854</v>
      </c>
      <c r="E123" s="65" t="s">
        <v>2757</v>
      </c>
      <c r="I123" s="80" t="s">
        <v>2859</v>
      </c>
      <c r="J123" s="81">
        <f>SUMIFS(EPS!$J:$J,EPS!$D:$D,'7. Particulates'!C123,EPS!$C:$C,'7. Particulates'!D123,EPS!$B:$B,'7. Particulates'!E123)/10^6</f>
        <v>2472550</v>
      </c>
      <c r="K123" s="81">
        <f>SUMIFS('2017 EPA Data'!$D:$D,'2017 EPA Data'!$G:$G,C123,'2017 EPA Data'!$F:$F,I123)/metricton_to_shortton</f>
        <v>2968044.3795302594</v>
      </c>
      <c r="L123" s="82"/>
    </row>
    <row r="124" spans="3:12">
      <c r="C124" s="65" t="s">
        <v>1706</v>
      </c>
      <c r="D124" s="65" t="s">
        <v>2855</v>
      </c>
      <c r="E124" s="65" t="s">
        <v>2757</v>
      </c>
      <c r="I124" s="80" t="s">
        <v>2860</v>
      </c>
      <c r="J124" s="81">
        <f>SUMIFS(EPS!$J:$J,EPS!$D:$D,'7. Particulates'!C124,EPS!$C:$C,'7. Particulates'!D124,EPS!$B:$B,'7. Particulates'!E124)/10^6</f>
        <v>145570</v>
      </c>
      <c r="K124" s="81">
        <f>SUMIFS('2017 EPA Data'!$D:$D,'2017 EPA Data'!$G:$G,C124,'2017 EPA Data'!$F:$F,I124)/metricton_to_shortton</f>
        <v>224643.70276963833</v>
      </c>
      <c r="L124" s="82"/>
    </row>
    <row r="125" spans="3:12">
      <c r="C125" s="65" t="s">
        <v>1706</v>
      </c>
      <c r="D125" s="65" t="s">
        <v>2856</v>
      </c>
      <c r="E125" s="65" t="s">
        <v>2757</v>
      </c>
      <c r="I125" s="80" t="s">
        <v>1829</v>
      </c>
      <c r="J125" s="81">
        <f>SUMIFS(EPS!$J:$J,EPS!$D:$D,'7. Particulates'!C125,EPS!$C:$C,'7. Particulates'!D125,EPS!$B:$B,'7. Particulates'!E125)/10^6</f>
        <v>15459800</v>
      </c>
      <c r="K125" s="81">
        <f>SUMIFS('2017 EPA Data'!$D:$D,'2017 EPA Data'!$G:$G,C125,'2017 EPA Data'!$F:$F,"*"&amp;I125&amp;"*")/metricton_to_shortton</f>
        <v>3569852.4008672698</v>
      </c>
      <c r="L125" s="82"/>
    </row>
    <row r="126" spans="3:12">
      <c r="C126" s="65" t="s">
        <v>1706</v>
      </c>
      <c r="I126" s="80" t="s">
        <v>3265</v>
      </c>
      <c r="J126" s="81">
        <f>SUMIFS(EPS!$J:$J,EPS!$D:$D,'7. Particulates'!C126,EPS!$C:$C,'7. Particulates'!D126,EPS!$B:$B,'7. Particulates'!E126)/10^6</f>
        <v>0</v>
      </c>
      <c r="K126" s="81">
        <f>SUMIFS('2017 EPA Data'!$D:$D,'2017 EPA Data'!$G:$G,C126,'2017 EPA Data'!$F:$F,I126)/metricton_to_shortton*INDEX(GWP!$C$2:$C$13,MATCH(C126,GWP!$B$2:$B$13,0))</f>
        <v>0</v>
      </c>
    </row>
    <row r="127" spans="3:12">
      <c r="C127" s="65" t="s">
        <v>1706</v>
      </c>
      <c r="D127" s="65" t="s">
        <v>1770</v>
      </c>
      <c r="E127" s="65" t="s">
        <v>2757</v>
      </c>
      <c r="I127" s="80" t="s">
        <v>1996</v>
      </c>
      <c r="J127" s="81">
        <f>SUMIFS(EPS!$J:$J,EPS!$D:$D,'7. Particulates'!C127,EPS!$C:$C,'7. Particulates'!D127,EPS!$B:$B,'7. Particulates'!E127)/10^6</f>
        <v>53688.9</v>
      </c>
      <c r="K127" s="81">
        <f>SUMIFS('2017 EPA Data'!$D:$D,'2017 EPA Data'!$G:$G,C127,'2017 EPA Data'!$F:$F,I127)/metricton_to_shortton*INDEX(GWP!$C$2:$C$13,MATCH(C127,GWP!$B$2:$B$13,0))</f>
        <v>0</v>
      </c>
    </row>
    <row r="128" spans="3:12">
      <c r="C128" s="65" t="s">
        <v>1706</v>
      </c>
      <c r="D128" s="65" t="s">
        <v>1771</v>
      </c>
      <c r="E128" s="65" t="s">
        <v>2757</v>
      </c>
      <c r="I128" s="80" t="s">
        <v>1997</v>
      </c>
      <c r="J128" s="81">
        <f>SUMIFS(EPS!$J:$J,EPS!$D:$D,'7. Particulates'!C128,EPS!$C:$C,'7. Particulates'!D128,EPS!$B:$B,'7. Particulates'!E128)/10^6</f>
        <v>0</v>
      </c>
      <c r="K128" s="81">
        <f>SUMIFS('2017 EPA Data'!$D:$D,'2017 EPA Data'!$G:$G,C128,'2017 EPA Data'!$F:$F,I128)/metricton_to_shortton*INDEX(GWP!$C$2:$C$13,MATCH(C128,GWP!$B$2:$B$13,0))</f>
        <v>0</v>
      </c>
    </row>
    <row r="129" spans="3:12">
      <c r="C129" s="65" t="s">
        <v>1706</v>
      </c>
      <c r="D129" s="65" t="s">
        <v>1772</v>
      </c>
      <c r="E129" s="65" t="s">
        <v>2757</v>
      </c>
      <c r="I129" s="80" t="s">
        <v>2861</v>
      </c>
      <c r="J129" s="81">
        <f>SUMIFS(EPS!$J:$J,EPS!$D:$D,'7. Particulates'!C129,EPS!$C:$C,'7. Particulates'!D129,EPS!$B:$B,'7. Particulates'!E129)/10^6</f>
        <v>0</v>
      </c>
      <c r="K129" s="81">
        <f>SUMIFS('2017 EPA Data'!$D:$D,'2017 EPA Data'!$G:$G,C129,'2017 EPA Data'!$F:$F,I129)/metricton_to_shortton*INDEX(GWP!$C$2:$C$13,MATCH(C129,GWP!$B$2:$B$13,0))</f>
        <v>0</v>
      </c>
    </row>
    <row r="130" spans="3:12">
      <c r="C130" s="65" t="s">
        <v>1706</v>
      </c>
      <c r="I130" s="80" t="s">
        <v>2867</v>
      </c>
      <c r="J130" s="81">
        <f>SUMIFS(EPS!$J:$J,EPS!$D:$D,'7. Particulates'!C130,EPS!$C:$C,'7. Particulates'!D130,EPS!$B:$B,'7. Particulates'!E130)/10^6</f>
        <v>0</v>
      </c>
      <c r="K130" s="81">
        <f>SUMIFS('2017 EPA Data'!$D:$D,'2017 EPA Data'!$G:$G,C130,'2017 EPA Data'!$F:$F,I130)/metricton_to_shortton</f>
        <v>39535356.660104692</v>
      </c>
    </row>
    <row r="131" spans="3:12">
      <c r="I131" s="80" t="s">
        <v>1809</v>
      </c>
      <c r="J131" s="83">
        <f>SUM(J121:J130)</f>
        <v>33281856.899999999</v>
      </c>
      <c r="K131" s="83">
        <f>SUM(K121:K130)</f>
        <v>60012162.640273608</v>
      </c>
    </row>
    <row r="137" spans="3:12">
      <c r="G137" s="65">
        <v>7.8</v>
      </c>
    </row>
    <row r="138" spans="3:12">
      <c r="J138" s="80" t="s">
        <v>7288</v>
      </c>
      <c r="K138" s="80" t="s">
        <v>2858</v>
      </c>
    </row>
    <row r="139" spans="3:12">
      <c r="C139" s="65" t="s">
        <v>1708</v>
      </c>
      <c r="D139" s="65" t="s">
        <v>1768</v>
      </c>
      <c r="E139" s="65" t="s">
        <v>2757</v>
      </c>
      <c r="I139" s="80" t="s">
        <v>1994</v>
      </c>
      <c r="J139" s="81">
        <f>SUMIFS(EPS!$J:$J,EPS!$D:$D,'7. Particulates'!C139,EPS!$C:$C,'7. Particulates'!D139,EPS!$B:$B,'7. Particulates'!E139)/10^6</f>
        <v>226087</v>
      </c>
      <c r="K139" s="81">
        <f>SUMIFS('2017 EPA Data'!$D:$D,'2017 EPA Data'!$G:$G,C139,'2017 EPA Data'!$F:$F,I139)/metricton_to_shortton</f>
        <v>195852.34643612054</v>
      </c>
      <c r="L139" s="82"/>
    </row>
    <row r="140" spans="3:12">
      <c r="C140" s="65" t="s">
        <v>1708</v>
      </c>
      <c r="D140" s="65" t="s">
        <v>1769</v>
      </c>
      <c r="E140" s="65" t="s">
        <v>2757</v>
      </c>
      <c r="I140" s="80" t="s">
        <v>1995</v>
      </c>
      <c r="J140" s="81">
        <f>SUMIFS(EPS!$J:$J,EPS!$D:$D,'7. Particulates'!C140,EPS!$C:$C,'7. Particulates'!D140,EPS!$B:$B,'7. Particulates'!E140)/10^6</f>
        <v>102191</v>
      </c>
      <c r="K140" s="81">
        <f>SUMIFS('2017 EPA Data'!$D:$D,'2017 EPA Data'!$G:$G,C140,'2017 EPA Data'!$F:$F,I140)/metricton_to_shortton</f>
        <v>91268.336493363939</v>
      </c>
      <c r="L140" s="82"/>
    </row>
    <row r="141" spans="3:12">
      <c r="C141" s="65" t="s">
        <v>1708</v>
      </c>
      <c r="D141" s="65" t="s">
        <v>2854</v>
      </c>
      <c r="E141" s="65" t="s">
        <v>2757</v>
      </c>
      <c r="I141" s="80" t="s">
        <v>2859</v>
      </c>
      <c r="J141" s="81">
        <f>SUMIFS(EPS!$J:$J,EPS!$D:$D,'7. Particulates'!C141,EPS!$C:$C,'7. Particulates'!D141,EPS!$B:$B,'7. Particulates'!E141)/10^6</f>
        <v>509658</v>
      </c>
      <c r="K141" s="81">
        <f>SUMIFS('2017 EPA Data'!$D:$D,'2017 EPA Data'!$G:$G,C141,'2017 EPA Data'!$F:$F,I141)/metricton_to_shortton</f>
        <v>449161.30671045353</v>
      </c>
      <c r="L141" s="82"/>
    </row>
    <row r="142" spans="3:12">
      <c r="C142" s="65" t="s">
        <v>1708</v>
      </c>
      <c r="D142" s="65" t="s">
        <v>2855</v>
      </c>
      <c r="E142" s="65" t="s">
        <v>2757</v>
      </c>
      <c r="I142" s="80" t="s">
        <v>2860</v>
      </c>
      <c r="J142" s="81">
        <f>SUMIFS(EPS!$J:$J,EPS!$D:$D,'7. Particulates'!C142,EPS!$C:$C,'7. Particulates'!D142,EPS!$B:$B,'7. Particulates'!E142)/10^6</f>
        <v>112305</v>
      </c>
      <c r="K142" s="81">
        <f>SUMIFS('2017 EPA Data'!$D:$D,'2017 EPA Data'!$G:$G,C142,'2017 EPA Data'!$F:$F,I142)/metricton_to_shortton</f>
        <v>207873.46572198384</v>
      </c>
      <c r="L142" s="82"/>
    </row>
    <row r="143" spans="3:12">
      <c r="C143" s="65" t="s">
        <v>1708</v>
      </c>
      <c r="D143" s="65" t="s">
        <v>2856</v>
      </c>
      <c r="E143" s="65" t="s">
        <v>2757</v>
      </c>
      <c r="I143" s="80" t="s">
        <v>1829</v>
      </c>
      <c r="J143" s="81">
        <f>SUMIFS(EPS!$J:$J,EPS!$D:$D,'7. Particulates'!C143,EPS!$C:$C,'7. Particulates'!D143,EPS!$B:$B,'7. Particulates'!E143)/10^6</f>
        <v>1598680</v>
      </c>
      <c r="K143" s="81">
        <f>SUMIFS('2017 EPA Data'!$D:$D,'2017 EPA Data'!$G:$G,C143,'2017 EPA Data'!$F:$F,"*"&amp;I143&amp;"*")/metricton_to_shortton</f>
        <v>1101290.018234435</v>
      </c>
      <c r="L143" s="82"/>
    </row>
    <row r="144" spans="3:12">
      <c r="C144" s="65" t="s">
        <v>1708</v>
      </c>
      <c r="I144" s="80" t="s">
        <v>3265</v>
      </c>
      <c r="J144" s="81">
        <f>SUMIFS(EPS!$J:$J,EPS!$D:$D,'7. Particulates'!C144,EPS!$C:$C,'7. Particulates'!D144,EPS!$B:$B,'7. Particulates'!E144)/10^6</f>
        <v>0</v>
      </c>
      <c r="K144" s="81">
        <f>SUMIFS('2017 EPA Data'!$D:$D,'2017 EPA Data'!$G:$G,C144,'2017 EPA Data'!$F:$F,I144)/metricton_to_shortton*INDEX(GWP!$C$2:$C$13,MATCH(C144,GWP!$B$2:$B$13,0))</f>
        <v>0</v>
      </c>
    </row>
    <row r="145" spans="3:11">
      <c r="C145" s="65" t="s">
        <v>1708</v>
      </c>
      <c r="D145" s="65" t="s">
        <v>1770</v>
      </c>
      <c r="E145" s="65" t="s">
        <v>2757</v>
      </c>
      <c r="I145" s="80" t="s">
        <v>1996</v>
      </c>
      <c r="J145" s="81">
        <f>SUMIFS(EPS!$J:$J,EPS!$D:$D,'7. Particulates'!C145,EPS!$C:$C,'7. Particulates'!D145,EPS!$B:$B,'7. Particulates'!E145)/10^6</f>
        <v>13661.4</v>
      </c>
      <c r="K145" s="81">
        <f>SUMIFS('2017 EPA Data'!$D:$D,'2017 EPA Data'!$G:$G,C145,'2017 EPA Data'!$F:$F,I145)/metricton_to_shortton*INDEX(GWP!$C$2:$C$13,MATCH(C145,GWP!$B$2:$B$13,0))</f>
        <v>0</v>
      </c>
    </row>
    <row r="146" spans="3:11">
      <c r="C146" s="65" t="s">
        <v>1708</v>
      </c>
      <c r="D146" s="65" t="s">
        <v>1771</v>
      </c>
      <c r="E146" s="65" t="s">
        <v>2757</v>
      </c>
      <c r="I146" s="80" t="s">
        <v>1997</v>
      </c>
      <c r="J146" s="81">
        <f>SUMIFS(EPS!$J:$J,EPS!$D:$D,'7. Particulates'!C146,EPS!$C:$C,'7. Particulates'!D146,EPS!$B:$B,'7. Particulates'!E146)/10^6</f>
        <v>0</v>
      </c>
      <c r="K146" s="81">
        <f>SUMIFS('2017 EPA Data'!$D:$D,'2017 EPA Data'!$G:$G,C146,'2017 EPA Data'!$F:$F,I146)/metricton_to_shortton*INDEX(GWP!$C$2:$C$13,MATCH(C146,GWP!$B$2:$B$13,0))</f>
        <v>0</v>
      </c>
    </row>
    <row r="147" spans="3:11">
      <c r="C147" s="65" t="s">
        <v>1708</v>
      </c>
      <c r="D147" s="65" t="s">
        <v>1772</v>
      </c>
      <c r="E147" s="65" t="s">
        <v>2757</v>
      </c>
      <c r="I147" s="80" t="s">
        <v>2861</v>
      </c>
      <c r="J147" s="81">
        <f>SUMIFS(EPS!$J:$J,EPS!$D:$D,'7. Particulates'!C147,EPS!$C:$C,'7. Particulates'!D147,EPS!$B:$B,'7. Particulates'!E147)/10^6</f>
        <v>0</v>
      </c>
      <c r="K147" s="81">
        <f>SUMIFS('2017 EPA Data'!$D:$D,'2017 EPA Data'!$G:$G,C147,'2017 EPA Data'!$F:$F,I147)/metricton_to_shortton*INDEX(GWP!$C$2:$C$13,MATCH(C147,GWP!$B$2:$B$13,0))</f>
        <v>0</v>
      </c>
    </row>
    <row r="148" spans="3:11">
      <c r="C148" s="65" t="s">
        <v>1708</v>
      </c>
      <c r="I148" s="80" t="s">
        <v>2867</v>
      </c>
      <c r="J148" s="81">
        <f>SUMIFS(EPS!$J:$J,EPS!$D:$D,'7. Particulates'!C148,EPS!$C:$C,'7. Particulates'!D148,EPS!$B:$B,'7. Particulates'!E148)/10^6</f>
        <v>0</v>
      </c>
      <c r="K148" s="81">
        <f>SUMIFS('2017 EPA Data'!$D:$D,'2017 EPA Data'!$G:$G,C148,'2017 EPA Data'!$F:$F,I148)/metricton_to_shortton</f>
        <v>13178431.657156337</v>
      </c>
    </row>
    <row r="149" spans="3:11">
      <c r="I149" s="80" t="s">
        <v>1809</v>
      </c>
      <c r="J149" s="83">
        <f>SUM(J139:J148)</f>
        <v>2562582.4</v>
      </c>
      <c r="K149" s="83">
        <f>SUM(K139:K148)</f>
        <v>15223877.130752694</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election activeCell="J3" sqref="J3"/>
    </sheetView>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2" t="s">
        <v>1773</v>
      </c>
      <c r="B1" s="3" t="s">
        <v>1774</v>
      </c>
      <c r="C1" s="3" t="s">
        <v>1775</v>
      </c>
      <c r="D1" s="3" t="s">
        <v>1776</v>
      </c>
      <c r="E1" s="3" t="s">
        <v>1777</v>
      </c>
      <c r="F1" s="3" t="s">
        <v>1778</v>
      </c>
      <c r="G1" s="5" t="s">
        <v>1821</v>
      </c>
      <c r="H1" s="5" t="s">
        <v>1782</v>
      </c>
      <c r="I1" s="5" t="s">
        <v>1783</v>
      </c>
      <c r="J1" s="48" t="s">
        <v>7170</v>
      </c>
      <c r="K1" s="5" t="s">
        <v>1784</v>
      </c>
      <c r="L1" s="6" t="s">
        <v>2889</v>
      </c>
      <c r="M1" s="64"/>
      <c r="N1" s="29">
        <f>SUBTOTAL(9,L62:L1281)*million</f>
        <v>0</v>
      </c>
    </row>
    <row r="2" spans="1:14"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hidden="1">
      <c r="A4" t="s">
        <v>22</v>
      </c>
      <c r="B4" t="s">
        <v>1</v>
      </c>
      <c r="C4" t="s">
        <v>1701</v>
      </c>
      <c r="D4" t="s">
        <v>1702</v>
      </c>
      <c r="E4" t="s">
        <v>1703</v>
      </c>
      <c r="F4" t="s">
        <v>1744</v>
      </c>
      <c r="H4" t="str">
        <f>INDEX('Vensim Variables'!$B:$B,MATCH(EPS!$B4,'Vensim Variables'!$A:$A,0))</f>
        <v>g pollutant</v>
      </c>
      <c r="I4" t="str">
        <f t="shared" si="0"/>
        <v>CO2</v>
      </c>
      <c r="J4">
        <f>INDEX(NoSettings!$C:$C,MATCH(EPS!$A4,NoSettings!$A:$A,0))</f>
        <v>913987000000000</v>
      </c>
      <c r="K4">
        <f>INDEX(GWP!$C$2:$C$13,MATCH(EPS!I4,GWP!$B$2:$B$13,0))</f>
        <v>1</v>
      </c>
      <c r="L4" s="4">
        <f t="shared" ref="L4:L66" si="1">IF(H4="g pollutant",K4*J4/10^12,IF(H4="MMTCO2e",J4,IF(H4="MWh",J4,0)))</f>
        <v>913.98699999999997</v>
      </c>
    </row>
    <row r="5" spans="1:14" hidden="1">
      <c r="A5" t="s">
        <v>23</v>
      </c>
      <c r="B5" t="s">
        <v>1</v>
      </c>
      <c r="C5" t="s">
        <v>1701</v>
      </c>
      <c r="D5" t="s">
        <v>1702</v>
      </c>
      <c r="E5" t="s">
        <v>1703</v>
      </c>
      <c r="F5" t="s">
        <v>1745</v>
      </c>
      <c r="H5" t="str">
        <f>INDEX('Vensim Variables'!$B:$B,MATCH(EPS!$B5,'Vensim Variables'!$A:$A,0))</f>
        <v>g pollutant</v>
      </c>
      <c r="I5" t="str">
        <f t="shared" si="0"/>
        <v>CO2</v>
      </c>
      <c r="J5">
        <f>INDEX(NoSettings!$C:$C,MATCH(EPS!$A5,NoSettings!$A:$A,0))</f>
        <v>3529560000000</v>
      </c>
      <c r="K5">
        <f>INDEX(GWP!$C$2:$C$13,MATCH(EPS!I5,GWP!$B$2:$B$13,0))</f>
        <v>1</v>
      </c>
      <c r="L5" s="4">
        <f t="shared" si="1"/>
        <v>3.52956</v>
      </c>
    </row>
    <row r="6" spans="1:14" hidden="1">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334965000000</v>
      </c>
      <c r="K10">
        <f>INDEX(GWP!$C$2:$C$13,MATCH(EPS!I10,GWP!$B$2:$B$13,0))</f>
        <v>1</v>
      </c>
      <c r="L10" s="4">
        <f t="shared" si="1"/>
        <v>0.33496500000000001</v>
      </c>
    </row>
    <row r="11" spans="1:14"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93048500000000</v>
      </c>
      <c r="K14">
        <f>INDEX(GWP!$C$2:$C$13,MATCH(EPS!I14,GWP!$B$2:$B$13,0))</f>
        <v>1</v>
      </c>
      <c r="L14" s="4">
        <f t="shared" si="1"/>
        <v>93.048500000000004</v>
      </c>
    </row>
    <row r="15" spans="1:14"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76129800000000</v>
      </c>
      <c r="K15">
        <f>INDEX(GWP!$C$2:$C$13,MATCH(EPS!I15,GWP!$B$2:$B$13,0))</f>
        <v>1</v>
      </c>
      <c r="L15" s="4">
        <f t="shared" si="1"/>
        <v>76.129800000000003</v>
      </c>
    </row>
    <row r="16" spans="1:14"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695565000000</v>
      </c>
      <c r="K24">
        <f>INDEX(GWP!$C$2:$C$13,MATCH(EPS!I24,GWP!$B$2:$B$13,0))</f>
        <v>0</v>
      </c>
      <c r="L24" s="4">
        <f t="shared" si="1"/>
        <v>0</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3361830000</v>
      </c>
      <c r="K25">
        <f>INDEX(GWP!$C$2:$C$13,MATCH(EPS!I25,GWP!$B$2:$B$13,0))</f>
        <v>0</v>
      </c>
      <c r="L25" s="4">
        <f t="shared" si="1"/>
        <v>0</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58350900000</v>
      </c>
      <c r="K26">
        <f>INDEX(GWP!$C$2:$C$13,MATCH(EPS!I26,GWP!$B$2:$B$13,0))</f>
        <v>0</v>
      </c>
      <c r="L26" s="4">
        <f t="shared" si="1"/>
        <v>0</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104597000</v>
      </c>
      <c r="K27">
        <f>INDEX(GWP!$C$2:$C$13,MATCH(EPS!I27,GWP!$B$2:$B$13,0))</f>
        <v>0</v>
      </c>
      <c r="L27" s="4">
        <f t="shared" si="1"/>
        <v>0</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220848000</v>
      </c>
      <c r="K30">
        <f>INDEX(GWP!$C$2:$C$13,MATCH(EPS!I30,GWP!$B$2:$B$13,0))</f>
        <v>0</v>
      </c>
      <c r="L30" s="4">
        <f t="shared" si="1"/>
        <v>0</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70812000000</v>
      </c>
      <c r="K34">
        <f>INDEX(GWP!$C$2:$C$13,MATCH(EPS!I34,GWP!$B$2:$B$13,0))</f>
        <v>0</v>
      </c>
      <c r="L34" s="4">
        <f t="shared" si="1"/>
        <v>0</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72511900000</v>
      </c>
      <c r="K35">
        <f>INDEX(GWP!$C$2:$C$13,MATCH(EPS!I35,GWP!$B$2:$B$13,0))</f>
        <v>0</v>
      </c>
      <c r="L35" s="4">
        <f t="shared" si="1"/>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5940640000</v>
      </c>
      <c r="K36">
        <f>INDEX(GWP!$C$2:$C$13,MATCH(EPS!I36,GWP!$B$2:$B$13,0))</f>
        <v>0</v>
      </c>
      <c r="L36" s="4">
        <f t="shared" si="1"/>
        <v>0</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2256080000</v>
      </c>
      <c r="K37">
        <f>INDEX(GWP!$C$2:$C$13,MATCH(EPS!I37,GWP!$B$2:$B$13,0))</f>
        <v>0</v>
      </c>
      <c r="L37" s="4">
        <f t="shared" si="1"/>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10800100000000</v>
      </c>
      <c r="K44">
        <f>INDEX(GWP!$C$2:$C$13,MATCH(EPS!I44,GWP!$B$2:$B$13,0))</f>
        <v>0</v>
      </c>
      <c r="L44" s="4">
        <f t="shared" si="1"/>
        <v>0</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25727000000</v>
      </c>
      <c r="K45">
        <f>INDEX(GWP!$C$2:$C$13,MATCH(EPS!I45,GWP!$B$2:$B$13,0))</f>
        <v>0</v>
      </c>
      <c r="L45" s="4">
        <f t="shared" si="1"/>
        <v>0</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906022000000</v>
      </c>
      <c r="K46">
        <f>INDEX(GWP!$C$2:$C$13,MATCH(EPS!I46,GWP!$B$2:$B$13,0))</f>
        <v>0</v>
      </c>
      <c r="L46" s="4">
        <f t="shared" si="1"/>
        <v>0</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800449000</v>
      </c>
      <c r="K47">
        <f>INDEX(GWP!$C$2:$C$13,MATCH(EPS!I47,GWP!$B$2:$B$13,0))</f>
        <v>0</v>
      </c>
      <c r="L47" s="4">
        <f t="shared" si="1"/>
        <v>0</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2918530000</v>
      </c>
      <c r="K50">
        <f>INDEX(GWP!$C$2:$C$13,MATCH(EPS!I50,GWP!$B$2:$B$13,0))</f>
        <v>0</v>
      </c>
      <c r="L50" s="4">
        <f t="shared" si="1"/>
        <v>0</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1099510000000</v>
      </c>
      <c r="K54">
        <f>INDEX(GWP!$C$2:$C$13,MATCH(EPS!I54,GWP!$B$2:$B$13,0))</f>
        <v>0</v>
      </c>
      <c r="L54" s="4">
        <f t="shared" si="1"/>
        <v>0</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554911000000</v>
      </c>
      <c r="K55">
        <f>INDEX(GWP!$C$2:$C$13,MATCH(EPS!I55,GWP!$B$2:$B$13,0))</f>
        <v>0</v>
      </c>
      <c r="L55" s="4">
        <f t="shared" si="1"/>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92241100000</v>
      </c>
      <c r="K56">
        <f>INDEX(GWP!$C$2:$C$13,MATCH(EPS!I56,GWP!$B$2:$B$13,0))</f>
        <v>0</v>
      </c>
      <c r="L56" s="4">
        <f t="shared" si="1"/>
        <v>0</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17265000000</v>
      </c>
      <c r="K57">
        <f>INDEX(GWP!$C$2:$C$13,MATCH(EPS!I57,GWP!$B$2:$B$13,0))</f>
        <v>0</v>
      </c>
      <c r="L57" s="4">
        <f t="shared" si="1"/>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705118000000</v>
      </c>
      <c r="K64">
        <f>INDEX(GWP!$C$2:$C$13,MATCH(EPS!I64,GWP!$B$2:$B$13,0))</f>
        <v>0</v>
      </c>
      <c r="L64" s="4">
        <f t="shared" si="1"/>
        <v>0</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20057800000</v>
      </c>
      <c r="K65">
        <f>INDEX(GWP!$C$2:$C$13,MATCH(EPS!I65,GWP!$B$2:$B$13,0))</f>
        <v>0</v>
      </c>
      <c r="L65" s="4">
        <f t="shared" si="1"/>
        <v>0</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59152200000</v>
      </c>
      <c r="K66">
        <f>INDEX(GWP!$C$2:$C$13,MATCH(EPS!I66,GWP!$B$2:$B$13,0))</f>
        <v>0</v>
      </c>
      <c r="L66" s="4">
        <f t="shared" si="1"/>
        <v>0</v>
      </c>
    </row>
    <row r="67" spans="1:12" hidden="1">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624063000</v>
      </c>
      <c r="K67">
        <f>INDEX(GWP!$C$2:$C$13,MATCH(EPS!I67,GWP!$B$2:$B$13,0))</f>
        <v>0</v>
      </c>
      <c r="L67" s="4">
        <f t="shared" ref="L67:L130" si="3">IF(H67="g pollutant",K67*J67/10^12,IF(H67="MMTCO2e",J67,IF(H67="MWh",J67,0)))</f>
        <v>0</v>
      </c>
    </row>
    <row r="68" spans="1:12" hidden="1">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129588000</v>
      </c>
      <c r="K70">
        <f>INDEX(GWP!$C$2:$C$13,MATCH(EPS!I70,GWP!$B$2:$B$13,0))</f>
        <v>0</v>
      </c>
      <c r="L70" s="4">
        <f t="shared" si="3"/>
        <v>0</v>
      </c>
    </row>
    <row r="71" spans="1:12" hidden="1">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hidden="1">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71784500000</v>
      </c>
      <c r="K74">
        <f>INDEX(GWP!$C$2:$C$13,MATCH(EPS!I74,GWP!$B$2:$B$13,0))</f>
        <v>0</v>
      </c>
      <c r="L74" s="4">
        <f t="shared" si="3"/>
        <v>0</v>
      </c>
    </row>
    <row r="75" spans="1:12" hidden="1">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432631000000</v>
      </c>
      <c r="K75">
        <f>INDEX(GWP!$C$2:$C$13,MATCH(EPS!I75,GWP!$B$2:$B$13,0))</f>
        <v>0</v>
      </c>
      <c r="L75" s="4">
        <f t="shared" si="3"/>
        <v>0</v>
      </c>
    </row>
    <row r="76" spans="1:12" hidden="1">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6022220000</v>
      </c>
      <c r="K76">
        <f>INDEX(GWP!$C$2:$C$13,MATCH(EPS!I76,GWP!$B$2:$B$13,0))</f>
        <v>0</v>
      </c>
      <c r="L76" s="4">
        <f t="shared" si="3"/>
        <v>0</v>
      </c>
    </row>
    <row r="77" spans="1:12" hidden="1">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13460500000</v>
      </c>
      <c r="K77">
        <f>INDEX(GWP!$C$2:$C$13,MATCH(EPS!I77,GWP!$B$2:$B$13,0))</f>
        <v>0</v>
      </c>
      <c r="L77" s="4">
        <f t="shared" si="3"/>
        <v>0</v>
      </c>
    </row>
    <row r="78" spans="1:12" hidden="1">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hidden="1">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hidden="1">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91925700000</v>
      </c>
      <c r="K84">
        <f>INDEX(GWP!$C$2:$C$13,MATCH(EPS!I84,GWP!$B$2:$B$13,0))</f>
        <v>0</v>
      </c>
      <c r="L84" s="4">
        <f t="shared" si="3"/>
        <v>0</v>
      </c>
    </row>
    <row r="85" spans="1:12" hidden="1">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1285540000</v>
      </c>
      <c r="K85">
        <f>INDEX(GWP!$C$2:$C$13,MATCH(EPS!I85,GWP!$B$2:$B$13,0))</f>
        <v>0</v>
      </c>
      <c r="L85" s="4">
        <f t="shared" si="3"/>
        <v>0</v>
      </c>
    </row>
    <row r="86" spans="1:12" hidden="1">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7711630000</v>
      </c>
      <c r="K86">
        <f>INDEX(GWP!$C$2:$C$13,MATCH(EPS!I86,GWP!$B$2:$B$13,0))</f>
        <v>0</v>
      </c>
      <c r="L86" s="4">
        <f t="shared" si="3"/>
        <v>0</v>
      </c>
    </row>
    <row r="87" spans="1:12" hidden="1">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39997200</v>
      </c>
      <c r="K87">
        <f>INDEX(GWP!$C$2:$C$13,MATCH(EPS!I87,GWP!$B$2:$B$13,0))</f>
        <v>0</v>
      </c>
      <c r="L87" s="4">
        <f t="shared" si="3"/>
        <v>0</v>
      </c>
    </row>
    <row r="88" spans="1:12" hidden="1">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25266000</v>
      </c>
      <c r="K90">
        <f>INDEX(GWP!$C$2:$C$13,MATCH(EPS!I90,GWP!$B$2:$B$13,0))</f>
        <v>0</v>
      </c>
      <c r="L90" s="4">
        <f t="shared" si="3"/>
        <v>0</v>
      </c>
    </row>
    <row r="91" spans="1:12" hidden="1">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hidden="1">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9358500000</v>
      </c>
      <c r="K94">
        <f>INDEX(GWP!$C$2:$C$13,MATCH(EPS!I94,GWP!$B$2:$B$13,0))</f>
        <v>0</v>
      </c>
      <c r="L94" s="4">
        <f t="shared" si="3"/>
        <v>0</v>
      </c>
    </row>
    <row r="95" spans="1:12" hidden="1">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27728000000</v>
      </c>
      <c r="K95">
        <f>INDEX(GWP!$C$2:$C$13,MATCH(EPS!I95,GWP!$B$2:$B$13,0))</f>
        <v>0</v>
      </c>
      <c r="L95" s="4">
        <f t="shared" si="3"/>
        <v>0</v>
      </c>
    </row>
    <row r="96" spans="1:12" hidden="1">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785113000</v>
      </c>
      <c r="K96">
        <f>INDEX(GWP!$C$2:$C$13,MATCH(EPS!I96,GWP!$B$2:$B$13,0))</f>
        <v>0</v>
      </c>
      <c r="L96" s="4">
        <f t="shared" si="3"/>
        <v>0</v>
      </c>
    </row>
    <row r="97" spans="1:12" hidden="1">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862708000</v>
      </c>
      <c r="K97">
        <f>INDEX(GWP!$C$2:$C$13,MATCH(EPS!I97,GWP!$B$2:$B$13,0))</f>
        <v>0</v>
      </c>
      <c r="L97" s="4">
        <f t="shared" si="3"/>
        <v>0</v>
      </c>
    </row>
    <row r="98" spans="1:12" hidden="1">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hidden="1">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hidden="1">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26379100000</v>
      </c>
      <c r="K104">
        <f>INDEX(GWP!$C$2:$C$13,MATCH(EPS!I104,GWP!$B$2:$B$13,0))</f>
        <v>0</v>
      </c>
      <c r="L104" s="4">
        <f t="shared" si="3"/>
        <v>0</v>
      </c>
    </row>
    <row r="105" spans="1:12" hidden="1">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906693000</v>
      </c>
      <c r="K105">
        <f>INDEX(GWP!$C$2:$C$13,MATCH(EPS!I105,GWP!$B$2:$B$13,0))</f>
        <v>0</v>
      </c>
      <c r="L105" s="4">
        <f t="shared" si="3"/>
        <v>0</v>
      </c>
    </row>
    <row r="106" spans="1:12" hidden="1">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2212940000</v>
      </c>
      <c r="K106">
        <f>INDEX(GWP!$C$2:$C$13,MATCH(EPS!I106,GWP!$B$2:$B$13,0))</f>
        <v>0</v>
      </c>
      <c r="L106" s="4">
        <f t="shared" si="3"/>
        <v>0</v>
      </c>
    </row>
    <row r="107" spans="1:12" hidden="1">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28210100</v>
      </c>
      <c r="K107">
        <f>INDEX(GWP!$C$2:$C$13,MATCH(EPS!I107,GWP!$B$2:$B$13,0))</f>
        <v>0</v>
      </c>
      <c r="L107" s="4">
        <f t="shared" si="3"/>
        <v>0</v>
      </c>
    </row>
    <row r="108" spans="1:12" hidden="1">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10129400</v>
      </c>
      <c r="K110">
        <f>INDEX(GWP!$C$2:$C$13,MATCH(EPS!I110,GWP!$B$2:$B$13,0))</f>
        <v>0</v>
      </c>
      <c r="L110" s="4">
        <f t="shared" si="3"/>
        <v>0</v>
      </c>
    </row>
    <row r="111" spans="1:12" hidden="1">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hidden="1">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2685530000</v>
      </c>
      <c r="K114">
        <f>INDEX(GWP!$C$2:$C$13,MATCH(EPS!I114,GWP!$B$2:$B$13,0))</f>
        <v>0</v>
      </c>
      <c r="L114" s="4">
        <f t="shared" si="3"/>
        <v>0</v>
      </c>
    </row>
    <row r="115" spans="1:12" hidden="1">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19556600000</v>
      </c>
      <c r="K115">
        <f>INDEX(GWP!$C$2:$C$13,MATCH(EPS!I115,GWP!$B$2:$B$13,0))</f>
        <v>0</v>
      </c>
      <c r="L115" s="4">
        <f t="shared" si="3"/>
        <v>0</v>
      </c>
    </row>
    <row r="116" spans="1:12" hidden="1">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225297000</v>
      </c>
      <c r="K116">
        <f>INDEX(GWP!$C$2:$C$13,MATCH(EPS!I116,GWP!$B$2:$B$13,0))</f>
        <v>0</v>
      </c>
      <c r="L116" s="4">
        <f t="shared" si="3"/>
        <v>0</v>
      </c>
    </row>
    <row r="117" spans="1:12" hidden="1">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608469000</v>
      </c>
      <c r="K117">
        <f>INDEX(GWP!$C$2:$C$13,MATCH(EPS!I117,GWP!$B$2:$B$13,0))</f>
        <v>0</v>
      </c>
      <c r="L117" s="4">
        <f t="shared" si="3"/>
        <v>0</v>
      </c>
    </row>
    <row r="118" spans="1:12" hidden="1">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hidden="1">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hidden="1">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6407100000</v>
      </c>
      <c r="K124">
        <f>INDEX(GWP!$C$2:$C$13,MATCH(EPS!I124,GWP!$B$2:$B$13,0))</f>
        <v>0</v>
      </c>
      <c r="L124" s="4">
        <f t="shared" si="3"/>
        <v>0</v>
      </c>
    </row>
    <row r="125" spans="1:12" hidden="1">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6467880</v>
      </c>
      <c r="K125">
        <f>INDEX(GWP!$C$2:$C$13,MATCH(EPS!I125,GWP!$B$2:$B$13,0))</f>
        <v>0</v>
      </c>
      <c r="L125" s="4">
        <f t="shared" si="3"/>
        <v>0</v>
      </c>
    </row>
    <row r="126" spans="1:12" hidden="1">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537491000</v>
      </c>
      <c r="K126">
        <f>INDEX(GWP!$C$2:$C$13,MATCH(EPS!I126,GWP!$B$2:$B$13,0))</f>
        <v>0</v>
      </c>
      <c r="L126" s="4">
        <f t="shared" si="3"/>
        <v>0</v>
      </c>
    </row>
    <row r="127" spans="1:12" hidden="1">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201237</v>
      </c>
      <c r="K127">
        <f>INDEX(GWP!$C$2:$C$13,MATCH(EPS!I127,GWP!$B$2:$B$13,0))</f>
        <v>0</v>
      </c>
      <c r="L127" s="4">
        <f t="shared" si="3"/>
        <v>0</v>
      </c>
    </row>
    <row r="128" spans="1:12" hidden="1">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hidden="1">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652275000</v>
      </c>
      <c r="K134">
        <f>INDEX(GWP!$C$2:$C$13,MATCH(EPS!I134,GWP!$B$2:$B$13,0))</f>
        <v>0</v>
      </c>
      <c r="L134" s="4">
        <f t="shared" si="5"/>
        <v>0</v>
      </c>
    </row>
    <row r="135" spans="1:12" hidden="1">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139507000</v>
      </c>
      <c r="K135">
        <f>INDEX(GWP!$C$2:$C$13,MATCH(EPS!I135,GWP!$B$2:$B$13,0))</f>
        <v>0</v>
      </c>
      <c r="L135" s="4">
        <f t="shared" si="5"/>
        <v>0</v>
      </c>
    </row>
    <row r="136" spans="1:12" hidden="1">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54721300</v>
      </c>
      <c r="K136">
        <f>INDEX(GWP!$C$2:$C$13,MATCH(EPS!I136,GWP!$B$2:$B$13,0))</f>
        <v>0</v>
      </c>
      <c r="L136" s="4">
        <f t="shared" si="5"/>
        <v>0</v>
      </c>
    </row>
    <row r="137" spans="1:12" hidden="1">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4340510</v>
      </c>
      <c r="K137">
        <f>INDEX(GWP!$C$2:$C$13,MATCH(EPS!I137,GWP!$B$2:$B$13,0))</f>
        <v>0</v>
      </c>
      <c r="L137" s="4">
        <f t="shared" si="5"/>
        <v>0</v>
      </c>
    </row>
    <row r="138" spans="1:12" hidden="1">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hidden="1">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5410440000</v>
      </c>
      <c r="K144">
        <f>INDEX(GWP!$C$2:$C$13,MATCH(EPS!I144,GWP!$B$2:$B$13,0))</f>
        <v>0</v>
      </c>
      <c r="L144" s="4">
        <f t="shared" si="5"/>
        <v>0</v>
      </c>
    </row>
    <row r="145" spans="1:12" hidden="1">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611453000</v>
      </c>
      <c r="K145">
        <f>INDEX(GWP!$C$2:$C$13,MATCH(EPS!I145,GWP!$B$2:$B$13,0))</f>
        <v>0</v>
      </c>
      <c r="L145" s="4">
        <f t="shared" si="5"/>
        <v>0</v>
      </c>
    </row>
    <row r="146" spans="1:12" hidden="1">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453881000</v>
      </c>
      <c r="K146">
        <f>INDEX(GWP!$C$2:$C$13,MATCH(EPS!I146,GWP!$B$2:$B$13,0))</f>
        <v>0</v>
      </c>
      <c r="L146" s="4">
        <f t="shared" si="5"/>
        <v>0</v>
      </c>
    </row>
    <row r="147" spans="1:12" hidden="1">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19024300</v>
      </c>
      <c r="K147">
        <f>INDEX(GWP!$C$2:$C$13,MATCH(EPS!I147,GWP!$B$2:$B$13,0))</f>
        <v>0</v>
      </c>
      <c r="L147" s="4">
        <f t="shared" si="5"/>
        <v>0</v>
      </c>
    </row>
    <row r="148" spans="1:12" hidden="1">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1878960</v>
      </c>
      <c r="K150">
        <f>INDEX(GWP!$C$2:$C$13,MATCH(EPS!I150,GWP!$B$2:$B$13,0))</f>
        <v>0</v>
      </c>
      <c r="L150" s="4">
        <f t="shared" si="5"/>
        <v>0</v>
      </c>
    </row>
    <row r="151" spans="1:12" hidden="1">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hidden="1">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550810000</v>
      </c>
      <c r="K154">
        <f>INDEX(GWP!$C$2:$C$13,MATCH(EPS!I154,GWP!$B$2:$B$13,0))</f>
        <v>0</v>
      </c>
      <c r="L154" s="4">
        <f t="shared" si="5"/>
        <v>0</v>
      </c>
    </row>
    <row r="155" spans="1:12" hidden="1">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13188500000</v>
      </c>
      <c r="K155">
        <f>INDEX(GWP!$C$2:$C$13,MATCH(EPS!I155,GWP!$B$2:$B$13,0))</f>
        <v>0</v>
      </c>
      <c r="L155" s="4">
        <f t="shared" si="5"/>
        <v>0</v>
      </c>
    </row>
    <row r="156" spans="1:12" hidden="1">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46209100</v>
      </c>
      <c r="K156">
        <f>INDEX(GWP!$C$2:$C$13,MATCH(EPS!I156,GWP!$B$2:$B$13,0))</f>
        <v>0</v>
      </c>
      <c r="L156" s="4">
        <f t="shared" si="5"/>
        <v>0</v>
      </c>
    </row>
    <row r="157" spans="1:12" hidden="1">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410338000</v>
      </c>
      <c r="K157">
        <f>INDEX(GWP!$C$2:$C$13,MATCH(EPS!I157,GWP!$B$2:$B$13,0))</f>
        <v>0</v>
      </c>
      <c r="L157" s="4">
        <f t="shared" si="5"/>
        <v>0</v>
      </c>
    </row>
    <row r="158" spans="1:12" hidden="1">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hidden="1">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hidden="1">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9254700000</v>
      </c>
      <c r="K164">
        <f>INDEX(GWP!$C$2:$C$13,MATCH(EPS!I164,GWP!$B$2:$B$13,0))</f>
        <v>0</v>
      </c>
      <c r="L164" s="4">
        <f t="shared" si="5"/>
        <v>0</v>
      </c>
    </row>
    <row r="165" spans="1:12" hidden="1">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123223000</v>
      </c>
      <c r="K165">
        <f>INDEX(GWP!$C$2:$C$13,MATCH(EPS!I165,GWP!$B$2:$B$13,0))</f>
        <v>0</v>
      </c>
      <c r="L165" s="4">
        <f t="shared" si="5"/>
        <v>0</v>
      </c>
    </row>
    <row r="166" spans="1:12" hidden="1">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776376000</v>
      </c>
      <c r="K166">
        <f>INDEX(GWP!$C$2:$C$13,MATCH(EPS!I166,GWP!$B$2:$B$13,0))</f>
        <v>0</v>
      </c>
      <c r="L166" s="4">
        <f t="shared" si="5"/>
        <v>0</v>
      </c>
    </row>
    <row r="167" spans="1:12" hidden="1">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3833850</v>
      </c>
      <c r="K167">
        <f>INDEX(GWP!$C$2:$C$13,MATCH(EPS!I167,GWP!$B$2:$B$13,0))</f>
        <v>0</v>
      </c>
      <c r="L167" s="4">
        <f t="shared" si="5"/>
        <v>0</v>
      </c>
    </row>
    <row r="168" spans="1:12" hidden="1">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3548040</v>
      </c>
      <c r="K170">
        <f>INDEX(GWP!$C$2:$C$13,MATCH(EPS!I170,GWP!$B$2:$B$13,0))</f>
        <v>0</v>
      </c>
      <c r="L170" s="4">
        <f t="shared" si="5"/>
        <v>0</v>
      </c>
    </row>
    <row r="171" spans="1:12" hidden="1">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hidden="1">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942175000</v>
      </c>
      <c r="K174">
        <f>INDEX(GWP!$C$2:$C$13,MATCH(EPS!I174,GWP!$B$2:$B$13,0))</f>
        <v>0</v>
      </c>
      <c r="L174" s="4">
        <f t="shared" si="5"/>
        <v>0</v>
      </c>
    </row>
    <row r="175" spans="1:12" hidden="1">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2657810000</v>
      </c>
      <c r="K175">
        <f>INDEX(GWP!$C$2:$C$13,MATCH(EPS!I175,GWP!$B$2:$B$13,0))</f>
        <v>0</v>
      </c>
      <c r="L175" s="4">
        <f t="shared" si="5"/>
        <v>0</v>
      </c>
    </row>
    <row r="176" spans="1:12" hidden="1">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79041900</v>
      </c>
      <c r="K176">
        <f>INDEX(GWP!$C$2:$C$13,MATCH(EPS!I176,GWP!$B$2:$B$13,0))</f>
        <v>0</v>
      </c>
      <c r="L176" s="4">
        <f t="shared" si="5"/>
        <v>0</v>
      </c>
    </row>
    <row r="177" spans="1:12" hidden="1">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82693100</v>
      </c>
      <c r="K177">
        <f>INDEX(GWP!$C$2:$C$13,MATCH(EPS!I177,GWP!$B$2:$B$13,0))</f>
        <v>0</v>
      </c>
      <c r="L177" s="4">
        <f t="shared" si="5"/>
        <v>0</v>
      </c>
    </row>
    <row r="178" spans="1:12" hidden="1">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hidden="1">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hidden="1">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38830900000</v>
      </c>
      <c r="K184">
        <f>INDEX(GWP!$C$2:$C$13,MATCH(EPS!I184,GWP!$B$2:$B$13,0))</f>
        <v>28</v>
      </c>
      <c r="L184" s="4">
        <f t="shared" si="5"/>
        <v>1.0872652</v>
      </c>
    </row>
    <row r="185" spans="1:12" hidden="1">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142674000</v>
      </c>
      <c r="K185">
        <f>INDEX(GWP!$C$2:$C$13,MATCH(EPS!I185,GWP!$B$2:$B$13,0))</f>
        <v>28</v>
      </c>
      <c r="L185" s="4">
        <f t="shared" si="5"/>
        <v>3.994872E-3</v>
      </c>
    </row>
    <row r="186" spans="1:12" hidden="1">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14991700</v>
      </c>
      <c r="K190">
        <f>INDEX(GWP!$C$2:$C$13,MATCH(EPS!I190,GWP!$B$2:$B$13,0))</f>
        <v>28</v>
      </c>
      <c r="L190" s="4">
        <f t="shared" si="5"/>
        <v>4.1976760000000002E-4</v>
      </c>
    </row>
    <row r="191" spans="1:12" hidden="1">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hidden="1">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3953180000</v>
      </c>
      <c r="K194">
        <f>INDEX(GWP!$C$2:$C$13,MATCH(EPS!I194,GWP!$B$2:$B$13,0))</f>
        <v>28</v>
      </c>
      <c r="L194" s="4">
        <f t="shared" si="5"/>
        <v>0.11068904</v>
      </c>
    </row>
    <row r="195" spans="1:12" hidden="1">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3077360000</v>
      </c>
      <c r="K195">
        <f>INDEX(GWP!$C$2:$C$13,MATCH(EPS!I195,GWP!$B$2:$B$13,0))</f>
        <v>28</v>
      </c>
      <c r="L195" s="4">
        <f t="shared" ref="L195:L258" si="7">IF(H195="g pollutant",K195*J195/10^12,IF(H195="MMTCO2e",J195,IF(H195="MWh",J195,0)))</f>
        <v>8.6166080000000006E-2</v>
      </c>
    </row>
    <row r="196" spans="1:12" hidden="1">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hidden="1">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hidden="1">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7766180000</v>
      </c>
      <c r="K204">
        <f>INDEX(GWP!$C$2:$C$13,MATCH(EPS!I204,GWP!$B$2:$B$13,0))</f>
        <v>265</v>
      </c>
      <c r="L204" s="4">
        <f t="shared" si="7"/>
        <v>2.0580376999999999</v>
      </c>
    </row>
    <row r="205" spans="1:12" hidden="1">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28534800</v>
      </c>
      <c r="K205">
        <f>INDEX(GWP!$C$2:$C$13,MATCH(EPS!I205,GWP!$B$2:$B$13,0))</f>
        <v>265</v>
      </c>
      <c r="L205" s="4">
        <f t="shared" si="7"/>
        <v>7.5617219999999999E-3</v>
      </c>
    </row>
    <row r="206" spans="1:12" hidden="1">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2998340</v>
      </c>
      <c r="K210">
        <f>INDEX(GWP!$C$2:$C$13,MATCH(EPS!I210,GWP!$B$2:$B$13,0))</f>
        <v>265</v>
      </c>
      <c r="L210" s="4">
        <f t="shared" si="7"/>
        <v>7.9456009999999996E-4</v>
      </c>
    </row>
    <row r="211" spans="1:12" hidden="1">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hidden="1">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790636000</v>
      </c>
      <c r="K214">
        <f>INDEX(GWP!$C$2:$C$13,MATCH(EPS!I214,GWP!$B$2:$B$13,0))</f>
        <v>265</v>
      </c>
      <c r="L214" s="4">
        <f t="shared" si="7"/>
        <v>0.20951854</v>
      </c>
    </row>
    <row r="215" spans="1:12" hidden="1">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615472000</v>
      </c>
      <c r="K215">
        <f>INDEX(GWP!$C$2:$C$13,MATCH(EPS!I215,GWP!$B$2:$B$13,0))</f>
        <v>265</v>
      </c>
      <c r="L215" s="4">
        <f t="shared" si="7"/>
        <v>0.16310008000000001</v>
      </c>
    </row>
    <row r="216" spans="1:12" hidden="1">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hidden="1">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675277000000</v>
      </c>
      <c r="K243">
        <f>INDEX(GWP!$C$2:$C$13,MATCH(EPS!I243,GWP!$B$2:$B$13,0))</f>
        <v>1</v>
      </c>
      <c r="L243" s="4">
        <f t="shared" si="7"/>
        <v>0.67527700000000002</v>
      </c>
    </row>
    <row r="244" spans="1:12" hidden="1">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2038220000000</v>
      </c>
      <c r="K244">
        <f>INDEX(GWP!$C$2:$C$13,MATCH(EPS!I244,GWP!$B$2:$B$13,0))</f>
        <v>1</v>
      </c>
      <c r="L244" s="4">
        <f t="shared" si="7"/>
        <v>2.0382199999999999</v>
      </c>
    </row>
    <row r="245" spans="1:12" hidden="1">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14832300000000</v>
      </c>
      <c r="K245">
        <f>INDEX(GWP!$C$2:$C$13,MATCH(EPS!I245,GWP!$B$2:$B$13,0))</f>
        <v>1</v>
      </c>
      <c r="L245" s="4">
        <f t="shared" si="7"/>
        <v>14.8323</v>
      </c>
    </row>
    <row r="246" spans="1:12" hidden="1">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39970500000</v>
      </c>
      <c r="K250">
        <f>INDEX(GWP!$C$2:$C$13,MATCH(EPS!I250,GWP!$B$2:$B$13,0))</f>
        <v>1</v>
      </c>
      <c r="L250" s="4">
        <f t="shared" si="7"/>
        <v>3.9970499999999999E-2</v>
      </c>
    </row>
    <row r="251" spans="1:12" hidden="1">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hidden="1">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hidden="1">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hidden="1">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hidden="1">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257517000</v>
      </c>
      <c r="K263">
        <f>INDEX(GWP!$C$2:$C$13,MATCH(EPS!I263,GWP!$B$2:$B$13,0))</f>
        <v>0</v>
      </c>
      <c r="L263" s="4">
        <f t="shared" si="9"/>
        <v>0</v>
      </c>
    </row>
    <row r="264" spans="1:12" hidden="1">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1337220000</v>
      </c>
      <c r="K264">
        <f>INDEX(GWP!$C$2:$C$13,MATCH(EPS!I264,GWP!$B$2:$B$13,0))</f>
        <v>0</v>
      </c>
      <c r="L264" s="4">
        <f t="shared" si="9"/>
        <v>0</v>
      </c>
    </row>
    <row r="265" spans="1:12" hidden="1">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2633260000</v>
      </c>
      <c r="K265">
        <f>INDEX(GWP!$C$2:$C$13,MATCH(EPS!I265,GWP!$B$2:$B$13,0))</f>
        <v>0</v>
      </c>
      <c r="L265" s="4">
        <f t="shared" si="9"/>
        <v>0</v>
      </c>
    </row>
    <row r="266" spans="1:12" hidden="1">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112183000</v>
      </c>
      <c r="K266">
        <f>INDEX(GWP!$C$2:$C$13,MATCH(EPS!I266,GWP!$B$2:$B$13,0))</f>
        <v>0</v>
      </c>
      <c r="L266" s="4">
        <f t="shared" si="9"/>
        <v>0</v>
      </c>
    </row>
    <row r="267" spans="1:12" hidden="1">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81929100</v>
      </c>
      <c r="K267">
        <f>INDEX(GWP!$C$2:$C$13,MATCH(EPS!I267,GWP!$B$2:$B$13,0))</f>
        <v>0</v>
      </c>
      <c r="L267" s="4">
        <f t="shared" si="9"/>
        <v>0</v>
      </c>
    </row>
    <row r="268" spans="1:12" hidden="1">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11136600</v>
      </c>
      <c r="K270">
        <f>INDEX(GWP!$C$2:$C$13,MATCH(EPS!I270,GWP!$B$2:$B$13,0))</f>
        <v>0</v>
      </c>
      <c r="L270" s="4">
        <f t="shared" si="9"/>
        <v>0</v>
      </c>
    </row>
    <row r="271" spans="1:12" hidden="1">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hidden="1">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1747190000</v>
      </c>
      <c r="K274">
        <f>INDEX(GWP!$C$2:$C$13,MATCH(EPS!I274,GWP!$B$2:$B$13,0))</f>
        <v>0</v>
      </c>
      <c r="L274" s="4">
        <f t="shared" si="9"/>
        <v>0</v>
      </c>
    </row>
    <row r="275" spans="1:12" hidden="1">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58695800000</v>
      </c>
      <c r="K275">
        <f>INDEX(GWP!$C$2:$C$13,MATCH(EPS!I275,GWP!$B$2:$B$13,0))</f>
        <v>0</v>
      </c>
      <c r="L275" s="4">
        <f t="shared" si="9"/>
        <v>0</v>
      </c>
    </row>
    <row r="276" spans="1:12" hidden="1">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146577000</v>
      </c>
      <c r="K276">
        <f>INDEX(GWP!$C$2:$C$13,MATCH(EPS!I276,GWP!$B$2:$B$13,0))</f>
        <v>0</v>
      </c>
      <c r="L276" s="4">
        <f t="shared" si="9"/>
        <v>0</v>
      </c>
    </row>
    <row r="277" spans="1:12" hidden="1">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1826210000</v>
      </c>
      <c r="K277">
        <f>INDEX(GWP!$C$2:$C$13,MATCH(EPS!I277,GWP!$B$2:$B$13,0))</f>
        <v>0</v>
      </c>
      <c r="L277" s="4">
        <f t="shared" si="9"/>
        <v>0</v>
      </c>
    </row>
    <row r="278" spans="1:12" hidden="1">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hidden="1">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14261200000</v>
      </c>
      <c r="K283">
        <f>INDEX(GWP!$C$2:$C$13,MATCH(EPS!I283,GWP!$B$2:$B$13,0))</f>
        <v>0</v>
      </c>
      <c r="L283" s="4">
        <f t="shared" si="9"/>
        <v>0</v>
      </c>
    </row>
    <row r="284" spans="1:12" hidden="1">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26493300000</v>
      </c>
      <c r="K284">
        <f>INDEX(GWP!$C$2:$C$13,MATCH(EPS!I284,GWP!$B$2:$B$13,0))</f>
        <v>0</v>
      </c>
      <c r="L284" s="4">
        <f t="shared" si="9"/>
        <v>0</v>
      </c>
    </row>
    <row r="285" spans="1:12" hidden="1">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21752000000</v>
      </c>
      <c r="K285">
        <f>INDEX(GWP!$C$2:$C$13,MATCH(EPS!I285,GWP!$B$2:$B$13,0))</f>
        <v>0</v>
      </c>
      <c r="L285" s="4">
        <f t="shared" si="9"/>
        <v>0</v>
      </c>
    </row>
    <row r="286" spans="1:12" hidden="1">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2222610000</v>
      </c>
      <c r="K286">
        <f>INDEX(GWP!$C$2:$C$13,MATCH(EPS!I286,GWP!$B$2:$B$13,0))</f>
        <v>0</v>
      </c>
      <c r="L286" s="4">
        <f t="shared" si="9"/>
        <v>0</v>
      </c>
    </row>
    <row r="287" spans="1:12" hidden="1">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676773000</v>
      </c>
      <c r="K287">
        <f>INDEX(GWP!$C$2:$C$13,MATCH(EPS!I287,GWP!$B$2:$B$13,0))</f>
        <v>0</v>
      </c>
      <c r="L287" s="4">
        <f t="shared" si="9"/>
        <v>0</v>
      </c>
    </row>
    <row r="288" spans="1:12" hidden="1">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19119400</v>
      </c>
      <c r="K290">
        <f>INDEX(GWP!$C$2:$C$13,MATCH(EPS!I290,GWP!$B$2:$B$13,0))</f>
        <v>0</v>
      </c>
      <c r="L290" s="4">
        <f t="shared" si="9"/>
        <v>0</v>
      </c>
    </row>
    <row r="291" spans="1:12" hidden="1">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hidden="1">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34615800000</v>
      </c>
      <c r="K294">
        <f>INDEX(GWP!$C$2:$C$13,MATCH(EPS!I294,GWP!$B$2:$B$13,0))</f>
        <v>0</v>
      </c>
      <c r="L294" s="4">
        <f t="shared" si="9"/>
        <v>0</v>
      </c>
    </row>
    <row r="295" spans="1:12" hidden="1">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484855000000</v>
      </c>
      <c r="K295">
        <f>INDEX(GWP!$C$2:$C$13,MATCH(EPS!I295,GWP!$B$2:$B$13,0))</f>
        <v>0</v>
      </c>
      <c r="L295" s="4">
        <f t="shared" si="9"/>
        <v>0</v>
      </c>
    </row>
    <row r="296" spans="1:12" hidden="1">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2904030000</v>
      </c>
      <c r="K296">
        <f>INDEX(GWP!$C$2:$C$13,MATCH(EPS!I296,GWP!$B$2:$B$13,0))</f>
        <v>0</v>
      </c>
      <c r="L296" s="4">
        <f t="shared" si="9"/>
        <v>0</v>
      </c>
    </row>
    <row r="297" spans="1:12" hidden="1">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15085400000</v>
      </c>
      <c r="K297">
        <f>INDEX(GWP!$C$2:$C$13,MATCH(EPS!I297,GWP!$B$2:$B$13,0))</f>
        <v>0</v>
      </c>
      <c r="L297" s="4">
        <f t="shared" si="9"/>
        <v>0</v>
      </c>
    </row>
    <row r="298" spans="1:12" hidden="1">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hidden="1">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807716000</v>
      </c>
      <c r="K303">
        <f>INDEX(GWP!$C$2:$C$13,MATCH(EPS!I303,GWP!$B$2:$B$13,0))</f>
        <v>0</v>
      </c>
      <c r="L303" s="4">
        <f t="shared" si="9"/>
        <v>0</v>
      </c>
    </row>
    <row r="304" spans="1:12" hidden="1">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1534250000</v>
      </c>
      <c r="K304">
        <f>INDEX(GWP!$C$2:$C$13,MATCH(EPS!I304,GWP!$B$2:$B$13,0))</f>
        <v>0</v>
      </c>
      <c r="L304" s="4">
        <f t="shared" si="9"/>
        <v>0</v>
      </c>
    </row>
    <row r="305" spans="1:12" hidden="1">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50652100000</v>
      </c>
      <c r="K305">
        <f>INDEX(GWP!$C$2:$C$13,MATCH(EPS!I305,GWP!$B$2:$B$13,0))</f>
        <v>0</v>
      </c>
      <c r="L305" s="4">
        <f t="shared" si="9"/>
        <v>0</v>
      </c>
    </row>
    <row r="306" spans="1:12" hidden="1">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128713000</v>
      </c>
      <c r="K306">
        <f>INDEX(GWP!$C$2:$C$13,MATCH(EPS!I306,GWP!$B$2:$B$13,0))</f>
        <v>0</v>
      </c>
      <c r="L306" s="4">
        <f t="shared" si="9"/>
        <v>0</v>
      </c>
    </row>
    <row r="307" spans="1:12" hidden="1">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1575950000</v>
      </c>
      <c r="K307">
        <f>INDEX(GWP!$C$2:$C$13,MATCH(EPS!I307,GWP!$B$2:$B$13,0))</f>
        <v>0</v>
      </c>
      <c r="L307" s="4">
        <f t="shared" si="9"/>
        <v>0</v>
      </c>
    </row>
    <row r="308" spans="1:12" hidden="1">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93642800</v>
      </c>
      <c r="K310">
        <f>INDEX(GWP!$C$2:$C$13,MATCH(EPS!I310,GWP!$B$2:$B$13,0))</f>
        <v>0</v>
      </c>
      <c r="L310" s="4">
        <f t="shared" si="9"/>
        <v>0</v>
      </c>
    </row>
    <row r="311" spans="1:12" hidden="1">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hidden="1">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2004630000</v>
      </c>
      <c r="K314">
        <f>INDEX(GWP!$C$2:$C$13,MATCH(EPS!I314,GWP!$B$2:$B$13,0))</f>
        <v>0</v>
      </c>
      <c r="L314" s="4">
        <f t="shared" si="9"/>
        <v>0</v>
      </c>
    </row>
    <row r="315" spans="1:12" hidden="1">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1129040000000</v>
      </c>
      <c r="K315">
        <f>INDEX(GWP!$C$2:$C$13,MATCH(EPS!I315,GWP!$B$2:$B$13,0))</f>
        <v>0</v>
      </c>
      <c r="L315" s="4">
        <f t="shared" si="9"/>
        <v>0</v>
      </c>
    </row>
    <row r="316" spans="1:12" hidden="1">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168175000</v>
      </c>
      <c r="K316">
        <f>INDEX(GWP!$C$2:$C$13,MATCH(EPS!I316,GWP!$B$2:$B$13,0))</f>
        <v>0</v>
      </c>
      <c r="L316" s="4">
        <f t="shared" si="9"/>
        <v>0</v>
      </c>
    </row>
    <row r="317" spans="1:12" hidden="1">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35128100000</v>
      </c>
      <c r="K317">
        <f>INDEX(GWP!$C$2:$C$13,MATCH(EPS!I317,GWP!$B$2:$B$13,0))</f>
        <v>0</v>
      </c>
      <c r="L317" s="4">
        <f t="shared" si="9"/>
        <v>0</v>
      </c>
    </row>
    <row r="318" spans="1:12" hidden="1">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hidden="1">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72812000</v>
      </c>
      <c r="K323">
        <f>INDEX(GWP!$C$2:$C$13,MATCH(EPS!I323,GWP!$B$2:$B$13,0))</f>
        <v>0</v>
      </c>
      <c r="L323" s="4">
        <f t="shared" ref="L323:L386" si="11">IF(H323="g pollutant",K323*J323/10^12,IF(H323="MMTCO2e",J323,IF(H323="MWh",J323,0)))</f>
        <v>0</v>
      </c>
    </row>
    <row r="324" spans="1:12" hidden="1">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168945000</v>
      </c>
      <c r="K324">
        <f>INDEX(GWP!$C$2:$C$13,MATCH(EPS!I324,GWP!$B$2:$B$13,0))</f>
        <v>0</v>
      </c>
      <c r="L324" s="4">
        <f t="shared" si="11"/>
        <v>0</v>
      </c>
    </row>
    <row r="325" spans="1:12" hidden="1">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2568310000</v>
      </c>
      <c r="K325">
        <f>INDEX(GWP!$C$2:$C$13,MATCH(EPS!I325,GWP!$B$2:$B$13,0))</f>
        <v>0</v>
      </c>
      <c r="L325" s="4">
        <f t="shared" si="11"/>
        <v>0</v>
      </c>
    </row>
    <row r="326" spans="1:12" hidden="1">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14173400</v>
      </c>
      <c r="K326">
        <f>INDEX(GWP!$C$2:$C$13,MATCH(EPS!I326,GWP!$B$2:$B$13,0))</f>
        <v>0</v>
      </c>
      <c r="L326" s="4">
        <f t="shared" si="11"/>
        <v>0</v>
      </c>
    </row>
    <row r="327" spans="1:12" hidden="1">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79908200</v>
      </c>
      <c r="K327">
        <f>INDEX(GWP!$C$2:$C$13,MATCH(EPS!I327,GWP!$B$2:$B$13,0))</f>
        <v>0</v>
      </c>
      <c r="L327" s="4">
        <f t="shared" si="11"/>
        <v>0</v>
      </c>
    </row>
    <row r="328" spans="1:12" hidden="1">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314850</v>
      </c>
      <c r="K330">
        <f>INDEX(GWP!$C$2:$C$13,MATCH(EPS!I330,GWP!$B$2:$B$13,0))</f>
        <v>0</v>
      </c>
      <c r="L330" s="4">
        <f t="shared" si="11"/>
        <v>0</v>
      </c>
    </row>
    <row r="331" spans="1:12" hidden="1">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hidden="1">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220742000</v>
      </c>
      <c r="K334">
        <f>INDEX(GWP!$C$2:$C$13,MATCH(EPS!I334,GWP!$B$2:$B$13,0))</f>
        <v>0</v>
      </c>
      <c r="L334" s="4">
        <f t="shared" si="11"/>
        <v>0</v>
      </c>
    </row>
    <row r="335" spans="1:12" hidden="1">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57248000000</v>
      </c>
      <c r="K335">
        <f>INDEX(GWP!$C$2:$C$13,MATCH(EPS!I335,GWP!$B$2:$B$13,0))</f>
        <v>0</v>
      </c>
      <c r="L335" s="4">
        <f t="shared" si="11"/>
        <v>0</v>
      </c>
    </row>
    <row r="336" spans="1:12" hidden="1">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18518700</v>
      </c>
      <c r="K336">
        <f>INDEX(GWP!$C$2:$C$13,MATCH(EPS!I336,GWP!$B$2:$B$13,0))</f>
        <v>0</v>
      </c>
      <c r="L336" s="4">
        <f t="shared" si="11"/>
        <v>0</v>
      </c>
    </row>
    <row r="337" spans="1:12" hidden="1">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1781170000</v>
      </c>
      <c r="K337">
        <f>INDEX(GWP!$C$2:$C$13,MATCH(EPS!I337,GWP!$B$2:$B$13,0))</f>
        <v>0</v>
      </c>
      <c r="L337" s="4">
        <f t="shared" si="11"/>
        <v>0</v>
      </c>
    </row>
    <row r="338" spans="1:12" hidden="1">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hidden="1">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35509900</v>
      </c>
      <c r="K343">
        <f>INDEX(GWP!$C$2:$C$13,MATCH(EPS!I343,GWP!$B$2:$B$13,0))</f>
        <v>0</v>
      </c>
      <c r="L343" s="4">
        <f t="shared" si="11"/>
        <v>0</v>
      </c>
    </row>
    <row r="344" spans="1:12" hidden="1">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50397800</v>
      </c>
      <c r="K344">
        <f>INDEX(GWP!$C$2:$C$13,MATCH(EPS!I344,GWP!$B$2:$B$13,0))</f>
        <v>0</v>
      </c>
      <c r="L344" s="4">
        <f t="shared" si="11"/>
        <v>0</v>
      </c>
    </row>
    <row r="345" spans="1:12" hidden="1">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1518680000</v>
      </c>
      <c r="K345">
        <f>INDEX(GWP!$C$2:$C$13,MATCH(EPS!I345,GWP!$B$2:$B$13,0))</f>
        <v>0</v>
      </c>
      <c r="L345" s="4">
        <f t="shared" si="11"/>
        <v>0</v>
      </c>
    </row>
    <row r="346" spans="1:12" hidden="1">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4228040</v>
      </c>
      <c r="K346">
        <f>INDEX(GWP!$C$2:$C$13,MATCH(EPS!I346,GWP!$B$2:$B$13,0))</f>
        <v>0</v>
      </c>
      <c r="L346" s="4">
        <f t="shared" si="11"/>
        <v>0</v>
      </c>
    </row>
    <row r="347" spans="1:12" hidden="1">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47251000</v>
      </c>
      <c r="K347">
        <f>INDEX(GWP!$C$2:$C$13,MATCH(EPS!I347,GWP!$B$2:$B$13,0))</f>
        <v>0</v>
      </c>
      <c r="L347" s="4">
        <f t="shared" si="11"/>
        <v>0</v>
      </c>
    </row>
    <row r="348" spans="1:12" hidden="1">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153847</v>
      </c>
      <c r="K350">
        <f>INDEX(GWP!$C$2:$C$13,MATCH(EPS!I350,GWP!$B$2:$B$13,0))</f>
        <v>0</v>
      </c>
      <c r="L350" s="4">
        <f t="shared" si="11"/>
        <v>0</v>
      </c>
    </row>
    <row r="351" spans="1:12" hidden="1">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hidden="1">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65849100</v>
      </c>
      <c r="K354">
        <f>INDEX(GWP!$C$2:$C$13,MATCH(EPS!I354,GWP!$B$2:$B$13,0))</f>
        <v>0</v>
      </c>
      <c r="L354" s="4">
        <f t="shared" si="11"/>
        <v>0</v>
      </c>
    </row>
    <row r="355" spans="1:12" hidden="1">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33851600000</v>
      </c>
      <c r="K355">
        <f>INDEX(GWP!$C$2:$C$13,MATCH(EPS!I355,GWP!$B$2:$B$13,0))</f>
        <v>0</v>
      </c>
      <c r="L355" s="4">
        <f t="shared" si="11"/>
        <v>0</v>
      </c>
    </row>
    <row r="356" spans="1:12" hidden="1">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5524300</v>
      </c>
      <c r="K356">
        <f>INDEX(GWP!$C$2:$C$13,MATCH(EPS!I356,GWP!$B$2:$B$13,0))</f>
        <v>0</v>
      </c>
      <c r="L356" s="4">
        <f t="shared" si="11"/>
        <v>0</v>
      </c>
    </row>
    <row r="357" spans="1:12" hidden="1">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1053230000</v>
      </c>
      <c r="K357">
        <f>INDEX(GWP!$C$2:$C$13,MATCH(EPS!I357,GWP!$B$2:$B$13,0))</f>
        <v>0</v>
      </c>
      <c r="L357" s="4">
        <f t="shared" si="11"/>
        <v>0</v>
      </c>
    </row>
    <row r="358" spans="1:12" hidden="1">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hidden="1">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5426570</v>
      </c>
      <c r="K364">
        <f>INDEX(GWP!$C$2:$C$13,MATCH(EPS!I364,GWP!$B$2:$B$13,0))</f>
        <v>0</v>
      </c>
      <c r="L364" s="4">
        <f t="shared" si="11"/>
        <v>0</v>
      </c>
    </row>
    <row r="365" spans="1:12" hidden="1">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51162300</v>
      </c>
      <c r="K365">
        <f>INDEX(GWP!$C$2:$C$13,MATCH(EPS!I365,GWP!$B$2:$B$13,0))</f>
        <v>0</v>
      </c>
      <c r="L365" s="4">
        <f t="shared" si="11"/>
        <v>0</v>
      </c>
    </row>
    <row r="366" spans="1:12" hidden="1">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455253</v>
      </c>
      <c r="K366">
        <f>INDEX(GWP!$C$2:$C$13,MATCH(EPS!I366,GWP!$B$2:$B$13,0))</f>
        <v>0</v>
      </c>
      <c r="L366" s="4">
        <f t="shared" si="11"/>
        <v>0</v>
      </c>
    </row>
    <row r="367" spans="1:12" hidden="1">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1591820</v>
      </c>
      <c r="K367">
        <f>INDEX(GWP!$C$2:$C$13,MATCH(EPS!I367,GWP!$B$2:$B$13,0))</f>
        <v>0</v>
      </c>
      <c r="L367" s="4">
        <f t="shared" si="11"/>
        <v>0</v>
      </c>
    </row>
    <row r="368" spans="1:12" hidden="1">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7090280</v>
      </c>
      <c r="K374">
        <f>INDEX(GWP!$C$2:$C$13,MATCH(EPS!I374,GWP!$B$2:$B$13,0))</f>
        <v>0</v>
      </c>
      <c r="L374" s="4">
        <f t="shared" si="11"/>
        <v>0</v>
      </c>
    </row>
    <row r="375" spans="1:12" hidden="1">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1140420000</v>
      </c>
      <c r="K375">
        <f>INDEX(GWP!$C$2:$C$13,MATCH(EPS!I375,GWP!$B$2:$B$13,0))</f>
        <v>0</v>
      </c>
      <c r="L375" s="4">
        <f t="shared" si="11"/>
        <v>0</v>
      </c>
    </row>
    <row r="376" spans="1:12" hidden="1">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594827</v>
      </c>
      <c r="K376">
        <f>INDEX(GWP!$C$2:$C$13,MATCH(EPS!I376,GWP!$B$2:$B$13,0))</f>
        <v>0</v>
      </c>
      <c r="L376" s="4">
        <f t="shared" si="11"/>
        <v>0</v>
      </c>
    </row>
    <row r="377" spans="1:12" hidden="1">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35482000</v>
      </c>
      <c r="K377">
        <f>INDEX(GWP!$C$2:$C$13,MATCH(EPS!I377,GWP!$B$2:$B$13,0))</f>
        <v>0</v>
      </c>
      <c r="L377" s="4">
        <f t="shared" si="11"/>
        <v>0</v>
      </c>
    </row>
    <row r="378" spans="1:12" hidden="1">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2816220</v>
      </c>
      <c r="K383">
        <f>INDEX(GWP!$C$2:$C$13,MATCH(EPS!I383,GWP!$B$2:$B$13,0))</f>
        <v>0</v>
      </c>
      <c r="L383" s="4">
        <f t="shared" si="11"/>
        <v>0</v>
      </c>
    </row>
    <row r="384" spans="1:12" hidden="1">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3059660</v>
      </c>
      <c r="K384">
        <f>INDEX(GWP!$C$2:$C$13,MATCH(EPS!I384,GWP!$B$2:$B$13,0))</f>
        <v>0</v>
      </c>
      <c r="L384" s="4">
        <f t="shared" si="11"/>
        <v>0</v>
      </c>
    </row>
    <row r="385" spans="1:12" hidden="1">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844977000</v>
      </c>
      <c r="K385">
        <f>INDEX(GWP!$C$2:$C$13,MATCH(EPS!I385,GWP!$B$2:$B$13,0))</f>
        <v>0</v>
      </c>
      <c r="L385" s="4">
        <f t="shared" si="11"/>
        <v>0</v>
      </c>
    </row>
    <row r="386" spans="1:12" hidden="1">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256685</v>
      </c>
      <c r="K386">
        <f>INDEX(GWP!$C$2:$C$13,MATCH(EPS!I386,GWP!$B$2:$B$13,0))</f>
        <v>0</v>
      </c>
      <c r="L386" s="4">
        <f t="shared" si="11"/>
        <v>0</v>
      </c>
    </row>
    <row r="387" spans="1:12" hidden="1">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26289900</v>
      </c>
      <c r="K387">
        <f>INDEX(GWP!$C$2:$C$13,MATCH(EPS!I387,GWP!$B$2:$B$13,0))</f>
        <v>0</v>
      </c>
      <c r="L387" s="4">
        <f t="shared" ref="L387:L450" si="13">IF(H387="g pollutant",K387*J387/10^12,IF(H387="MMTCO2e",J387,IF(H387="MWh",J387,0)))</f>
        <v>0</v>
      </c>
    </row>
    <row r="388" spans="1:12" hidden="1">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11926.1</v>
      </c>
      <c r="K390">
        <f>INDEX(GWP!$C$2:$C$13,MATCH(EPS!I390,GWP!$B$2:$B$13,0))</f>
        <v>0</v>
      </c>
      <c r="L390" s="4">
        <f t="shared" si="13"/>
        <v>0</v>
      </c>
    </row>
    <row r="391" spans="1:12" hidden="1">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hidden="1">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3997710</v>
      </c>
      <c r="K394">
        <f>INDEX(GWP!$C$2:$C$13,MATCH(EPS!I394,GWP!$B$2:$B$13,0))</f>
        <v>0</v>
      </c>
      <c r="L394" s="4">
        <f t="shared" si="13"/>
        <v>0</v>
      </c>
    </row>
    <row r="395" spans="1:12" hidden="1">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18834700000</v>
      </c>
      <c r="K395">
        <f>INDEX(GWP!$C$2:$C$13,MATCH(EPS!I395,GWP!$B$2:$B$13,0))</f>
        <v>0</v>
      </c>
      <c r="L395" s="4">
        <f t="shared" si="13"/>
        <v>0</v>
      </c>
    </row>
    <row r="396" spans="1:12" hidden="1">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335381</v>
      </c>
      <c r="K396">
        <f>INDEX(GWP!$C$2:$C$13,MATCH(EPS!I396,GWP!$B$2:$B$13,0))</f>
        <v>0</v>
      </c>
      <c r="L396" s="4">
        <f t="shared" si="13"/>
        <v>0</v>
      </c>
    </row>
    <row r="397" spans="1:12" hidden="1">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586007000</v>
      </c>
      <c r="K397">
        <f>INDEX(GWP!$C$2:$C$13,MATCH(EPS!I397,GWP!$B$2:$B$13,0))</f>
        <v>0</v>
      </c>
      <c r="L397" s="4">
        <f t="shared" si="13"/>
        <v>0</v>
      </c>
    </row>
    <row r="398" spans="1:12" hidden="1">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hidden="1">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5120390</v>
      </c>
      <c r="K403">
        <f>INDEX(GWP!$C$2:$C$13,MATCH(EPS!I403,GWP!$B$2:$B$13,0))</f>
        <v>0</v>
      </c>
      <c r="L403" s="4">
        <f t="shared" si="13"/>
        <v>0</v>
      </c>
    </row>
    <row r="404" spans="1:12" hidden="1">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16741500</v>
      </c>
      <c r="K404">
        <f>INDEX(GWP!$C$2:$C$13,MATCH(EPS!I404,GWP!$B$2:$B$13,0))</f>
        <v>0</v>
      </c>
      <c r="L404" s="4">
        <f t="shared" si="13"/>
        <v>0</v>
      </c>
    </row>
    <row r="405" spans="1:12" hidden="1">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359335000</v>
      </c>
      <c r="K405">
        <f>INDEX(GWP!$C$2:$C$13,MATCH(EPS!I405,GWP!$B$2:$B$13,0))</f>
        <v>0</v>
      </c>
      <c r="L405" s="4">
        <f t="shared" si="13"/>
        <v>0</v>
      </c>
    </row>
    <row r="406" spans="1:12" hidden="1">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1404500</v>
      </c>
      <c r="K406">
        <f>INDEX(GWP!$C$2:$C$13,MATCH(EPS!I406,GWP!$B$2:$B$13,0))</f>
        <v>0</v>
      </c>
      <c r="L406" s="4">
        <f t="shared" si="13"/>
        <v>0</v>
      </c>
    </row>
    <row r="407" spans="1:12" hidden="1">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11180100</v>
      </c>
      <c r="K407">
        <f>INDEX(GWP!$C$2:$C$13,MATCH(EPS!I407,GWP!$B$2:$B$13,0))</f>
        <v>0</v>
      </c>
      <c r="L407" s="4">
        <f t="shared" si="13"/>
        <v>0</v>
      </c>
    </row>
    <row r="408" spans="1:12" hidden="1">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22063.3</v>
      </c>
      <c r="K410">
        <f>INDEX(GWP!$C$2:$C$13,MATCH(EPS!I410,GWP!$B$2:$B$13,0))</f>
        <v>0</v>
      </c>
      <c r="L410" s="4">
        <f t="shared" si="13"/>
        <v>0</v>
      </c>
    </row>
    <row r="411" spans="1:12" hidden="1">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hidden="1">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21874300</v>
      </c>
      <c r="K414">
        <f>INDEX(GWP!$C$2:$C$13,MATCH(EPS!I414,GWP!$B$2:$B$13,0))</f>
        <v>0</v>
      </c>
      <c r="L414" s="4">
        <f t="shared" si="13"/>
        <v>0</v>
      </c>
    </row>
    <row r="415" spans="1:12" hidden="1">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8009640000</v>
      </c>
      <c r="K415">
        <f>INDEX(GWP!$C$2:$C$13,MATCH(EPS!I415,GWP!$B$2:$B$13,0))</f>
        <v>0</v>
      </c>
      <c r="L415" s="4">
        <f t="shared" si="13"/>
        <v>0</v>
      </c>
    </row>
    <row r="416" spans="1:12" hidden="1">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1835110</v>
      </c>
      <c r="K416">
        <f>INDEX(GWP!$C$2:$C$13,MATCH(EPS!I416,GWP!$B$2:$B$13,0))</f>
        <v>0</v>
      </c>
      <c r="L416" s="4">
        <f t="shared" si="13"/>
        <v>0</v>
      </c>
    </row>
    <row r="417" spans="1:12" hidden="1">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249205000</v>
      </c>
      <c r="K417">
        <f>INDEX(GWP!$C$2:$C$13,MATCH(EPS!I417,GWP!$B$2:$B$13,0))</f>
        <v>0</v>
      </c>
      <c r="L417" s="4">
        <f t="shared" si="13"/>
        <v>0</v>
      </c>
    </row>
    <row r="418" spans="1:12" hidden="1">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hidden="1">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12801000</v>
      </c>
      <c r="K423">
        <f>INDEX(GWP!$C$2:$C$13,MATCH(EPS!I423,GWP!$B$2:$B$13,0))</f>
        <v>28</v>
      </c>
      <c r="L423" s="4">
        <f t="shared" si="13"/>
        <v>3.5842799999999999E-4</v>
      </c>
    </row>
    <row r="424" spans="1:12" hidden="1">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86594100</v>
      </c>
      <c r="K424">
        <f>INDEX(GWP!$C$2:$C$13,MATCH(EPS!I424,GWP!$B$2:$B$13,0))</f>
        <v>28</v>
      </c>
      <c r="L424" s="4">
        <f t="shared" si="13"/>
        <v>2.4246348E-3</v>
      </c>
    </row>
    <row r="425" spans="1:12" hidden="1">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599558000</v>
      </c>
      <c r="K425">
        <f>INDEX(GWP!$C$2:$C$13,MATCH(EPS!I425,GWP!$B$2:$B$13,0))</f>
        <v>28</v>
      </c>
      <c r="L425" s="4">
        <f t="shared" si="13"/>
        <v>1.6787624000000001E-2</v>
      </c>
    </row>
    <row r="426" spans="1:12" hidden="1">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1788920</v>
      </c>
      <c r="K430">
        <f>INDEX(GWP!$C$2:$C$13,MATCH(EPS!I430,GWP!$B$2:$B$13,0))</f>
        <v>28</v>
      </c>
      <c r="L430" s="4">
        <f t="shared" si="13"/>
        <v>5.008976E-5</v>
      </c>
    </row>
    <row r="431" spans="1:12" hidden="1">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hidden="1">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hidden="1">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hidden="1">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hidden="1">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1280100</v>
      </c>
      <c r="K443">
        <f>INDEX(GWP!$C$2:$C$13,MATCH(EPS!I443,GWP!$B$2:$B$13,0))</f>
        <v>265</v>
      </c>
      <c r="L443" s="4">
        <f t="shared" si="13"/>
        <v>3.3922649999999999E-4</v>
      </c>
    </row>
    <row r="444" spans="1:12" hidden="1">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17318800</v>
      </c>
      <c r="K444">
        <f>INDEX(GWP!$C$2:$C$13,MATCH(EPS!I444,GWP!$B$2:$B$13,0))</f>
        <v>265</v>
      </c>
      <c r="L444" s="4">
        <f t="shared" si="13"/>
        <v>4.5894819999999998E-3</v>
      </c>
    </row>
    <row r="445" spans="1:12" hidden="1">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119912000</v>
      </c>
      <c r="K445">
        <f>INDEX(GWP!$C$2:$C$13,MATCH(EPS!I445,GWP!$B$2:$B$13,0))</f>
        <v>265</v>
      </c>
      <c r="L445" s="4">
        <f t="shared" si="13"/>
        <v>3.1776680000000002E-2</v>
      </c>
    </row>
    <row r="446" spans="1:12" hidden="1">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357784</v>
      </c>
      <c r="K450">
        <f>INDEX(GWP!$C$2:$C$13,MATCH(EPS!I450,GWP!$B$2:$B$13,0))</f>
        <v>265</v>
      </c>
      <c r="L450" s="4">
        <f t="shared" si="13"/>
        <v>9.4812759999999999E-5</v>
      </c>
    </row>
    <row r="451" spans="1:12" hidden="1">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hidden="1">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22628600</v>
      </c>
      <c r="K454">
        <f>INDEX(GWP!$C$2:$C$13,MATCH(EPS!I454,GWP!$B$2:$B$13,0))</f>
        <v>265</v>
      </c>
      <c r="L454" s="4">
        <f t="shared" si="15"/>
        <v>5.9965790000000001E-3</v>
      </c>
    </row>
    <row r="455" spans="1:12" hidden="1">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2672850000</v>
      </c>
      <c r="K455">
        <f>INDEX(GWP!$C$2:$C$13,MATCH(EPS!I455,GWP!$B$2:$B$13,0))</f>
        <v>265</v>
      </c>
      <c r="L455" s="4">
        <f t="shared" si="15"/>
        <v>0.70830525</v>
      </c>
    </row>
    <row r="456" spans="1:12" hidden="1">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hidden="1">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91271000000000</v>
      </c>
      <c r="K488">
        <f>INDEX(GWP!$C$2:$C$13,MATCH(EPS!I488,GWP!$B$2:$B$13,0))</f>
        <v>1</v>
      </c>
      <c r="L488" s="4">
        <f t="shared" si="15"/>
        <v>91.271000000000001</v>
      </c>
    </row>
    <row r="489" spans="1:12" hidden="1">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59776200000000</v>
      </c>
      <c r="K498">
        <f>INDEX(GWP!$C$2:$C$13,MATCH(EPS!I498,GWP!$B$2:$B$13,0))</f>
        <v>1</v>
      </c>
      <c r="L498" s="4">
        <f t="shared" si="15"/>
        <v>59.776200000000003</v>
      </c>
    </row>
    <row r="499" spans="1:12" hidden="1">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31317100000</v>
      </c>
      <c r="K508">
        <f>INDEX(GWP!$C$2:$C$13,MATCH(EPS!I508,GWP!$B$2:$B$13,0))</f>
        <v>0</v>
      </c>
      <c r="L508" s="4">
        <f t="shared" si="15"/>
        <v>0</v>
      </c>
    </row>
    <row r="509" spans="1:12" hidden="1">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20510500000</v>
      </c>
      <c r="K518">
        <f>INDEX(GWP!$C$2:$C$13,MATCH(EPS!I518,GWP!$B$2:$B$13,0))</f>
        <v>0</v>
      </c>
      <c r="L518" s="4">
        <f t="shared" si="17"/>
        <v>0</v>
      </c>
    </row>
    <row r="519" spans="1:12" hidden="1">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201655000000</v>
      </c>
      <c r="K528">
        <f>INDEX(GWP!$C$2:$C$13,MATCH(EPS!I528,GWP!$B$2:$B$13,0))</f>
        <v>0</v>
      </c>
      <c r="L528" s="4">
        <f t="shared" si="17"/>
        <v>0</v>
      </c>
    </row>
    <row r="529" spans="1:12" hidden="1">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132070000000</v>
      </c>
      <c r="K538">
        <f>INDEX(GWP!$C$2:$C$13,MATCH(EPS!I538,GWP!$B$2:$B$13,0))</f>
        <v>0</v>
      </c>
      <c r="L538" s="4">
        <f t="shared" si="17"/>
        <v>0</v>
      </c>
    </row>
    <row r="539" spans="1:12" hidden="1">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51406900000</v>
      </c>
      <c r="K548">
        <f>INDEX(GWP!$C$2:$C$13,MATCH(EPS!I548,GWP!$B$2:$B$13,0))</f>
        <v>0</v>
      </c>
      <c r="L548" s="4">
        <f t="shared" si="17"/>
        <v>0</v>
      </c>
    </row>
    <row r="549" spans="1:12" hidden="1">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33668000000</v>
      </c>
      <c r="K558">
        <f>INDEX(GWP!$C$2:$C$13,MATCH(EPS!I558,GWP!$B$2:$B$13,0))</f>
        <v>0</v>
      </c>
      <c r="L558" s="4">
        <f t="shared" si="17"/>
        <v>0</v>
      </c>
    </row>
    <row r="559" spans="1:12" hidden="1">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5153580000</v>
      </c>
      <c r="K568">
        <f>INDEX(GWP!$C$2:$C$13,MATCH(EPS!I568,GWP!$B$2:$B$13,0))</f>
        <v>0</v>
      </c>
      <c r="L568" s="4">
        <f t="shared" si="17"/>
        <v>0</v>
      </c>
    </row>
    <row r="569" spans="1:12" hidden="1">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3375240000</v>
      </c>
      <c r="K578">
        <f>INDEX(GWP!$C$2:$C$13,MATCH(EPS!I578,GWP!$B$2:$B$13,0))</f>
        <v>0</v>
      </c>
      <c r="L578" s="4">
        <f t="shared" si="17"/>
        <v>0</v>
      </c>
    </row>
    <row r="579" spans="1:12" hidden="1">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4535610000</v>
      </c>
      <c r="K588">
        <f>INDEX(GWP!$C$2:$C$13,MATCH(EPS!I588,GWP!$B$2:$B$13,0))</f>
        <v>0</v>
      </c>
      <c r="L588" s="4">
        <f t="shared" si="19"/>
        <v>0</v>
      </c>
    </row>
    <row r="589" spans="1:12" hidden="1">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2970510000</v>
      </c>
      <c r="K598">
        <f>INDEX(GWP!$C$2:$C$13,MATCH(EPS!I598,GWP!$B$2:$B$13,0))</f>
        <v>0</v>
      </c>
      <c r="L598" s="4">
        <f t="shared" si="19"/>
        <v>0</v>
      </c>
    </row>
    <row r="599" spans="1:12" hidden="1">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5532710000</v>
      </c>
      <c r="K608">
        <f>INDEX(GWP!$C$2:$C$13,MATCH(EPS!I608,GWP!$B$2:$B$13,0))</f>
        <v>0</v>
      </c>
      <c r="L608" s="4">
        <f t="shared" si="19"/>
        <v>0</v>
      </c>
    </row>
    <row r="609" spans="1:12" hidden="1">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3623540000</v>
      </c>
      <c r="K618">
        <f>INDEX(GWP!$C$2:$C$13,MATCH(EPS!I618,GWP!$B$2:$B$13,0))</f>
        <v>0</v>
      </c>
      <c r="L618" s="4">
        <f t="shared" si="19"/>
        <v>0</v>
      </c>
    </row>
    <row r="619" spans="1:12" hidden="1">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1465950000</v>
      </c>
      <c r="K628">
        <f>INDEX(GWP!$C$2:$C$13,MATCH(EPS!I628,GWP!$B$2:$B$13,0))</f>
        <v>0</v>
      </c>
      <c r="L628" s="4">
        <f t="shared" si="19"/>
        <v>0</v>
      </c>
    </row>
    <row r="629" spans="1:12" hidden="1">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960098000</v>
      </c>
      <c r="K638">
        <f>INDEX(GWP!$C$2:$C$13,MATCH(EPS!I638,GWP!$B$2:$B$13,0))</f>
        <v>0</v>
      </c>
      <c r="L638" s="4">
        <f t="shared" si="19"/>
        <v>0</v>
      </c>
    </row>
    <row r="639" spans="1:12" hidden="1">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736768000</v>
      </c>
      <c r="K648">
        <f>INDEX(GWP!$C$2:$C$13,MATCH(EPS!I648,GWP!$B$2:$B$13,0))</f>
        <v>0</v>
      </c>
      <c r="L648" s="4">
        <f t="shared" si="21"/>
        <v>0</v>
      </c>
    </row>
    <row r="649" spans="1:12" hidden="1">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482532000</v>
      </c>
      <c r="K658">
        <f>INDEX(GWP!$C$2:$C$13,MATCH(EPS!I658,GWP!$B$2:$B$13,0))</f>
        <v>0</v>
      </c>
      <c r="L658" s="4">
        <f t="shared" si="21"/>
        <v>0</v>
      </c>
    </row>
    <row r="659" spans="1:12" hidden="1">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3791260000</v>
      </c>
      <c r="K668">
        <f>INDEX(GWP!$C$2:$C$13,MATCH(EPS!I668,GWP!$B$2:$B$13,0))</f>
        <v>28</v>
      </c>
      <c r="L668" s="4">
        <f t="shared" si="21"/>
        <v>0.10615528</v>
      </c>
    </row>
    <row r="669" spans="1:12" hidden="1">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2483010000</v>
      </c>
      <c r="K678">
        <f>INDEX(GWP!$C$2:$C$13,MATCH(EPS!I678,GWP!$B$2:$B$13,0))</f>
        <v>28</v>
      </c>
      <c r="L678" s="4">
        <f t="shared" si="21"/>
        <v>6.9524279999999994E-2</v>
      </c>
    </row>
    <row r="679" spans="1:12" hidden="1">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758252000</v>
      </c>
      <c r="K688">
        <f>INDEX(GWP!$C$2:$C$13,MATCH(EPS!I688,GWP!$B$2:$B$13,0))</f>
        <v>265</v>
      </c>
      <c r="L688" s="4">
        <f t="shared" si="21"/>
        <v>0.20093678000000001</v>
      </c>
    </row>
    <row r="689" spans="1:12" hidden="1">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496602000</v>
      </c>
      <c r="K698">
        <f>INDEX(GWP!$C$2:$C$13,MATCH(EPS!I698,GWP!$B$2:$B$13,0))</f>
        <v>265</v>
      </c>
      <c r="L698" s="4">
        <f t="shared" si="21"/>
        <v>0.13159952999999999</v>
      </c>
    </row>
    <row r="699" spans="1:12" hidden="1">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hidden="1">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hidden="1">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670103000</v>
      </c>
      <c r="K745">
        <f>INDEX(GWP!$C$2:$C$13,MATCH(EPS!I745,GWP!$B$2:$B$13,0))</f>
        <v>0</v>
      </c>
      <c r="L745" s="4">
        <f t="shared" si="23"/>
        <v>0</v>
      </c>
    </row>
    <row r="746" spans="1:12" hidden="1">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19176700000</v>
      </c>
      <c r="K755">
        <f>INDEX(GWP!$C$2:$C$13,MATCH(EPS!I755,GWP!$B$2:$B$13,0))</f>
        <v>0</v>
      </c>
      <c r="L755" s="4">
        <f t="shared" si="23"/>
        <v>0</v>
      </c>
    </row>
    <row r="756" spans="1:12" hidden="1">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3265580000</v>
      </c>
      <c r="K765">
        <f>INDEX(GWP!$C$2:$C$13,MATCH(EPS!I765,GWP!$B$2:$B$13,0))</f>
        <v>0</v>
      </c>
      <c r="L765" s="4">
        <f t="shared" si="23"/>
        <v>0</v>
      </c>
    </row>
    <row r="766" spans="1:12" hidden="1">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93452800000</v>
      </c>
      <c r="K775">
        <f>INDEX(GWP!$C$2:$C$13,MATCH(EPS!I775,GWP!$B$2:$B$13,0))</f>
        <v>0</v>
      </c>
      <c r="L775" s="4">
        <f t="shared" si="25"/>
        <v>0</v>
      </c>
    </row>
    <row r="776" spans="1:12" hidden="1">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15460900000</v>
      </c>
      <c r="K785">
        <f>INDEX(GWP!$C$2:$C$13,MATCH(EPS!I785,GWP!$B$2:$B$13,0))</f>
        <v>0</v>
      </c>
      <c r="L785" s="4">
        <f t="shared" si="25"/>
        <v>0</v>
      </c>
    </row>
    <row r="786" spans="1:12" hidden="1">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442452000000</v>
      </c>
      <c r="K795">
        <f>INDEX(GWP!$C$2:$C$13,MATCH(EPS!I795,GWP!$B$2:$B$13,0))</f>
        <v>0</v>
      </c>
      <c r="L795" s="4">
        <f t="shared" si="25"/>
        <v>0</v>
      </c>
    </row>
    <row r="796" spans="1:12" hidden="1">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395258000</v>
      </c>
      <c r="K805">
        <f>INDEX(GWP!$C$2:$C$13,MATCH(EPS!I805,GWP!$B$2:$B$13,0))</f>
        <v>0</v>
      </c>
      <c r="L805" s="4">
        <f t="shared" si="25"/>
        <v>0</v>
      </c>
    </row>
    <row r="806" spans="1:12" hidden="1">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11311300000</v>
      </c>
      <c r="K815">
        <f>INDEX(GWP!$C$2:$C$13,MATCH(EPS!I815,GWP!$B$2:$B$13,0))</f>
        <v>0</v>
      </c>
      <c r="L815" s="4">
        <f t="shared" si="25"/>
        <v>0</v>
      </c>
    </row>
    <row r="816" spans="1:12" hidden="1">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381179000</v>
      </c>
      <c r="K825">
        <f>INDEX(GWP!$C$2:$C$13,MATCH(EPS!I825,GWP!$B$2:$B$13,0))</f>
        <v>0</v>
      </c>
      <c r="L825" s="4">
        <f t="shared" si="25"/>
        <v>0</v>
      </c>
    </row>
    <row r="826" spans="1:12" hidden="1">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10908400000</v>
      </c>
      <c r="K835">
        <f>INDEX(GWP!$C$2:$C$13,MATCH(EPS!I835,GWP!$B$2:$B$13,0))</f>
        <v>0</v>
      </c>
      <c r="L835" s="4">
        <f t="shared" ref="L835:L898" si="27">IF(H835="g pollutant",K835*J835/10^12,IF(H835="MMTCO2e",J835,IF(H835="MWh",J835,0)))</f>
        <v>0</v>
      </c>
    </row>
    <row r="836" spans="1:12" hidden="1">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5780470</v>
      </c>
      <c r="K845">
        <f>INDEX(GWP!$C$2:$C$13,MATCH(EPS!I845,GWP!$B$2:$B$13,0))</f>
        <v>0</v>
      </c>
      <c r="L845" s="4">
        <f t="shared" si="27"/>
        <v>0</v>
      </c>
    </row>
    <row r="846" spans="1:12" hidden="1">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165423000</v>
      </c>
      <c r="K855">
        <f>INDEX(GWP!$C$2:$C$13,MATCH(EPS!I855,GWP!$B$2:$B$13,0))</f>
        <v>0</v>
      </c>
      <c r="L855" s="4">
        <f t="shared" si="27"/>
        <v>0</v>
      </c>
    </row>
    <row r="856" spans="1:12" hidden="1">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292071000</v>
      </c>
      <c r="K865">
        <f>INDEX(GWP!$C$2:$C$13,MATCH(EPS!I865,GWP!$B$2:$B$13,0))</f>
        <v>0</v>
      </c>
      <c r="L865" s="4">
        <f t="shared" si="27"/>
        <v>0</v>
      </c>
    </row>
    <row r="866" spans="1:12" hidden="1">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8358340000</v>
      </c>
      <c r="K875">
        <f>INDEX(GWP!$C$2:$C$13,MATCH(EPS!I875,GWP!$B$2:$B$13,0))</f>
        <v>0</v>
      </c>
      <c r="L875" s="4">
        <f t="shared" si="27"/>
        <v>0</v>
      </c>
    </row>
    <row r="876" spans="1:12" hidden="1">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62144100</v>
      </c>
      <c r="K885">
        <f>INDEX(GWP!$C$2:$C$13,MATCH(EPS!I885,GWP!$B$2:$B$13,0))</f>
        <v>0</v>
      </c>
      <c r="L885" s="4">
        <f t="shared" si="27"/>
        <v>0</v>
      </c>
    </row>
    <row r="886" spans="1:12" hidden="1">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1778410000</v>
      </c>
      <c r="K895">
        <f>INDEX(GWP!$C$2:$C$13,MATCH(EPS!I895,GWP!$B$2:$B$13,0))</f>
        <v>0</v>
      </c>
      <c r="L895" s="4">
        <f t="shared" si="27"/>
        <v>0</v>
      </c>
    </row>
    <row r="896" spans="1:12" hidden="1">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hidden="1">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hidden="1">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9937760</v>
      </c>
      <c r="K925">
        <f>INDEX(GWP!$C$2:$C$13,MATCH(EPS!I925,GWP!$B$2:$B$13,0))</f>
        <v>265</v>
      </c>
      <c r="L925" s="4">
        <f t="shared" si="29"/>
        <v>2.6335064E-3</v>
      </c>
    </row>
    <row r="926" spans="1:12" hidden="1">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284394000</v>
      </c>
      <c r="K935">
        <f>INDEX(GWP!$C$2:$C$13,MATCH(EPS!I935,GWP!$B$2:$B$13,0))</f>
        <v>265</v>
      </c>
      <c r="L935" s="4">
        <f t="shared" si="29"/>
        <v>7.5364410000000007E-2</v>
      </c>
    </row>
    <row r="936" spans="1:12" hidden="1">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hidden="1">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hidden="1">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hidden="1">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396025000</v>
      </c>
      <c r="K985">
        <f>INDEX(GWP!$C$2:$C$13,MATCH(EPS!I985,GWP!$B$2:$B$13,0))</f>
        <v>0</v>
      </c>
      <c r="L985" s="4">
        <f t="shared" si="31"/>
        <v>0</v>
      </c>
    </row>
    <row r="986" spans="1:12" hidden="1">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984602000</v>
      </c>
      <c r="K995">
        <f>INDEX(GWP!$C$2:$C$13,MATCH(EPS!I995,GWP!$B$2:$B$13,0))</f>
        <v>0</v>
      </c>
      <c r="L995" s="4">
        <f t="shared" si="31"/>
        <v>0</v>
      </c>
    </row>
    <row r="996" spans="1:12" hidden="1">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2911720000</v>
      </c>
      <c r="K999">
        <f>INDEX(GWP!$C$2:$C$13,MATCH(EPS!I999,GWP!$B$2:$B$13,0))</f>
        <v>0</v>
      </c>
      <c r="L999" s="4">
        <f t="shared" si="31"/>
        <v>0</v>
      </c>
    </row>
    <row r="1000" spans="1:12" hidden="1">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1310880000</v>
      </c>
      <c r="K1005">
        <f>INDEX(GWP!$C$2:$C$13,MATCH(EPS!I1005,GWP!$B$2:$B$13,0))</f>
        <v>0</v>
      </c>
      <c r="L1005" s="4">
        <f t="shared" si="31"/>
        <v>0</v>
      </c>
    </row>
    <row r="1006" spans="1:12" hidden="1">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3259120000</v>
      </c>
      <c r="K1015">
        <f>INDEX(GWP!$C$2:$C$13,MATCH(EPS!I1015,GWP!$B$2:$B$13,0))</f>
        <v>0</v>
      </c>
      <c r="L1015" s="4">
        <f t="shared" si="31"/>
        <v>0</v>
      </c>
    </row>
    <row r="1016" spans="1:12" hidden="1">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9638070000</v>
      </c>
      <c r="K1019">
        <f>INDEX(GWP!$C$2:$C$13,MATCH(EPS!I1019,GWP!$B$2:$B$13,0))</f>
        <v>0</v>
      </c>
      <c r="L1019" s="4">
        <f t="shared" si="31"/>
        <v>0</v>
      </c>
    </row>
    <row r="1020" spans="1:12" hidden="1">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9985630000</v>
      </c>
      <c r="K1025">
        <f>INDEX(GWP!$C$2:$C$13,MATCH(EPS!I1025,GWP!$B$2:$B$13,0))</f>
        <v>0</v>
      </c>
      <c r="L1025" s="4">
        <f t="shared" si="31"/>
        <v>0</v>
      </c>
    </row>
    <row r="1026" spans="1:12" hidden="1">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24826400000</v>
      </c>
      <c r="K1035">
        <f>INDEX(GWP!$C$2:$C$13,MATCH(EPS!I1035,GWP!$B$2:$B$13,0))</f>
        <v>0</v>
      </c>
      <c r="L1035" s="4">
        <f t="shared" si="33"/>
        <v>0</v>
      </c>
    </row>
    <row r="1036" spans="1:12" hidden="1">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73418100000</v>
      </c>
      <c r="K1039">
        <f>INDEX(GWP!$C$2:$C$13,MATCH(EPS!I1039,GWP!$B$2:$B$13,0))</f>
        <v>0</v>
      </c>
      <c r="L1039" s="4">
        <f t="shared" si="33"/>
        <v>0</v>
      </c>
    </row>
    <row r="1040" spans="1:12" hidden="1">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231848000</v>
      </c>
      <c r="K1045">
        <f>INDEX(GWP!$C$2:$C$13,MATCH(EPS!I1045,GWP!$B$2:$B$13,0))</f>
        <v>0</v>
      </c>
      <c r="L1045" s="4">
        <f t="shared" si="33"/>
        <v>0</v>
      </c>
    </row>
    <row r="1046" spans="1:12" hidden="1">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576424000</v>
      </c>
      <c r="K1055">
        <f>INDEX(GWP!$C$2:$C$13,MATCH(EPS!I1055,GWP!$B$2:$B$13,0))</f>
        <v>0</v>
      </c>
      <c r="L1055" s="4">
        <f t="shared" si="33"/>
        <v>0</v>
      </c>
    </row>
    <row r="1056" spans="1:12" hidden="1">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1704630000</v>
      </c>
      <c r="K1059">
        <f>INDEX(GWP!$C$2:$C$13,MATCH(EPS!I1059,GWP!$B$2:$B$13,0))</f>
        <v>0</v>
      </c>
      <c r="L1059" s="4">
        <f t="shared" si="33"/>
        <v>0</v>
      </c>
    </row>
    <row r="1060" spans="1:12" hidden="1">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221014000</v>
      </c>
      <c r="K1065">
        <f>INDEX(GWP!$C$2:$C$13,MATCH(EPS!I1065,GWP!$B$2:$B$13,0))</f>
        <v>0</v>
      </c>
      <c r="L1065" s="4">
        <f t="shared" si="33"/>
        <v>0</v>
      </c>
    </row>
    <row r="1066" spans="1:12" hidden="1">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549487000</v>
      </c>
      <c r="K1075">
        <f>INDEX(GWP!$C$2:$C$13,MATCH(EPS!I1075,GWP!$B$2:$B$13,0))</f>
        <v>0</v>
      </c>
      <c r="L1075" s="4">
        <f t="shared" si="33"/>
        <v>0</v>
      </c>
    </row>
    <row r="1076" spans="1:12" hidden="1">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1624970000</v>
      </c>
      <c r="K1079">
        <f>INDEX(GWP!$C$2:$C$13,MATCH(EPS!I1079,GWP!$B$2:$B$13,0))</f>
        <v>0</v>
      </c>
      <c r="L1079" s="4">
        <f t="shared" si="33"/>
        <v>0</v>
      </c>
    </row>
    <row r="1080" spans="1:12" hidden="1">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196025000</v>
      </c>
      <c r="K1085">
        <f>INDEX(GWP!$C$2:$C$13,MATCH(EPS!I1085,GWP!$B$2:$B$13,0))</f>
        <v>0</v>
      </c>
      <c r="L1085" s="4">
        <f t="shared" si="33"/>
        <v>0</v>
      </c>
    </row>
    <row r="1086" spans="1:12" hidden="1">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487359000</v>
      </c>
      <c r="K1095">
        <f>INDEX(GWP!$C$2:$C$13,MATCH(EPS!I1095,GWP!$B$2:$B$13,0))</f>
        <v>0</v>
      </c>
      <c r="L1095" s="4">
        <f t="shared" si="35"/>
        <v>0</v>
      </c>
    </row>
    <row r="1096" spans="1:12" hidden="1">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1441250000</v>
      </c>
      <c r="K1099">
        <f>INDEX(GWP!$C$2:$C$13,MATCH(EPS!I1099,GWP!$B$2:$B$13,0))</f>
        <v>0</v>
      </c>
      <c r="L1099" s="4">
        <f t="shared" si="35"/>
        <v>0</v>
      </c>
    </row>
    <row r="1100" spans="1:12" hidden="1">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168239000</v>
      </c>
      <c r="K1105">
        <f>INDEX(GWP!$C$2:$C$13,MATCH(EPS!I1105,GWP!$B$2:$B$13,0))</f>
        <v>0</v>
      </c>
      <c r="L1105" s="4">
        <f t="shared" si="35"/>
        <v>0</v>
      </c>
    </row>
    <row r="1106" spans="1:12" hidden="1">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418279000</v>
      </c>
      <c r="K1115">
        <f>INDEX(GWP!$C$2:$C$13,MATCH(EPS!I1115,GWP!$B$2:$B$13,0))</f>
        <v>0</v>
      </c>
      <c r="L1115" s="4">
        <f t="shared" si="35"/>
        <v>0</v>
      </c>
    </row>
    <row r="1116" spans="1:12" hidden="1">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1236960000</v>
      </c>
      <c r="K1119">
        <f>INDEX(GWP!$C$2:$C$13,MATCH(EPS!I1119,GWP!$B$2:$B$13,0))</f>
        <v>0</v>
      </c>
      <c r="L1119" s="4">
        <f t="shared" si="35"/>
        <v>0</v>
      </c>
    </row>
    <row r="1120" spans="1:12" hidden="1">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38313700</v>
      </c>
      <c r="K1125">
        <f>INDEX(GWP!$C$2:$C$13,MATCH(EPS!I1125,GWP!$B$2:$B$13,0))</f>
        <v>0</v>
      </c>
      <c r="L1125" s="4">
        <f t="shared" si="35"/>
        <v>0</v>
      </c>
    </row>
    <row r="1126" spans="1:12" hidden="1">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95256000</v>
      </c>
      <c r="K1135">
        <f>INDEX(GWP!$C$2:$C$13,MATCH(EPS!I1135,GWP!$B$2:$B$13,0))</f>
        <v>0</v>
      </c>
      <c r="L1135" s="4">
        <f t="shared" si="35"/>
        <v>0</v>
      </c>
    </row>
    <row r="1136" spans="1:12" hidden="1">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281696000</v>
      </c>
      <c r="K1139">
        <f>INDEX(GWP!$C$2:$C$13,MATCH(EPS!I1139,GWP!$B$2:$B$13,0))</f>
        <v>0</v>
      </c>
      <c r="L1139" s="4">
        <f t="shared" si="35"/>
        <v>0</v>
      </c>
    </row>
    <row r="1140" spans="1:12" hidden="1">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hidden="1">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hidden="1">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hidden="1">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65169500</v>
      </c>
      <c r="K1175">
        <f>INDEX(GWP!$C$2:$C$13,MATCH(EPS!I1175,GWP!$B$2:$B$13,0))</f>
        <v>265</v>
      </c>
      <c r="L1175" s="4">
        <f t="shared" si="37"/>
        <v>1.7269917499999999E-2</v>
      </c>
    </row>
    <row r="1176" spans="1:12" hidden="1">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192723000</v>
      </c>
      <c r="K1179">
        <f>INDEX(GWP!$C$2:$C$13,MATCH(EPS!I1179,GWP!$B$2:$B$13,0))</f>
        <v>265</v>
      </c>
      <c r="L1179" s="4">
        <f t="shared" si="37"/>
        <v>5.1071594999999997E-2</v>
      </c>
    </row>
    <row r="1180" spans="1:12" hidden="1">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hidden="1">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hidden="1">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hidden="1">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hidden="1">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hidden="1">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hidden="1">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hidden="1">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hidden="1">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hidden="1">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hidden="1">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hidden="1">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hidden="1">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hidden="1">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hidden="1">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hidden="1">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hidden="1">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hidden="1">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42619800</v>
      </c>
      <c r="K1404">
        <f>INDEX(GWP!$C$2:$C$13,MATCH(EPS!I1404,GWP!$B$2:$B$13,0))</f>
        <v>265</v>
      </c>
      <c r="L1404" s="4">
        <f t="shared" si="43"/>
        <v>1.1294247E-2</v>
      </c>
    </row>
    <row r="1405" spans="1:12" hidden="1">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c r="A1442" t="s">
        <v>1460</v>
      </c>
      <c r="B1442" t="s">
        <v>2</v>
      </c>
      <c r="C1442" t="s">
        <v>1702</v>
      </c>
      <c r="H1442" t="str">
        <f>INDEX('Vensim Variables'!$B:$B,MATCH(EPS!$B1442,'Vensim Variables'!$A:$A,0))</f>
        <v>g pollutant</v>
      </c>
      <c r="I1442" t="str">
        <f t="shared" si="44"/>
        <v>CO2</v>
      </c>
      <c r="J1442">
        <f>INDEX(NoSettings!$C:$C,MATCH(EPS!$A1442,NoSettings!$A:$A,0))</f>
        <v>1680100000000000</v>
      </c>
      <c r="K1442">
        <f>INDEX(GWP!$C$2:$C$13,MATCH(EPS!I1442,GWP!$B$2:$B$13,0))</f>
        <v>1</v>
      </c>
      <c r="L1442" s="4">
        <f t="shared" si="45"/>
        <v>1680.1</v>
      </c>
    </row>
    <row r="1443" spans="1:12" hidden="1">
      <c r="A1443" t="s">
        <v>1461</v>
      </c>
      <c r="B1443" t="s">
        <v>2</v>
      </c>
      <c r="C1443" t="s">
        <v>1705</v>
      </c>
      <c r="H1443" t="str">
        <f>INDEX('Vensim Variables'!$B:$B,MATCH(EPS!$B1443,'Vensim Variables'!$A:$A,0))</f>
        <v>g pollutant</v>
      </c>
      <c r="I1443" t="str">
        <f t="shared" si="44"/>
        <v>VOC</v>
      </c>
      <c r="J1443">
        <f>INDEX(NoSettings!$C:$C,MATCH(EPS!$A1443,NoSettings!$A:$A,0))</f>
        <v>1065240000000</v>
      </c>
      <c r="K1443">
        <f>INDEX(GWP!$C$2:$C$13,MATCH(EPS!I1443,GWP!$B$2:$B$13,0))</f>
        <v>0</v>
      </c>
      <c r="L1443" s="4">
        <f t="shared" si="45"/>
        <v>0</v>
      </c>
    </row>
    <row r="1444" spans="1:12" hidden="1">
      <c r="A1444" t="s">
        <v>1462</v>
      </c>
      <c r="B1444" t="s">
        <v>2</v>
      </c>
      <c r="C1444" t="s">
        <v>1706</v>
      </c>
      <c r="H1444" t="str">
        <f>INDEX('Vensim Variables'!$B:$B,MATCH(EPS!$B1444,'Vensim Variables'!$A:$A,0))</f>
        <v>g pollutant</v>
      </c>
      <c r="I1444" t="str">
        <f t="shared" si="44"/>
        <v>CO</v>
      </c>
      <c r="J1444">
        <f>INDEX(NoSettings!$C:$C,MATCH(EPS!$A1444,NoSettings!$A:$A,0))</f>
        <v>14730000000000</v>
      </c>
      <c r="K1444">
        <f>INDEX(GWP!$C$2:$C$13,MATCH(EPS!I1444,GWP!$B$2:$B$13,0))</f>
        <v>0</v>
      </c>
      <c r="L1444" s="4">
        <f t="shared" si="45"/>
        <v>0</v>
      </c>
    </row>
    <row r="1445" spans="1:12" hidden="1">
      <c r="A1445" t="s">
        <v>1463</v>
      </c>
      <c r="B1445" t="s">
        <v>2</v>
      </c>
      <c r="C1445" t="s">
        <v>1707</v>
      </c>
      <c r="H1445" t="str">
        <f>INDEX('Vensim Variables'!$B:$B,MATCH(EPS!$B1445,'Vensim Variables'!$A:$A,0))</f>
        <v>g pollutant</v>
      </c>
      <c r="I1445" t="str">
        <f t="shared" si="44"/>
        <v>NOx</v>
      </c>
      <c r="J1445">
        <f>INDEX(NoSettings!$C:$C,MATCH(EPS!$A1445,NoSettings!$A:$A,0))</f>
        <v>3190350000000</v>
      </c>
      <c r="K1445">
        <f>INDEX(GWP!$C$2:$C$13,MATCH(EPS!I1445,GWP!$B$2:$B$13,0))</f>
        <v>0</v>
      </c>
      <c r="L1445" s="4">
        <f t="shared" si="45"/>
        <v>0</v>
      </c>
    </row>
    <row r="1446" spans="1:12" hidden="1">
      <c r="A1446" t="s">
        <v>1464</v>
      </c>
      <c r="B1446" t="s">
        <v>2</v>
      </c>
      <c r="C1446" t="s">
        <v>1708</v>
      </c>
      <c r="H1446" t="str">
        <f>INDEX('Vensim Variables'!$B:$B,MATCH(EPS!$B1446,'Vensim Variables'!$A:$A,0))</f>
        <v>g pollutant</v>
      </c>
      <c r="I1446" t="str">
        <f t="shared" si="44"/>
        <v>PM10</v>
      </c>
      <c r="J1446">
        <f>INDEX(NoSettings!$C:$C,MATCH(EPS!$A1446,NoSettings!$A:$A,0))</f>
        <v>226087000000</v>
      </c>
      <c r="K1446">
        <f>INDEX(GWP!$C$2:$C$13,MATCH(EPS!I1446,GWP!$B$2:$B$13,0))</f>
        <v>0</v>
      </c>
      <c r="L1446" s="4">
        <f t="shared" si="45"/>
        <v>0</v>
      </c>
    </row>
    <row r="1447" spans="1:12" hidden="1">
      <c r="A1447" t="s">
        <v>1465</v>
      </c>
      <c r="B1447" t="s">
        <v>2</v>
      </c>
      <c r="C1447" t="s">
        <v>1709</v>
      </c>
      <c r="H1447" t="str">
        <f>INDEX('Vensim Variables'!$B:$B,MATCH(EPS!$B1447,'Vensim Variables'!$A:$A,0))</f>
        <v>g pollutant</v>
      </c>
      <c r="I1447" t="str">
        <f t="shared" si="44"/>
        <v>PM25</v>
      </c>
      <c r="J1447">
        <f>INDEX(NoSettings!$C:$C,MATCH(EPS!$A1447,NoSettings!$A:$A,0))</f>
        <v>111033000000</v>
      </c>
      <c r="K1447">
        <f>INDEX(GWP!$C$2:$C$13,MATCH(EPS!I1447,GWP!$B$2:$B$13,0))</f>
        <v>0</v>
      </c>
      <c r="L1447" s="4">
        <f t="shared" si="45"/>
        <v>0</v>
      </c>
    </row>
    <row r="1448" spans="1:12" hidden="1">
      <c r="A1448" t="s">
        <v>1466</v>
      </c>
      <c r="B1448" t="s">
        <v>2</v>
      </c>
      <c r="C1448" t="s">
        <v>1710</v>
      </c>
      <c r="H1448" t="str">
        <f>INDEX('Vensim Variables'!$B:$B,MATCH(EPS!$B1448,'Vensim Variables'!$A:$A,0))</f>
        <v>g pollutant</v>
      </c>
      <c r="I1448" t="str">
        <f t="shared" si="44"/>
        <v>SOx</v>
      </c>
      <c r="J1448">
        <f>INDEX(NoSettings!$C:$C,MATCH(EPS!$A1448,NoSettings!$A:$A,0))</f>
        <v>20596800000</v>
      </c>
      <c r="K1448">
        <f>INDEX(GWP!$C$2:$C$13,MATCH(EPS!I1448,GWP!$B$2:$B$13,0))</f>
        <v>0</v>
      </c>
      <c r="L1448" s="4">
        <f t="shared" si="45"/>
        <v>0</v>
      </c>
    </row>
    <row r="1449" spans="1:12" hidden="1">
      <c r="A1449" t="s">
        <v>1467</v>
      </c>
      <c r="B1449" t="s">
        <v>2</v>
      </c>
      <c r="C1449" t="s">
        <v>1711</v>
      </c>
      <c r="H1449" t="str">
        <f>INDEX('Vensim Variables'!$B:$B,MATCH(EPS!$B1449,'Vensim Variables'!$A:$A,0))</f>
        <v>g pollutant</v>
      </c>
      <c r="I1449" t="str">
        <f t="shared" si="44"/>
        <v>BC</v>
      </c>
      <c r="J1449">
        <f>INDEX(NoSettings!$C:$C,MATCH(EPS!$A1449,NoSettings!$A:$A,0))</f>
        <v>53994900000</v>
      </c>
      <c r="K1449">
        <f>INDEX(GWP!$C$2:$C$13,MATCH(EPS!I1449,GWP!$B$2:$B$13,0))</f>
        <v>0</v>
      </c>
      <c r="L1449" s="4">
        <f t="shared" si="45"/>
        <v>0</v>
      </c>
    </row>
    <row r="1450" spans="1:12" hidden="1">
      <c r="A1450" t="s">
        <v>1468</v>
      </c>
      <c r="B1450" t="s">
        <v>2</v>
      </c>
      <c r="C1450" t="s">
        <v>1712</v>
      </c>
      <c r="H1450" t="str">
        <f>INDEX('Vensim Variables'!$B:$B,MATCH(EPS!$B1450,'Vensim Variables'!$A:$A,0))</f>
        <v>g pollutant</v>
      </c>
      <c r="I1450" t="str">
        <f t="shared" si="44"/>
        <v>OC</v>
      </c>
      <c r="J1450">
        <f>INDEX(NoSettings!$C:$C,MATCH(EPS!$A1450,NoSettings!$A:$A,0))</f>
        <v>26263400000</v>
      </c>
      <c r="K1450">
        <f>INDEX(GWP!$C$2:$C$13,MATCH(EPS!I1450,GWP!$B$2:$B$13,0))</f>
        <v>0</v>
      </c>
      <c r="L1450" s="4">
        <f t="shared" si="45"/>
        <v>0</v>
      </c>
    </row>
    <row r="1451" spans="1:12" hidden="1">
      <c r="A1451" t="s">
        <v>1469</v>
      </c>
      <c r="B1451" t="s">
        <v>2</v>
      </c>
      <c r="C1451" t="s">
        <v>1713</v>
      </c>
      <c r="H1451" t="str">
        <f>INDEX('Vensim Variables'!$B:$B,MATCH(EPS!$B1451,'Vensim Variables'!$A:$A,0))</f>
        <v>g pollutant</v>
      </c>
      <c r="I1451" t="str">
        <f t="shared" si="44"/>
        <v>CH4</v>
      </c>
      <c r="J1451">
        <f>INDEX(NoSettings!$C:$C,MATCH(EPS!$A1451,NoSettings!$A:$A,0))</f>
        <v>70105700000</v>
      </c>
      <c r="K1451">
        <f>INDEX(GWP!$C$2:$C$13,MATCH(EPS!I1451,GWP!$B$2:$B$13,0))</f>
        <v>28</v>
      </c>
      <c r="L1451" s="4">
        <f t="shared" si="45"/>
        <v>1.9629596</v>
      </c>
    </row>
    <row r="1452" spans="1:12" hidden="1">
      <c r="A1452" t="s">
        <v>1470</v>
      </c>
      <c r="B1452" t="s">
        <v>2</v>
      </c>
      <c r="C1452" t="s">
        <v>1714</v>
      </c>
      <c r="H1452" t="str">
        <f>INDEX('Vensim Variables'!$B:$B,MATCH(EPS!$B1452,'Vensim Variables'!$A:$A,0))</f>
        <v>g pollutant</v>
      </c>
      <c r="I1452" t="str">
        <f t="shared" si="44"/>
        <v>N2O</v>
      </c>
      <c r="J1452">
        <f>INDEX(NoSettings!$C:$C,MATCH(EPS!$A1452,NoSettings!$A:$A,0))</f>
        <v>14015600000</v>
      </c>
      <c r="K1452">
        <f>INDEX(GWP!$C$2:$C$13,MATCH(EPS!I1452,GWP!$B$2:$B$13,0))</f>
        <v>265</v>
      </c>
      <c r="L1452" s="4">
        <f t="shared" si="45"/>
        <v>3.714134</v>
      </c>
    </row>
    <row r="1453" spans="1:12" hidden="1">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c r="A1454" t="s">
        <v>1472</v>
      </c>
      <c r="B1454" t="s">
        <v>3</v>
      </c>
      <c r="C1454" t="s">
        <v>1702</v>
      </c>
      <c r="D1454" t="s">
        <v>1752</v>
      </c>
      <c r="H1454" t="str">
        <f>INDEX('Vensim Variables'!$B:$B,MATCH(EPS!$B1454,'Vensim Variables'!$A:$A,0))</f>
        <v>g pollutant</v>
      </c>
      <c r="I1454" t="str">
        <f t="shared" si="44"/>
        <v>CO2</v>
      </c>
      <c r="J1454">
        <f>INDEX(NoSettings!$C:$C,MATCH(EPS!$A1454,NoSettings!$A:$A,0))</f>
        <v>934133000000000</v>
      </c>
      <c r="K1454">
        <f>INDEX(GWP!$C$2:$C$13,MATCH(EPS!I1454,GWP!$B$2:$B$13,0))</f>
        <v>1</v>
      </c>
      <c r="L1454" s="4">
        <f t="shared" si="45"/>
        <v>934.13300000000004</v>
      </c>
    </row>
    <row r="1455" spans="1:12" hidden="1">
      <c r="A1455" t="s">
        <v>7171</v>
      </c>
      <c r="B1455" t="s">
        <v>3</v>
      </c>
      <c r="C1455" t="s">
        <v>1702</v>
      </c>
      <c r="D1455" t="s">
        <v>7291</v>
      </c>
      <c r="H1455" t="str">
        <f>INDEX('Vensim Variables'!$B:$B,MATCH(EPS!$B1455,'Vensim Variables'!$A:$A,0))</f>
        <v>g pollutant</v>
      </c>
      <c r="I1455" t="str">
        <f t="shared" si="44"/>
        <v>CO2</v>
      </c>
      <c r="J1455">
        <f>INDEX(NoSettings!$C:$C,MATCH(EPS!$A1455,NoSettings!$A:$A,0))</f>
        <v>37384600000000</v>
      </c>
      <c r="K1455">
        <f>INDEX(GWP!$C$2:$C$13,MATCH(EPS!I1455,GWP!$B$2:$B$13,0))</f>
        <v>1</v>
      </c>
      <c r="L1455" s="4">
        <f t="shared" si="45"/>
        <v>37.384599999999999</v>
      </c>
    </row>
    <row r="1456" spans="1:12" hidden="1">
      <c r="A1456" t="s">
        <v>7172</v>
      </c>
      <c r="B1456" t="s">
        <v>3</v>
      </c>
      <c r="C1456" t="s">
        <v>1702</v>
      </c>
      <c r="D1456" t="s">
        <v>7292</v>
      </c>
      <c r="H1456" t="str">
        <f>INDEX('Vensim Variables'!$B:$B,MATCH(EPS!$B1456,'Vensim Variables'!$A:$A,0))</f>
        <v>g pollutant</v>
      </c>
      <c r="I1456" t="str">
        <f t="shared" si="44"/>
        <v>CO2</v>
      </c>
      <c r="J1456">
        <f>INDEX(NoSettings!$C:$C,MATCH(EPS!$A1456,NoSettings!$A:$A,0))</f>
        <v>513165000000000</v>
      </c>
      <c r="K1456">
        <f>INDEX(GWP!$C$2:$C$13,MATCH(EPS!I1456,GWP!$B$2:$B$13,0))</f>
        <v>1</v>
      </c>
      <c r="L1456" s="4">
        <f t="shared" si="45"/>
        <v>513.16499999999996</v>
      </c>
    </row>
    <row r="1457" spans="1:12" hidden="1">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c r="A1464" t="s">
        <v>1481</v>
      </c>
      <c r="B1464" t="s">
        <v>3</v>
      </c>
      <c r="C1464" t="s">
        <v>1702</v>
      </c>
      <c r="D1464" t="s">
        <v>1761</v>
      </c>
      <c r="H1464" t="str">
        <f>INDEX('Vensim Variables'!$B:$B,MATCH(EPS!$B1464,'Vensim Variables'!$A:$A,0))</f>
        <v>g pollutant</v>
      </c>
      <c r="I1464" t="str">
        <f t="shared" si="44"/>
        <v>CO2</v>
      </c>
      <c r="J1464">
        <f>INDEX(NoSettings!$C:$C,MATCH(EPS!$A1464,NoSettings!$A:$A,0))</f>
        <v>7413580000000</v>
      </c>
      <c r="K1464">
        <f>INDEX(GWP!$C$2:$C$13,MATCH(EPS!I1464,GWP!$B$2:$B$13,0))</f>
        <v>1</v>
      </c>
      <c r="L1464" s="4">
        <f t="shared" si="45"/>
        <v>7.4135799999999996</v>
      </c>
    </row>
    <row r="1465" spans="1:12" hidden="1">
      <c r="A1465" t="s">
        <v>1482</v>
      </c>
      <c r="B1465" t="s">
        <v>3</v>
      </c>
      <c r="C1465" t="s">
        <v>1702</v>
      </c>
      <c r="D1465" t="s">
        <v>1762</v>
      </c>
      <c r="H1465" t="str">
        <f>INDEX('Vensim Variables'!$B:$B,MATCH(EPS!$B1465,'Vensim Variables'!$A:$A,0))</f>
        <v>g pollutant</v>
      </c>
      <c r="I1465" t="str">
        <f t="shared" si="44"/>
        <v>CO2</v>
      </c>
      <c r="J1465">
        <f>INDEX(NoSettings!$C:$C,MATCH(EPS!$A1465,NoSettings!$A:$A,0))</f>
        <v>65303900000000</v>
      </c>
      <c r="K1465">
        <f>INDEX(GWP!$C$2:$C$13,MATCH(EPS!I1465,GWP!$B$2:$B$13,0))</f>
        <v>1</v>
      </c>
      <c r="L1465" s="4">
        <f t="shared" si="45"/>
        <v>65.303899999999999</v>
      </c>
    </row>
    <row r="1466" spans="1:12" hidden="1">
      <c r="A1466" t="s">
        <v>1483</v>
      </c>
      <c r="B1466" t="s">
        <v>3</v>
      </c>
      <c r="C1466" t="s">
        <v>1702</v>
      </c>
      <c r="D1466" t="s">
        <v>1763</v>
      </c>
      <c r="H1466" t="str">
        <f>INDEX('Vensim Variables'!$B:$B,MATCH(EPS!$B1466,'Vensim Variables'!$A:$A,0))</f>
        <v>g pollutant</v>
      </c>
      <c r="I1466" t="str">
        <f t="shared" si="44"/>
        <v>CO2</v>
      </c>
      <c r="J1466">
        <f>INDEX(NoSettings!$C:$C,MATCH(EPS!$A1466,NoSettings!$A:$A,0))</f>
        <v>10294400000000</v>
      </c>
      <c r="K1466">
        <f>INDEX(GWP!$C$2:$C$13,MATCH(EPS!I1466,GWP!$B$2:$B$13,0))</f>
        <v>1</v>
      </c>
      <c r="L1466" s="4">
        <f t="shared" si="45"/>
        <v>10.2944</v>
      </c>
    </row>
    <row r="1467" spans="1:12" hidden="1">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c r="A1470" t="s">
        <v>1487</v>
      </c>
      <c r="B1470" t="s">
        <v>3</v>
      </c>
      <c r="C1470" t="s">
        <v>1702</v>
      </c>
      <c r="D1470" t="s">
        <v>1767</v>
      </c>
      <c r="H1470" t="str">
        <f>INDEX('Vensim Variables'!$B:$B,MATCH(EPS!$B1470,'Vensim Variables'!$A:$A,0))</f>
        <v>g pollutant</v>
      </c>
      <c r="I1470" t="str">
        <f t="shared" si="44"/>
        <v>CO2</v>
      </c>
      <c r="J1470">
        <f>INDEX(NoSettings!$C:$C,MATCH(EPS!$A1470,NoSettings!$A:$A,0))</f>
        <v>7346140000000</v>
      </c>
      <c r="K1470">
        <f>INDEX(GWP!$C$2:$C$13,MATCH(EPS!I1470,GWP!$B$2:$B$13,0))</f>
        <v>1</v>
      </c>
      <c r="L1470" s="4">
        <f t="shared" si="45"/>
        <v>7.3461400000000001</v>
      </c>
    </row>
    <row r="1471" spans="1:12" hidden="1">
      <c r="A1471" t="s">
        <v>7173</v>
      </c>
      <c r="B1471" t="s">
        <v>3</v>
      </c>
      <c r="C1471" t="s">
        <v>1702</v>
      </c>
      <c r="D1471" t="s">
        <v>7293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c r="A1472" t="s">
        <v>7174</v>
      </c>
      <c r="B1472" t="s">
        <v>3</v>
      </c>
      <c r="C1472" t="s">
        <v>1702</v>
      </c>
      <c r="D1472" t="s">
        <v>7294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c r="A1473" t="s">
        <v>7175</v>
      </c>
      <c r="B1473" t="s">
        <v>3</v>
      </c>
      <c r="C1473" t="s">
        <v>1702</v>
      </c>
      <c r="D1473" t="s">
        <v>7295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c r="A1474" t="s">
        <v>7176</v>
      </c>
      <c r="B1474" t="s">
        <v>3</v>
      </c>
      <c r="C1474" t="s">
        <v>1702</v>
      </c>
      <c r="D1474" t="s">
        <v>7296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c r="A1475" t="s">
        <v>7177</v>
      </c>
      <c r="B1475" t="s">
        <v>3</v>
      </c>
      <c r="C1475" t="s">
        <v>1702</v>
      </c>
      <c r="D1475" t="s">
        <v>7297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c r="A1476" t="s">
        <v>7178</v>
      </c>
      <c r="B1476" t="s">
        <v>3</v>
      </c>
      <c r="C1476" t="s">
        <v>1702</v>
      </c>
      <c r="D1476" t="s">
        <v>7298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c r="A1477" t="s">
        <v>7179</v>
      </c>
      <c r="B1477" t="s">
        <v>3</v>
      </c>
      <c r="C1477" t="s">
        <v>1702</v>
      </c>
      <c r="D1477" t="s">
        <v>7299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c r="A1478" t="s">
        <v>1488</v>
      </c>
      <c r="B1478" t="s">
        <v>3</v>
      </c>
      <c r="C1478" t="s">
        <v>1705</v>
      </c>
      <c r="D1478" t="s">
        <v>1752</v>
      </c>
      <c r="H1478" t="str">
        <f>INDEX('Vensim Variables'!$B:$B,MATCH(EPS!$B1478,'Vensim Variables'!$A:$A,0))</f>
        <v>g pollutant</v>
      </c>
      <c r="I1478" t="str">
        <f t="shared" si="46"/>
        <v>VOC</v>
      </c>
      <c r="J1478">
        <f>INDEX(NoSettings!$C:$C,MATCH(EPS!$A1478,NoSettings!$A:$A,0))</f>
        <v>12067800000</v>
      </c>
      <c r="K1478">
        <f>INDEX(GWP!$C$2:$C$13,MATCH(EPS!I1478,GWP!$B$2:$B$13,0))</f>
        <v>0</v>
      </c>
      <c r="L1478" s="4">
        <f t="shared" si="47"/>
        <v>0</v>
      </c>
    </row>
    <row r="1479" spans="1:12" hidden="1">
      <c r="A1479" t="s">
        <v>7180</v>
      </c>
      <c r="B1479" t="s">
        <v>3</v>
      </c>
      <c r="C1479" t="s">
        <v>1705</v>
      </c>
      <c r="D1479" t="s">
        <v>7291</v>
      </c>
      <c r="H1479" t="str">
        <f>INDEX('Vensim Variables'!$B:$B,MATCH(EPS!$B1479,'Vensim Variables'!$A:$A,0))</f>
        <v>g pollutant</v>
      </c>
      <c r="I1479" t="str">
        <f t="shared" si="46"/>
        <v>VOC</v>
      </c>
      <c r="J1479">
        <f>INDEX(NoSettings!$C:$C,MATCH(EPS!$A1479,NoSettings!$A:$A,0))</f>
        <v>656661000</v>
      </c>
      <c r="K1479">
        <f>INDEX(GWP!$C$2:$C$13,MATCH(EPS!I1479,GWP!$B$2:$B$13,0))</f>
        <v>0</v>
      </c>
      <c r="L1479" s="4">
        <f t="shared" si="47"/>
        <v>0</v>
      </c>
    </row>
    <row r="1480" spans="1:12" hidden="1">
      <c r="A1480" t="s">
        <v>7181</v>
      </c>
      <c r="B1480" t="s">
        <v>3</v>
      </c>
      <c r="C1480" t="s">
        <v>1705</v>
      </c>
      <c r="D1480" t="s">
        <v>7292</v>
      </c>
      <c r="H1480" t="str">
        <f>INDEX('Vensim Variables'!$B:$B,MATCH(EPS!$B1480,'Vensim Variables'!$A:$A,0))</f>
        <v>g pollutant</v>
      </c>
      <c r="I1480" t="str">
        <f t="shared" si="46"/>
        <v>VOC</v>
      </c>
      <c r="J1480">
        <f>INDEX(NoSettings!$C:$C,MATCH(EPS!$A1480,NoSettings!$A:$A,0))</f>
        <v>9013750000</v>
      </c>
      <c r="K1480">
        <f>INDEX(GWP!$C$2:$C$13,MATCH(EPS!I1480,GWP!$B$2:$B$13,0))</f>
        <v>0</v>
      </c>
      <c r="L1480" s="4">
        <f t="shared" si="47"/>
        <v>0</v>
      </c>
    </row>
    <row r="1481" spans="1:12" hidden="1">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c r="A1486" t="s">
        <v>1495</v>
      </c>
      <c r="B1486" t="s">
        <v>3</v>
      </c>
      <c r="C1486" t="s">
        <v>1705</v>
      </c>
      <c r="D1486" t="s">
        <v>1759</v>
      </c>
      <c r="H1486" t="str">
        <f>INDEX('Vensim Variables'!$B:$B,MATCH(EPS!$B1486,'Vensim Variables'!$A:$A,0))</f>
        <v>g pollutant</v>
      </c>
      <c r="I1486" t="str">
        <f t="shared" si="46"/>
        <v>VOC</v>
      </c>
      <c r="J1486">
        <f>INDEX(NoSettings!$C:$C,MATCH(EPS!$A1486,NoSettings!$A:$A,0))</f>
        <v>750885000</v>
      </c>
      <c r="K1486">
        <f>INDEX(GWP!$C$2:$C$13,MATCH(EPS!I1486,GWP!$B$2:$B$13,0))</f>
        <v>0</v>
      </c>
      <c r="L1486" s="4">
        <f t="shared" si="47"/>
        <v>0</v>
      </c>
    </row>
    <row r="1487" spans="1:12" hidden="1">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c r="A1488" t="s">
        <v>1497</v>
      </c>
      <c r="B1488" t="s">
        <v>3</v>
      </c>
      <c r="C1488" t="s">
        <v>1705</v>
      </c>
      <c r="D1488" t="s">
        <v>1761</v>
      </c>
      <c r="H1488" t="str">
        <f>INDEX('Vensim Variables'!$B:$B,MATCH(EPS!$B1488,'Vensim Variables'!$A:$A,0))</f>
        <v>g pollutant</v>
      </c>
      <c r="I1488" t="str">
        <f t="shared" si="46"/>
        <v>VOC</v>
      </c>
      <c r="J1488">
        <f>INDEX(NoSettings!$C:$C,MATCH(EPS!$A1488,NoSettings!$A:$A,0))</f>
        <v>699007000</v>
      </c>
      <c r="K1488">
        <f>INDEX(GWP!$C$2:$C$13,MATCH(EPS!I1488,GWP!$B$2:$B$13,0))</f>
        <v>0</v>
      </c>
      <c r="L1488" s="4">
        <f t="shared" si="47"/>
        <v>0</v>
      </c>
    </row>
    <row r="1489" spans="1:13" hidden="1">
      <c r="A1489" t="s">
        <v>1498</v>
      </c>
      <c r="B1489" t="s">
        <v>3</v>
      </c>
      <c r="C1489" t="s">
        <v>1705</v>
      </c>
      <c r="D1489" t="s">
        <v>1762</v>
      </c>
      <c r="H1489" t="str">
        <f>INDEX('Vensim Variables'!$B:$B,MATCH(EPS!$B1489,'Vensim Variables'!$A:$A,0))</f>
        <v>g pollutant</v>
      </c>
      <c r="I1489" t="str">
        <f t="shared" si="46"/>
        <v>VOC</v>
      </c>
      <c r="J1489">
        <f>INDEX(NoSettings!$C:$C,MATCH(EPS!$A1489,NoSettings!$A:$A,0))</f>
        <v>1147070000</v>
      </c>
      <c r="K1489">
        <f>INDEX(GWP!$C$2:$C$13,MATCH(EPS!I1489,GWP!$B$2:$B$13,0))</f>
        <v>0</v>
      </c>
      <c r="L1489" s="4">
        <f t="shared" si="47"/>
        <v>0</v>
      </c>
    </row>
    <row r="1490" spans="1:13" hidden="1">
      <c r="A1490" t="s">
        <v>1499</v>
      </c>
      <c r="B1490" t="s">
        <v>3</v>
      </c>
      <c r="C1490" t="s">
        <v>1705</v>
      </c>
      <c r="D1490" t="s">
        <v>1763</v>
      </c>
      <c r="H1490" t="str">
        <f>INDEX('Vensim Variables'!$B:$B,MATCH(EPS!$B1490,'Vensim Variables'!$A:$A,0))</f>
        <v>g pollutant</v>
      </c>
      <c r="I1490" t="str">
        <f t="shared" si="46"/>
        <v>VOC</v>
      </c>
      <c r="J1490">
        <f>INDEX(NoSettings!$C:$C,MATCH(EPS!$A1490,NoSettings!$A:$A,0))</f>
        <v>129996000</v>
      </c>
      <c r="K1490">
        <f>INDEX(GWP!$C$2:$C$13,MATCH(EPS!I1490,GWP!$B$2:$B$13,0))</f>
        <v>0</v>
      </c>
      <c r="L1490" s="4">
        <f t="shared" si="47"/>
        <v>0</v>
      </c>
    </row>
    <row r="1491" spans="1:13" hidden="1">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c r="A1494" t="s">
        <v>1503</v>
      </c>
      <c r="B1494" t="s">
        <v>3</v>
      </c>
      <c r="C1494" t="s">
        <v>1705</v>
      </c>
      <c r="D1494" t="s">
        <v>1767</v>
      </c>
      <c r="H1494" t="str">
        <f>INDEX('Vensim Variables'!$B:$B,MATCH(EPS!$B1494,'Vensim Variables'!$A:$A,0))</f>
        <v>g pollutant</v>
      </c>
      <c r="I1494" t="str">
        <f t="shared" si="46"/>
        <v>VOC</v>
      </c>
      <c r="J1494">
        <f>INDEX(NoSettings!$C:$C,MATCH(EPS!$A1494,NoSettings!$A:$A,0))</f>
        <v>3560480000</v>
      </c>
      <c r="K1494">
        <f>INDEX(GWP!$C$2:$C$13,MATCH(EPS!I1494,GWP!$B$2:$B$13,0))</f>
        <v>0</v>
      </c>
      <c r="L1494" s="4">
        <f t="shared" si="47"/>
        <v>0</v>
      </c>
    </row>
    <row r="1495" spans="1:13" hidden="1">
      <c r="A1495" t="s">
        <v>7182</v>
      </c>
      <c r="B1495" t="s">
        <v>3</v>
      </c>
      <c r="C1495" t="s">
        <v>1705</v>
      </c>
      <c r="D1495" t="s">
        <v>7293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c r="A1496" t="s">
        <v>7183</v>
      </c>
      <c r="B1496" t="s">
        <v>3</v>
      </c>
      <c r="C1496" t="s">
        <v>1705</v>
      </c>
      <c r="D1496" t="s">
        <v>7294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c r="A1497" t="s">
        <v>7184</v>
      </c>
      <c r="B1497" t="s">
        <v>3</v>
      </c>
      <c r="C1497" t="s">
        <v>1705</v>
      </c>
      <c r="D1497" t="s">
        <v>7295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c r="A1498" t="s">
        <v>7185</v>
      </c>
      <c r="B1498" t="s">
        <v>3</v>
      </c>
      <c r="C1498" t="s">
        <v>1705</v>
      </c>
      <c r="D1498" t="s">
        <v>7296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c r="A1499" t="s">
        <v>7186</v>
      </c>
      <c r="B1499" t="s">
        <v>3</v>
      </c>
      <c r="C1499" t="s">
        <v>1705</v>
      </c>
      <c r="D1499" t="s">
        <v>7297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c r="A1500" t="s">
        <v>7187</v>
      </c>
      <c r="B1500" t="s">
        <v>3</v>
      </c>
      <c r="C1500" t="s">
        <v>1705</v>
      </c>
      <c r="D1500" t="s">
        <v>7298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c r="A1501" t="s">
        <v>7188</v>
      </c>
      <c r="B1501" t="s">
        <v>3</v>
      </c>
      <c r="C1501" t="s">
        <v>1705</v>
      </c>
      <c r="D1501" t="s">
        <v>7299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c r="A1502" t="s">
        <v>1504</v>
      </c>
      <c r="B1502" t="s">
        <v>3</v>
      </c>
      <c r="C1502" t="s">
        <v>1706</v>
      </c>
      <c r="D1502" t="s">
        <v>1752</v>
      </c>
      <c r="H1502" t="str">
        <f>INDEX('Vensim Variables'!$B:$B,MATCH(EPS!$B1502,'Vensim Variables'!$A:$A,0))</f>
        <v>g pollutant</v>
      </c>
      <c r="I1502" t="str">
        <f t="shared" si="46"/>
        <v>CO</v>
      </c>
      <c r="J1502">
        <f>INDEX(NoSettings!$C:$C,MATCH(EPS!$A1502,NoSettings!$A:$A,0))</f>
        <v>296073000000</v>
      </c>
      <c r="K1502">
        <f>INDEX(GWP!$C$2:$C$13,MATCH(EPS!I1502,GWP!$B$2:$B$13,0))</f>
        <v>0</v>
      </c>
      <c r="L1502" s="4">
        <f t="shared" si="47"/>
        <v>0</v>
      </c>
      <c r="M1502" s="43"/>
    </row>
    <row r="1503" spans="1:13" hidden="1">
      <c r="A1503" t="s">
        <v>7189</v>
      </c>
      <c r="B1503" t="s">
        <v>3</v>
      </c>
      <c r="C1503" t="s">
        <v>1706</v>
      </c>
      <c r="D1503" t="s">
        <v>7291</v>
      </c>
      <c r="H1503" t="str">
        <f>INDEX('Vensim Variables'!$B:$B,MATCH(EPS!$B1503,'Vensim Variables'!$A:$A,0))</f>
        <v>g pollutant</v>
      </c>
      <c r="I1503" t="str">
        <f t="shared" si="46"/>
        <v>CO</v>
      </c>
      <c r="J1503">
        <f>INDEX(NoSettings!$C:$C,MATCH(EPS!$A1503,NoSettings!$A:$A,0))</f>
        <v>4400760000</v>
      </c>
      <c r="K1503">
        <f>INDEX(GWP!$C$2:$C$13,MATCH(EPS!I1503,GWP!$B$2:$B$13,0))</f>
        <v>0</v>
      </c>
      <c r="L1503" s="4">
        <f t="shared" si="47"/>
        <v>0</v>
      </c>
    </row>
    <row r="1504" spans="1:13" hidden="1">
      <c r="A1504" t="s">
        <v>7190</v>
      </c>
      <c r="B1504" t="s">
        <v>3</v>
      </c>
      <c r="C1504" t="s">
        <v>1706</v>
      </c>
      <c r="D1504" t="s">
        <v>7292</v>
      </c>
      <c r="H1504" t="str">
        <f>INDEX('Vensim Variables'!$B:$B,MATCH(EPS!$B1504,'Vensim Variables'!$A:$A,0))</f>
        <v>g pollutant</v>
      </c>
      <c r="I1504" t="str">
        <f t="shared" si="46"/>
        <v>CO</v>
      </c>
      <c r="J1504">
        <f>INDEX(NoSettings!$C:$C,MATCH(EPS!$A1504,NoSettings!$A:$A,0))</f>
        <v>60407600000</v>
      </c>
      <c r="K1504">
        <f>INDEX(GWP!$C$2:$C$13,MATCH(EPS!I1504,GWP!$B$2:$B$13,0))</f>
        <v>0</v>
      </c>
      <c r="L1504" s="4">
        <f t="shared" si="47"/>
        <v>0</v>
      </c>
    </row>
    <row r="1505" spans="1:12" hidden="1">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c r="A1510" t="s">
        <v>1511</v>
      </c>
      <c r="B1510" t="s">
        <v>3</v>
      </c>
      <c r="C1510" t="s">
        <v>1706</v>
      </c>
      <c r="D1510" t="s">
        <v>1759</v>
      </c>
      <c r="H1510" t="str">
        <f>INDEX('Vensim Variables'!$B:$B,MATCH(EPS!$B1510,'Vensim Variables'!$A:$A,0))</f>
        <v>g pollutant</v>
      </c>
      <c r="I1510" t="str">
        <f t="shared" si="46"/>
        <v>CO</v>
      </c>
      <c r="J1510">
        <f>INDEX(NoSettings!$C:$C,MATCH(EPS!$A1510,NoSettings!$A:$A,0))</f>
        <v>13754300000</v>
      </c>
      <c r="K1510">
        <f>INDEX(GWP!$C$2:$C$13,MATCH(EPS!I1510,GWP!$B$2:$B$13,0))</f>
        <v>0</v>
      </c>
      <c r="L1510" s="4">
        <f t="shared" si="47"/>
        <v>0</v>
      </c>
    </row>
    <row r="1511" spans="1:12" hidden="1">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c r="A1512" t="s">
        <v>1513</v>
      </c>
      <c r="B1512" t="s">
        <v>3</v>
      </c>
      <c r="C1512" t="s">
        <v>1706</v>
      </c>
      <c r="D1512" t="s">
        <v>1761</v>
      </c>
      <c r="H1512" t="str">
        <f>INDEX('Vensim Variables'!$B:$B,MATCH(EPS!$B1512,'Vensim Variables'!$A:$A,0))</f>
        <v>g pollutant</v>
      </c>
      <c r="I1512" t="str">
        <f t="shared" si="46"/>
        <v>CO</v>
      </c>
      <c r="J1512">
        <f>INDEX(NoSettings!$C:$C,MATCH(EPS!$A1512,NoSettings!$A:$A,0))</f>
        <v>3549390000</v>
      </c>
      <c r="K1512">
        <f>INDEX(GWP!$C$2:$C$13,MATCH(EPS!I1512,GWP!$B$2:$B$13,0))</f>
        <v>0</v>
      </c>
      <c r="L1512" s="4">
        <f t="shared" si="47"/>
        <v>0</v>
      </c>
    </row>
    <row r="1513" spans="1:12" hidden="1">
      <c r="A1513" t="s">
        <v>1514</v>
      </c>
      <c r="B1513" t="s">
        <v>3</v>
      </c>
      <c r="C1513" t="s">
        <v>1706</v>
      </c>
      <c r="D1513" t="s">
        <v>1762</v>
      </c>
      <c r="H1513" t="str">
        <f>INDEX('Vensim Variables'!$B:$B,MATCH(EPS!$B1513,'Vensim Variables'!$A:$A,0))</f>
        <v>g pollutant</v>
      </c>
      <c r="I1513" t="str">
        <f t="shared" si="46"/>
        <v>CO</v>
      </c>
      <c r="J1513">
        <f>INDEX(NoSettings!$C:$C,MATCH(EPS!$A1513,NoSettings!$A:$A,0))</f>
        <v>7687310000</v>
      </c>
      <c r="K1513">
        <f>INDEX(GWP!$C$2:$C$13,MATCH(EPS!I1513,GWP!$B$2:$B$13,0))</f>
        <v>0</v>
      </c>
      <c r="L1513" s="4">
        <f t="shared" si="47"/>
        <v>0</v>
      </c>
    </row>
    <row r="1514" spans="1:12" hidden="1">
      <c r="A1514" t="s">
        <v>1515</v>
      </c>
      <c r="B1514" t="s">
        <v>3</v>
      </c>
      <c r="C1514" t="s">
        <v>1706</v>
      </c>
      <c r="D1514" t="s">
        <v>1763</v>
      </c>
      <c r="H1514" t="str">
        <f>INDEX('Vensim Variables'!$B:$B,MATCH(EPS!$B1514,'Vensim Variables'!$A:$A,0))</f>
        <v>g pollutant</v>
      </c>
      <c r="I1514" t="str">
        <f t="shared" si="46"/>
        <v>CO</v>
      </c>
      <c r="J1514">
        <f>INDEX(NoSettings!$C:$C,MATCH(EPS!$A1514,NoSettings!$A:$A,0))</f>
        <v>3189330000</v>
      </c>
      <c r="K1514">
        <f>INDEX(GWP!$C$2:$C$13,MATCH(EPS!I1514,GWP!$B$2:$B$13,0))</f>
        <v>0</v>
      </c>
      <c r="L1514" s="4">
        <f t="shared" si="47"/>
        <v>0</v>
      </c>
    </row>
    <row r="1515" spans="1:12" hidden="1">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c r="A1518" t="s">
        <v>1519</v>
      </c>
      <c r="B1518" t="s">
        <v>3</v>
      </c>
      <c r="C1518" t="s">
        <v>1706</v>
      </c>
      <c r="D1518" t="s">
        <v>1767</v>
      </c>
      <c r="H1518" t="str">
        <f>INDEX('Vensim Variables'!$B:$B,MATCH(EPS!$B1518,'Vensim Variables'!$A:$A,0))</f>
        <v>g pollutant</v>
      </c>
      <c r="I1518" t="str">
        <f t="shared" si="46"/>
        <v>CO</v>
      </c>
      <c r="J1518">
        <f>INDEX(NoSettings!$C:$C,MATCH(EPS!$A1518,NoSettings!$A:$A,0))</f>
        <v>31186700000</v>
      </c>
      <c r="K1518">
        <f>INDEX(GWP!$C$2:$C$13,MATCH(EPS!I1518,GWP!$B$2:$B$13,0))</f>
        <v>0</v>
      </c>
      <c r="L1518" s="4">
        <f t="shared" si="47"/>
        <v>0</v>
      </c>
    </row>
    <row r="1519" spans="1:12" hidden="1">
      <c r="A1519" t="s">
        <v>7191</v>
      </c>
      <c r="B1519" t="s">
        <v>3</v>
      </c>
      <c r="C1519" t="s">
        <v>1706</v>
      </c>
      <c r="D1519" t="s">
        <v>7293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c r="A1520" t="s">
        <v>7192</v>
      </c>
      <c r="B1520" t="s">
        <v>3</v>
      </c>
      <c r="C1520" t="s">
        <v>1706</v>
      </c>
      <c r="D1520" t="s">
        <v>7294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c r="A1521" t="s">
        <v>7193</v>
      </c>
      <c r="B1521" t="s">
        <v>3</v>
      </c>
      <c r="C1521" t="s">
        <v>1706</v>
      </c>
      <c r="D1521" t="s">
        <v>7295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c r="A1522" t="s">
        <v>7194</v>
      </c>
      <c r="B1522" t="s">
        <v>3</v>
      </c>
      <c r="C1522" t="s">
        <v>1706</v>
      </c>
      <c r="D1522" t="s">
        <v>7296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c r="A1523" t="s">
        <v>7195</v>
      </c>
      <c r="B1523" t="s">
        <v>3</v>
      </c>
      <c r="C1523" t="s">
        <v>1706</v>
      </c>
      <c r="D1523" t="s">
        <v>7297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c r="A1524" t="s">
        <v>7196</v>
      </c>
      <c r="B1524" t="s">
        <v>3</v>
      </c>
      <c r="C1524" t="s">
        <v>1706</v>
      </c>
      <c r="D1524" t="s">
        <v>7298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c r="A1525" t="s">
        <v>7197</v>
      </c>
      <c r="B1525" t="s">
        <v>3</v>
      </c>
      <c r="C1525" t="s">
        <v>1706</v>
      </c>
      <c r="D1525" t="s">
        <v>7299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c r="A1526" t="s">
        <v>1520</v>
      </c>
      <c r="B1526" t="s">
        <v>3</v>
      </c>
      <c r="C1526" t="s">
        <v>1707</v>
      </c>
      <c r="D1526" t="s">
        <v>1752</v>
      </c>
      <c r="H1526" t="str">
        <f>INDEX('Vensim Variables'!$B:$B,MATCH(EPS!$B1526,'Vensim Variables'!$A:$A,0))</f>
        <v>g pollutant</v>
      </c>
      <c r="I1526" t="str">
        <f t="shared" si="46"/>
        <v>NOx</v>
      </c>
      <c r="J1526">
        <f>INDEX(NoSettings!$C:$C,MATCH(EPS!$A1526,NoSettings!$A:$A,0))</f>
        <v>634745000000</v>
      </c>
      <c r="K1526">
        <f>INDEX(GWP!$C$2:$C$13,MATCH(EPS!I1526,GWP!$B$2:$B$13,0))</f>
        <v>0</v>
      </c>
      <c r="L1526" s="4">
        <f t="shared" si="47"/>
        <v>0</v>
      </c>
    </row>
    <row r="1527" spans="1:12" hidden="1">
      <c r="A1527" t="s">
        <v>7198</v>
      </c>
      <c r="B1527" t="s">
        <v>3</v>
      </c>
      <c r="C1527" t="s">
        <v>1707</v>
      </c>
      <c r="D1527" t="s">
        <v>7291</v>
      </c>
      <c r="H1527" t="str">
        <f>INDEX('Vensim Variables'!$B:$B,MATCH(EPS!$B1527,'Vensim Variables'!$A:$A,0))</f>
        <v>g pollutant</v>
      </c>
      <c r="I1527" t="str">
        <f t="shared" si="46"/>
        <v>NOx</v>
      </c>
      <c r="J1527">
        <f>INDEX(NoSettings!$C:$C,MATCH(EPS!$A1527,NoSettings!$A:$A,0))</f>
        <v>9389830000</v>
      </c>
      <c r="K1527">
        <f>INDEX(GWP!$C$2:$C$13,MATCH(EPS!I1527,GWP!$B$2:$B$13,0))</f>
        <v>0</v>
      </c>
      <c r="L1527" s="4">
        <f t="shared" si="47"/>
        <v>0</v>
      </c>
    </row>
    <row r="1528" spans="1:12" hidden="1">
      <c r="A1528" t="s">
        <v>7199</v>
      </c>
      <c r="B1528" t="s">
        <v>3</v>
      </c>
      <c r="C1528" t="s">
        <v>1707</v>
      </c>
      <c r="D1528" t="s">
        <v>7292</v>
      </c>
      <c r="H1528" t="str">
        <f>INDEX('Vensim Variables'!$B:$B,MATCH(EPS!$B1528,'Vensim Variables'!$A:$A,0))</f>
        <v>g pollutant</v>
      </c>
      <c r="I1528" t="str">
        <f t="shared" si="46"/>
        <v>NOx</v>
      </c>
      <c r="J1528">
        <f>INDEX(NoSettings!$C:$C,MATCH(EPS!$A1528,NoSettings!$A:$A,0))</f>
        <v>128891000000</v>
      </c>
      <c r="K1528">
        <f>INDEX(GWP!$C$2:$C$13,MATCH(EPS!I1528,GWP!$B$2:$B$13,0))</f>
        <v>0</v>
      </c>
      <c r="L1528" s="4">
        <f t="shared" si="47"/>
        <v>0</v>
      </c>
    </row>
    <row r="1529" spans="1:12" hidden="1">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c r="A1534" t="s">
        <v>1527</v>
      </c>
      <c r="B1534" t="s">
        <v>3</v>
      </c>
      <c r="C1534" t="s">
        <v>1707</v>
      </c>
      <c r="D1534" t="s">
        <v>1759</v>
      </c>
      <c r="H1534" t="str">
        <f>INDEX('Vensim Variables'!$B:$B,MATCH(EPS!$B1534,'Vensim Variables'!$A:$A,0))</f>
        <v>g pollutant</v>
      </c>
      <c r="I1534" t="str">
        <f t="shared" si="46"/>
        <v>NOx</v>
      </c>
      <c r="J1534">
        <f>INDEX(NoSettings!$C:$C,MATCH(EPS!$A1534,NoSettings!$A:$A,0))</f>
        <v>9366480000</v>
      </c>
      <c r="K1534">
        <f>INDEX(GWP!$C$2:$C$13,MATCH(EPS!I1534,GWP!$B$2:$B$13,0))</f>
        <v>0</v>
      </c>
      <c r="L1534" s="4">
        <f t="shared" si="47"/>
        <v>0</v>
      </c>
    </row>
    <row r="1535" spans="1:12" hidden="1">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c r="A1536" t="s">
        <v>1529</v>
      </c>
      <c r="B1536" t="s">
        <v>3</v>
      </c>
      <c r="C1536" t="s">
        <v>1707</v>
      </c>
      <c r="D1536" t="s">
        <v>1761</v>
      </c>
      <c r="H1536" t="str">
        <f>INDEX('Vensim Variables'!$B:$B,MATCH(EPS!$B1536,'Vensim Variables'!$A:$A,0))</f>
        <v>g pollutant</v>
      </c>
      <c r="I1536" t="str">
        <f t="shared" si="46"/>
        <v>NOx</v>
      </c>
      <c r="J1536">
        <f>INDEX(NoSettings!$C:$C,MATCH(EPS!$A1536,NoSettings!$A:$A,0))</f>
        <v>28978000000</v>
      </c>
      <c r="K1536">
        <f>INDEX(GWP!$C$2:$C$13,MATCH(EPS!I1536,GWP!$B$2:$B$13,0))</f>
        <v>0</v>
      </c>
      <c r="L1536" s="4">
        <f t="shared" si="47"/>
        <v>0</v>
      </c>
    </row>
    <row r="1537" spans="1:12" hidden="1">
      <c r="A1537" t="s">
        <v>1530</v>
      </c>
      <c r="B1537" t="s">
        <v>3</v>
      </c>
      <c r="C1537" t="s">
        <v>1707</v>
      </c>
      <c r="D1537" t="s">
        <v>1762</v>
      </c>
      <c r="H1537" t="str">
        <f>INDEX('Vensim Variables'!$B:$B,MATCH(EPS!$B1537,'Vensim Variables'!$A:$A,0))</f>
        <v>g pollutant</v>
      </c>
      <c r="I1537" t="str">
        <f t="shared" si="46"/>
        <v>NOx</v>
      </c>
      <c r="J1537">
        <f>INDEX(NoSettings!$C:$C,MATCH(EPS!$A1537,NoSettings!$A:$A,0))</f>
        <v>16402300000</v>
      </c>
      <c r="K1537">
        <f>INDEX(GWP!$C$2:$C$13,MATCH(EPS!I1537,GWP!$B$2:$B$13,0))</f>
        <v>0</v>
      </c>
      <c r="L1537" s="4">
        <f t="shared" si="47"/>
        <v>0</v>
      </c>
    </row>
    <row r="1538" spans="1:12" hidden="1">
      <c r="A1538" t="s">
        <v>1531</v>
      </c>
      <c r="B1538" t="s">
        <v>3</v>
      </c>
      <c r="C1538" t="s">
        <v>1707</v>
      </c>
      <c r="D1538" t="s">
        <v>1763</v>
      </c>
      <c r="H1538" t="str">
        <f>INDEX('Vensim Variables'!$B:$B,MATCH(EPS!$B1538,'Vensim Variables'!$A:$A,0))</f>
        <v>g pollutant</v>
      </c>
      <c r="I1538" t="str">
        <f t="shared" si="46"/>
        <v>NOx</v>
      </c>
      <c r="J1538">
        <f>INDEX(NoSettings!$C:$C,MATCH(EPS!$A1538,NoSettings!$A:$A,0))</f>
        <v>6837550000</v>
      </c>
      <c r="K1538">
        <f>INDEX(GWP!$C$2:$C$13,MATCH(EPS!I1538,GWP!$B$2:$B$13,0))</f>
        <v>0</v>
      </c>
      <c r="L1538" s="4">
        <f t="shared" si="47"/>
        <v>0</v>
      </c>
    </row>
    <row r="1539" spans="1:12" hidden="1">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c r="A1542" t="s">
        <v>1535</v>
      </c>
      <c r="B1542" t="s">
        <v>3</v>
      </c>
      <c r="C1542" t="s">
        <v>1707</v>
      </c>
      <c r="D1542" t="s">
        <v>1767</v>
      </c>
      <c r="H1542" t="str">
        <f>INDEX('Vensim Variables'!$B:$B,MATCH(EPS!$B1542,'Vensim Variables'!$A:$A,0))</f>
        <v>g pollutant</v>
      </c>
      <c r="I1542" t="str">
        <f t="shared" si="48"/>
        <v>NOx</v>
      </c>
      <c r="J1542">
        <f>INDEX(NoSettings!$C:$C,MATCH(EPS!$A1542,NoSettings!$A:$A,0))</f>
        <v>25989100000</v>
      </c>
      <c r="K1542">
        <f>INDEX(GWP!$C$2:$C$13,MATCH(EPS!I1542,GWP!$B$2:$B$13,0))</f>
        <v>0</v>
      </c>
      <c r="L1542" s="4">
        <f t="shared" si="49"/>
        <v>0</v>
      </c>
    </row>
    <row r="1543" spans="1:12" hidden="1">
      <c r="A1543" t="s">
        <v>7200</v>
      </c>
      <c r="B1543" t="s">
        <v>3</v>
      </c>
      <c r="C1543" t="s">
        <v>1707</v>
      </c>
      <c r="D1543" t="s">
        <v>7293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c r="A1544" t="s">
        <v>7201</v>
      </c>
      <c r="B1544" t="s">
        <v>3</v>
      </c>
      <c r="C1544" t="s">
        <v>1707</v>
      </c>
      <c r="D1544" t="s">
        <v>7294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c r="A1545" t="s">
        <v>7202</v>
      </c>
      <c r="B1545" t="s">
        <v>3</v>
      </c>
      <c r="C1545" t="s">
        <v>1707</v>
      </c>
      <c r="D1545" t="s">
        <v>7295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c r="A1546" t="s">
        <v>7203</v>
      </c>
      <c r="B1546" t="s">
        <v>3</v>
      </c>
      <c r="C1546" t="s">
        <v>1707</v>
      </c>
      <c r="D1546" t="s">
        <v>7296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c r="A1547" t="s">
        <v>7204</v>
      </c>
      <c r="B1547" t="s">
        <v>3</v>
      </c>
      <c r="C1547" t="s">
        <v>1707</v>
      </c>
      <c r="D1547" t="s">
        <v>7297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c r="A1548" t="s">
        <v>7205</v>
      </c>
      <c r="B1548" t="s">
        <v>3</v>
      </c>
      <c r="C1548" t="s">
        <v>1707</v>
      </c>
      <c r="D1548" t="s">
        <v>7298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c r="A1549" t="s">
        <v>7206</v>
      </c>
      <c r="B1549" t="s">
        <v>3</v>
      </c>
      <c r="C1549" t="s">
        <v>1707</v>
      </c>
      <c r="D1549" t="s">
        <v>7299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c r="A1550" t="s">
        <v>1536</v>
      </c>
      <c r="B1550" t="s">
        <v>3</v>
      </c>
      <c r="C1550" t="s">
        <v>1708</v>
      </c>
      <c r="D1550" t="s">
        <v>1752</v>
      </c>
      <c r="H1550" t="str">
        <f>INDEX('Vensim Variables'!$B:$B,MATCH(EPS!$B1550,'Vensim Variables'!$A:$A,0))</f>
        <v>g pollutant</v>
      </c>
      <c r="I1550" t="str">
        <f t="shared" si="48"/>
        <v>PM10</v>
      </c>
      <c r="J1550">
        <f>INDEX(NoSettings!$C:$C,MATCH(EPS!$A1550,NoSettings!$A:$A,0))</f>
        <v>67986700000</v>
      </c>
      <c r="K1550">
        <f>INDEX(GWP!$C$2:$C$13,MATCH(EPS!I1550,GWP!$B$2:$B$13,0))</f>
        <v>0</v>
      </c>
      <c r="L1550" s="4">
        <f t="shared" si="49"/>
        <v>0</v>
      </c>
    </row>
    <row r="1551" spans="1:12" hidden="1">
      <c r="A1551" t="s">
        <v>7207</v>
      </c>
      <c r="B1551" t="s">
        <v>3</v>
      </c>
      <c r="C1551" t="s">
        <v>1708</v>
      </c>
      <c r="D1551" t="s">
        <v>7291</v>
      </c>
      <c r="H1551" t="str">
        <f>INDEX('Vensim Variables'!$B:$B,MATCH(EPS!$B1551,'Vensim Variables'!$A:$A,0))</f>
        <v>g pollutant</v>
      </c>
      <c r="I1551" t="str">
        <f t="shared" si="48"/>
        <v>PM10</v>
      </c>
      <c r="J1551">
        <f>INDEX(NoSettings!$C:$C,MATCH(EPS!$A1551,NoSettings!$A:$A,0))</f>
        <v>1614880000</v>
      </c>
      <c r="K1551">
        <f>INDEX(GWP!$C$2:$C$13,MATCH(EPS!I1551,GWP!$B$2:$B$13,0))</f>
        <v>0</v>
      </c>
      <c r="L1551" s="4">
        <f t="shared" si="49"/>
        <v>0</v>
      </c>
    </row>
    <row r="1552" spans="1:12" hidden="1">
      <c r="A1552" t="s">
        <v>7208</v>
      </c>
      <c r="B1552" t="s">
        <v>3</v>
      </c>
      <c r="C1552" t="s">
        <v>1708</v>
      </c>
      <c r="D1552" t="s">
        <v>7292</v>
      </c>
      <c r="H1552" t="str">
        <f>INDEX('Vensim Variables'!$B:$B,MATCH(EPS!$B1552,'Vensim Variables'!$A:$A,0))</f>
        <v>g pollutant</v>
      </c>
      <c r="I1552" t="str">
        <f t="shared" si="48"/>
        <v>PM10</v>
      </c>
      <c r="J1552">
        <f>INDEX(NoSettings!$C:$C,MATCH(EPS!$A1552,NoSettings!$A:$A,0))</f>
        <v>22166900000</v>
      </c>
      <c r="K1552">
        <f>INDEX(GWP!$C$2:$C$13,MATCH(EPS!I1552,GWP!$B$2:$B$13,0))</f>
        <v>0</v>
      </c>
      <c r="L1552" s="4">
        <f t="shared" si="49"/>
        <v>0</v>
      </c>
    </row>
    <row r="1553" spans="1:12" hidden="1">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c r="A1558" t="s">
        <v>1543</v>
      </c>
      <c r="B1558" t="s">
        <v>3</v>
      </c>
      <c r="C1558" t="s">
        <v>1708</v>
      </c>
      <c r="D1558" t="s">
        <v>1759</v>
      </c>
      <c r="H1558" t="str">
        <f>INDEX('Vensim Variables'!$B:$B,MATCH(EPS!$B1558,'Vensim Variables'!$A:$A,0))</f>
        <v>g pollutant</v>
      </c>
      <c r="I1558" t="str">
        <f t="shared" si="48"/>
        <v>PM10</v>
      </c>
      <c r="J1558">
        <f>INDEX(NoSettings!$C:$C,MATCH(EPS!$A1558,NoSettings!$A:$A,0))</f>
        <v>1534890000</v>
      </c>
      <c r="K1558">
        <f>INDEX(GWP!$C$2:$C$13,MATCH(EPS!I1558,GWP!$B$2:$B$13,0))</f>
        <v>0</v>
      </c>
      <c r="L1558" s="4">
        <f t="shared" si="49"/>
        <v>0</v>
      </c>
    </row>
    <row r="1559" spans="1:12" hidden="1">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c r="A1560" t="s">
        <v>1545</v>
      </c>
      <c r="B1560" t="s">
        <v>3</v>
      </c>
      <c r="C1560" t="s">
        <v>1708</v>
      </c>
      <c r="D1560" t="s">
        <v>1761</v>
      </c>
      <c r="H1560" t="str">
        <f>INDEX('Vensim Variables'!$B:$B,MATCH(EPS!$B1560,'Vensim Variables'!$A:$A,0))</f>
        <v>g pollutant</v>
      </c>
      <c r="I1560" t="str">
        <f t="shared" si="48"/>
        <v>PM10</v>
      </c>
      <c r="J1560">
        <f>INDEX(NoSettings!$C:$C,MATCH(EPS!$A1560,NoSettings!$A:$A,0))</f>
        <v>2194790000</v>
      </c>
      <c r="K1560">
        <f>INDEX(GWP!$C$2:$C$13,MATCH(EPS!I1560,GWP!$B$2:$B$13,0))</f>
        <v>0</v>
      </c>
      <c r="L1560" s="4">
        <f t="shared" si="49"/>
        <v>0</v>
      </c>
    </row>
    <row r="1561" spans="1:12" hidden="1">
      <c r="A1561" t="s">
        <v>1546</v>
      </c>
      <c r="B1561" t="s">
        <v>3</v>
      </c>
      <c r="C1561" t="s">
        <v>1708</v>
      </c>
      <c r="D1561" t="s">
        <v>1762</v>
      </c>
      <c r="H1561" t="str">
        <f>INDEX('Vensim Variables'!$B:$B,MATCH(EPS!$B1561,'Vensim Variables'!$A:$A,0))</f>
        <v>g pollutant</v>
      </c>
      <c r="I1561" t="str">
        <f t="shared" si="48"/>
        <v>PM10</v>
      </c>
      <c r="J1561">
        <f>INDEX(NoSettings!$C:$C,MATCH(EPS!$A1561,NoSettings!$A:$A,0))</f>
        <v>2820890000</v>
      </c>
      <c r="K1561">
        <f>INDEX(GWP!$C$2:$C$13,MATCH(EPS!I1561,GWP!$B$2:$B$13,0))</f>
        <v>0</v>
      </c>
      <c r="L1561" s="4">
        <f t="shared" si="49"/>
        <v>0</v>
      </c>
    </row>
    <row r="1562" spans="1:12" hidden="1">
      <c r="A1562" t="s">
        <v>1547</v>
      </c>
      <c r="B1562" t="s">
        <v>3</v>
      </c>
      <c r="C1562" t="s">
        <v>1708</v>
      </c>
      <c r="D1562" t="s">
        <v>1763</v>
      </c>
      <c r="H1562" t="str">
        <f>INDEX('Vensim Variables'!$B:$B,MATCH(EPS!$B1562,'Vensim Variables'!$A:$A,0))</f>
        <v>g pollutant</v>
      </c>
      <c r="I1562" t="str">
        <f t="shared" si="48"/>
        <v>PM10</v>
      </c>
      <c r="J1562">
        <f>INDEX(NoSettings!$C:$C,MATCH(EPS!$A1562,NoSettings!$A:$A,0))</f>
        <v>732361000</v>
      </c>
      <c r="K1562">
        <f>INDEX(GWP!$C$2:$C$13,MATCH(EPS!I1562,GWP!$B$2:$B$13,0))</f>
        <v>0</v>
      </c>
      <c r="L1562" s="4">
        <f t="shared" si="49"/>
        <v>0</v>
      </c>
    </row>
    <row r="1563" spans="1:12" hidden="1">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c r="A1566" t="s">
        <v>1551</v>
      </c>
      <c r="B1566" t="s">
        <v>3</v>
      </c>
      <c r="C1566" t="s">
        <v>1708</v>
      </c>
      <c r="D1566" t="s">
        <v>1767</v>
      </c>
      <c r="H1566" t="str">
        <f>INDEX('Vensim Variables'!$B:$B,MATCH(EPS!$B1566,'Vensim Variables'!$A:$A,0))</f>
        <v>g pollutant</v>
      </c>
      <c r="I1566" t="str">
        <f t="shared" si="48"/>
        <v>PM10</v>
      </c>
      <c r="J1566">
        <f>INDEX(NoSettings!$C:$C,MATCH(EPS!$A1566,NoSettings!$A:$A,0))</f>
        <v>3139610000</v>
      </c>
      <c r="K1566">
        <f>INDEX(GWP!$C$2:$C$13,MATCH(EPS!I1566,GWP!$B$2:$B$13,0))</f>
        <v>0</v>
      </c>
      <c r="L1566" s="4">
        <f t="shared" si="49"/>
        <v>0</v>
      </c>
    </row>
    <row r="1567" spans="1:12" hidden="1">
      <c r="A1567" t="s">
        <v>7209</v>
      </c>
      <c r="B1567" t="s">
        <v>3</v>
      </c>
      <c r="C1567" t="s">
        <v>1708</v>
      </c>
      <c r="D1567" t="s">
        <v>7293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c r="A1568" t="s">
        <v>7210</v>
      </c>
      <c r="B1568" t="s">
        <v>3</v>
      </c>
      <c r="C1568" t="s">
        <v>1708</v>
      </c>
      <c r="D1568" t="s">
        <v>7294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c r="A1569" t="s">
        <v>7211</v>
      </c>
      <c r="B1569" t="s">
        <v>3</v>
      </c>
      <c r="C1569" t="s">
        <v>1708</v>
      </c>
      <c r="D1569" t="s">
        <v>7295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c r="A1570" t="s">
        <v>7212</v>
      </c>
      <c r="B1570" t="s">
        <v>3</v>
      </c>
      <c r="C1570" t="s">
        <v>1708</v>
      </c>
      <c r="D1570" t="s">
        <v>7296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c r="A1571" t="s">
        <v>7213</v>
      </c>
      <c r="B1571" t="s">
        <v>3</v>
      </c>
      <c r="C1571" t="s">
        <v>1708</v>
      </c>
      <c r="D1571" t="s">
        <v>7297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c r="A1572" t="s">
        <v>7214</v>
      </c>
      <c r="B1572" t="s">
        <v>3</v>
      </c>
      <c r="C1572" t="s">
        <v>1708</v>
      </c>
      <c r="D1572" t="s">
        <v>7298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c r="A1573" t="s">
        <v>7215</v>
      </c>
      <c r="B1573" t="s">
        <v>3</v>
      </c>
      <c r="C1573" t="s">
        <v>1708</v>
      </c>
      <c r="D1573" t="s">
        <v>7299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c r="A1574" t="s">
        <v>1552</v>
      </c>
      <c r="B1574" t="s">
        <v>3</v>
      </c>
      <c r="C1574" t="s">
        <v>1709</v>
      </c>
      <c r="D1574" t="s">
        <v>1752</v>
      </c>
      <c r="H1574" t="str">
        <f>INDEX('Vensim Variables'!$B:$B,MATCH(EPS!$B1574,'Vensim Variables'!$A:$A,0))</f>
        <v>g pollutant</v>
      </c>
      <c r="I1574" t="str">
        <f t="shared" si="48"/>
        <v>PM25</v>
      </c>
      <c r="J1574">
        <f>INDEX(NoSettings!$C:$C,MATCH(EPS!$A1574,NoSettings!$A:$A,0))</f>
        <v>53562000000</v>
      </c>
      <c r="K1574">
        <f>INDEX(GWP!$C$2:$C$13,MATCH(EPS!I1574,GWP!$B$2:$B$13,0))</f>
        <v>0</v>
      </c>
      <c r="L1574" s="4">
        <f t="shared" si="49"/>
        <v>0</v>
      </c>
    </row>
    <row r="1575" spans="1:12" hidden="1">
      <c r="A1575" t="s">
        <v>7216</v>
      </c>
      <c r="B1575" t="s">
        <v>3</v>
      </c>
      <c r="C1575" t="s">
        <v>1709</v>
      </c>
      <c r="D1575" t="s">
        <v>7291</v>
      </c>
      <c r="H1575" t="str">
        <f>INDEX('Vensim Variables'!$B:$B,MATCH(EPS!$B1575,'Vensim Variables'!$A:$A,0))</f>
        <v>g pollutant</v>
      </c>
      <c r="I1575" t="str">
        <f t="shared" si="48"/>
        <v>PM25</v>
      </c>
      <c r="J1575">
        <f>INDEX(NoSettings!$C:$C,MATCH(EPS!$A1575,NoSettings!$A:$A,0))</f>
        <v>1564150000</v>
      </c>
      <c r="K1575">
        <f>INDEX(GWP!$C$2:$C$13,MATCH(EPS!I1575,GWP!$B$2:$B$13,0))</f>
        <v>0</v>
      </c>
      <c r="L1575" s="4">
        <f t="shared" si="49"/>
        <v>0</v>
      </c>
    </row>
    <row r="1576" spans="1:12" hidden="1">
      <c r="A1576" t="s">
        <v>7217</v>
      </c>
      <c r="B1576" t="s">
        <v>3</v>
      </c>
      <c r="C1576" t="s">
        <v>1709</v>
      </c>
      <c r="D1576" t="s">
        <v>7292</v>
      </c>
      <c r="H1576" t="str">
        <f>INDEX('Vensim Variables'!$B:$B,MATCH(EPS!$B1576,'Vensim Variables'!$A:$A,0))</f>
        <v>g pollutant</v>
      </c>
      <c r="I1576" t="str">
        <f t="shared" si="48"/>
        <v>PM25</v>
      </c>
      <c r="J1576">
        <f>INDEX(NoSettings!$C:$C,MATCH(EPS!$A1576,NoSettings!$A:$A,0))</f>
        <v>21470500000</v>
      </c>
      <c r="K1576">
        <f>INDEX(GWP!$C$2:$C$13,MATCH(EPS!I1576,GWP!$B$2:$B$13,0))</f>
        <v>0</v>
      </c>
      <c r="L1576" s="4">
        <f t="shared" si="49"/>
        <v>0</v>
      </c>
    </row>
    <row r="1577" spans="1:12" hidden="1">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c r="A1582" t="s">
        <v>1559</v>
      </c>
      <c r="B1582" t="s">
        <v>3</v>
      </c>
      <c r="C1582" t="s">
        <v>1709</v>
      </c>
      <c r="D1582" t="s">
        <v>1759</v>
      </c>
      <c r="H1582" t="str">
        <f>INDEX('Vensim Variables'!$B:$B,MATCH(EPS!$B1582,'Vensim Variables'!$A:$A,0))</f>
        <v>g pollutant</v>
      </c>
      <c r="I1582" t="str">
        <f t="shared" si="48"/>
        <v>PM25</v>
      </c>
      <c r="J1582">
        <f>INDEX(NoSettings!$C:$C,MATCH(EPS!$A1582,NoSettings!$A:$A,0))</f>
        <v>1369530000</v>
      </c>
      <c r="K1582">
        <f>INDEX(GWP!$C$2:$C$13,MATCH(EPS!I1582,GWP!$B$2:$B$13,0))</f>
        <v>0</v>
      </c>
      <c r="L1582" s="4">
        <f t="shared" si="49"/>
        <v>0</v>
      </c>
    </row>
    <row r="1583" spans="1:12" hidden="1">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c r="A1584" t="s">
        <v>1561</v>
      </c>
      <c r="B1584" t="s">
        <v>3</v>
      </c>
      <c r="C1584" t="s">
        <v>1709</v>
      </c>
      <c r="D1584" t="s">
        <v>1761</v>
      </c>
      <c r="H1584" t="str">
        <f>INDEX('Vensim Variables'!$B:$B,MATCH(EPS!$B1584,'Vensim Variables'!$A:$A,0))</f>
        <v>g pollutant</v>
      </c>
      <c r="I1584" t="str">
        <f t="shared" si="48"/>
        <v>PM25</v>
      </c>
      <c r="J1584">
        <f>INDEX(NoSettings!$C:$C,MATCH(EPS!$A1584,NoSettings!$A:$A,0))</f>
        <v>1700220000</v>
      </c>
      <c r="K1584">
        <f>INDEX(GWP!$C$2:$C$13,MATCH(EPS!I1584,GWP!$B$2:$B$13,0))</f>
        <v>0</v>
      </c>
      <c r="L1584" s="4">
        <f t="shared" si="49"/>
        <v>0</v>
      </c>
    </row>
    <row r="1585" spans="1:12" hidden="1">
      <c r="A1585" t="s">
        <v>1562</v>
      </c>
      <c r="B1585" t="s">
        <v>3</v>
      </c>
      <c r="C1585" t="s">
        <v>1709</v>
      </c>
      <c r="D1585" t="s">
        <v>1762</v>
      </c>
      <c r="H1585" t="str">
        <f>INDEX('Vensim Variables'!$B:$B,MATCH(EPS!$B1585,'Vensim Variables'!$A:$A,0))</f>
        <v>g pollutant</v>
      </c>
      <c r="I1585" t="str">
        <f t="shared" si="48"/>
        <v>PM25</v>
      </c>
      <c r="J1585">
        <f>INDEX(NoSettings!$C:$C,MATCH(EPS!$A1585,NoSettings!$A:$A,0))</f>
        <v>2732280000</v>
      </c>
      <c r="K1585">
        <f>INDEX(GWP!$C$2:$C$13,MATCH(EPS!I1585,GWP!$B$2:$B$13,0))</f>
        <v>0</v>
      </c>
      <c r="L1585" s="4">
        <f t="shared" si="49"/>
        <v>0</v>
      </c>
    </row>
    <row r="1586" spans="1:12" hidden="1">
      <c r="A1586" t="s">
        <v>1563</v>
      </c>
      <c r="B1586" t="s">
        <v>3</v>
      </c>
      <c r="C1586" t="s">
        <v>1709</v>
      </c>
      <c r="D1586" t="s">
        <v>1763</v>
      </c>
      <c r="H1586" t="str">
        <f>INDEX('Vensim Variables'!$B:$B,MATCH(EPS!$B1586,'Vensim Variables'!$A:$A,0))</f>
        <v>g pollutant</v>
      </c>
      <c r="I1586" t="str">
        <f t="shared" si="48"/>
        <v>PM25</v>
      </c>
      <c r="J1586">
        <f>INDEX(NoSettings!$C:$C,MATCH(EPS!$A1586,NoSettings!$A:$A,0))</f>
        <v>576977000</v>
      </c>
      <c r="K1586">
        <f>INDEX(GWP!$C$2:$C$13,MATCH(EPS!I1586,GWP!$B$2:$B$13,0))</f>
        <v>0</v>
      </c>
      <c r="L1586" s="4">
        <f t="shared" si="49"/>
        <v>0</v>
      </c>
    </row>
    <row r="1587" spans="1:12" hidden="1">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c r="A1590" t="s">
        <v>1567</v>
      </c>
      <c r="B1590" t="s">
        <v>3</v>
      </c>
      <c r="C1590" t="s">
        <v>1709</v>
      </c>
      <c r="D1590" t="s">
        <v>1767</v>
      </c>
      <c r="H1590" t="str">
        <f>INDEX('Vensim Variables'!$B:$B,MATCH(EPS!$B1590,'Vensim Variables'!$A:$A,0))</f>
        <v>g pollutant</v>
      </c>
      <c r="I1590" t="str">
        <f t="shared" si="48"/>
        <v>PM25</v>
      </c>
      <c r="J1590">
        <f>INDEX(NoSettings!$C:$C,MATCH(EPS!$A1590,NoSettings!$A:$A,0))</f>
        <v>3055820000</v>
      </c>
      <c r="K1590">
        <f>INDEX(GWP!$C$2:$C$13,MATCH(EPS!I1590,GWP!$B$2:$B$13,0))</f>
        <v>0</v>
      </c>
      <c r="L1590" s="4">
        <f t="shared" si="49"/>
        <v>0</v>
      </c>
    </row>
    <row r="1591" spans="1:12" hidden="1">
      <c r="A1591" t="s">
        <v>7218</v>
      </c>
      <c r="B1591" t="s">
        <v>3</v>
      </c>
      <c r="C1591" t="s">
        <v>1709</v>
      </c>
      <c r="D1591" t="s">
        <v>7293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c r="A1592" t="s">
        <v>7219</v>
      </c>
      <c r="B1592" t="s">
        <v>3</v>
      </c>
      <c r="C1592" t="s">
        <v>1709</v>
      </c>
      <c r="D1592" t="s">
        <v>7294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c r="A1593" t="s">
        <v>7220</v>
      </c>
      <c r="B1593" t="s">
        <v>3</v>
      </c>
      <c r="C1593" t="s">
        <v>1709</v>
      </c>
      <c r="D1593" t="s">
        <v>7295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c r="A1594" t="s">
        <v>7221</v>
      </c>
      <c r="B1594" t="s">
        <v>3</v>
      </c>
      <c r="C1594" t="s">
        <v>1709</v>
      </c>
      <c r="D1594" t="s">
        <v>7296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c r="A1595" t="s">
        <v>7222</v>
      </c>
      <c r="B1595" t="s">
        <v>3</v>
      </c>
      <c r="C1595" t="s">
        <v>1709</v>
      </c>
      <c r="D1595" t="s">
        <v>7297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c r="A1596" t="s">
        <v>7223</v>
      </c>
      <c r="B1596" t="s">
        <v>3</v>
      </c>
      <c r="C1596" t="s">
        <v>1709</v>
      </c>
      <c r="D1596" t="s">
        <v>7298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c r="A1597" t="s">
        <v>7224</v>
      </c>
      <c r="B1597" t="s">
        <v>3</v>
      </c>
      <c r="C1597" t="s">
        <v>1709</v>
      </c>
      <c r="D1597" t="s">
        <v>7299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c r="A1598" t="s">
        <v>1568</v>
      </c>
      <c r="B1598" t="s">
        <v>3</v>
      </c>
      <c r="C1598" t="s">
        <v>1710</v>
      </c>
      <c r="D1598" t="s">
        <v>1752</v>
      </c>
      <c r="H1598" t="str">
        <f>INDEX('Vensim Variables'!$B:$B,MATCH(EPS!$B1598,'Vensim Variables'!$A:$A,0))</f>
        <v>g pollutant</v>
      </c>
      <c r="I1598" t="str">
        <f t="shared" si="48"/>
        <v>SOx</v>
      </c>
      <c r="J1598">
        <f>INDEX(NoSettings!$C:$C,MATCH(EPS!$A1598,NoSettings!$A:$A,0))</f>
        <v>853355000000</v>
      </c>
      <c r="K1598">
        <f>INDEX(GWP!$C$2:$C$13,MATCH(EPS!I1598,GWP!$B$2:$B$13,0))</f>
        <v>0</v>
      </c>
      <c r="L1598" s="4">
        <f t="shared" si="49"/>
        <v>0</v>
      </c>
    </row>
    <row r="1599" spans="1:12" hidden="1">
      <c r="A1599" t="s">
        <v>7225</v>
      </c>
      <c r="B1599" t="s">
        <v>3</v>
      </c>
      <c r="C1599" t="s">
        <v>1710</v>
      </c>
      <c r="D1599" t="s">
        <v>7291</v>
      </c>
      <c r="H1599" t="str">
        <f>INDEX('Vensim Variables'!$B:$B,MATCH(EPS!$B1599,'Vensim Variables'!$A:$A,0))</f>
        <v>g pollutant</v>
      </c>
      <c r="I1599" t="str">
        <f t="shared" si="48"/>
        <v>SOx</v>
      </c>
      <c r="J1599">
        <f>INDEX(NoSettings!$C:$C,MATCH(EPS!$A1599,NoSettings!$A:$A,0))</f>
        <v>301557000</v>
      </c>
      <c r="K1599">
        <f>INDEX(GWP!$C$2:$C$13,MATCH(EPS!I1599,GWP!$B$2:$B$13,0))</f>
        <v>0</v>
      </c>
      <c r="L1599" s="4">
        <f t="shared" si="49"/>
        <v>0</v>
      </c>
    </row>
    <row r="1600" spans="1:12" hidden="1">
      <c r="A1600" t="s">
        <v>7226</v>
      </c>
      <c r="B1600" t="s">
        <v>3</v>
      </c>
      <c r="C1600" t="s">
        <v>1710</v>
      </c>
      <c r="D1600" t="s">
        <v>7292</v>
      </c>
      <c r="H1600" t="str">
        <f>INDEX('Vensim Variables'!$B:$B,MATCH(EPS!$B1600,'Vensim Variables'!$A:$A,0))</f>
        <v>g pollutant</v>
      </c>
      <c r="I1600" t="str">
        <f t="shared" si="48"/>
        <v>SOx</v>
      </c>
      <c r="J1600">
        <f>INDEX(NoSettings!$C:$C,MATCH(EPS!$A1600,NoSettings!$A:$A,0))</f>
        <v>4139360000</v>
      </c>
      <c r="K1600">
        <f>INDEX(GWP!$C$2:$C$13,MATCH(EPS!I1600,GWP!$B$2:$B$13,0))</f>
        <v>0</v>
      </c>
      <c r="L1600" s="4">
        <f t="shared" si="49"/>
        <v>0</v>
      </c>
    </row>
    <row r="1601" spans="1:12" hidden="1">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c r="A1606" t="s">
        <v>1575</v>
      </c>
      <c r="B1606" t="s">
        <v>3</v>
      </c>
      <c r="C1606" t="s">
        <v>1710</v>
      </c>
      <c r="D1606" t="s">
        <v>1759</v>
      </c>
      <c r="H1606" t="str">
        <f>INDEX('Vensim Variables'!$B:$B,MATCH(EPS!$B1606,'Vensim Variables'!$A:$A,0))</f>
        <v>g pollutant</v>
      </c>
      <c r="I1606" t="str">
        <f t="shared" si="50"/>
        <v>SOx</v>
      </c>
      <c r="J1606">
        <f>INDEX(NoSettings!$C:$C,MATCH(EPS!$A1606,NoSettings!$A:$A,0))</f>
        <v>3386960000</v>
      </c>
      <c r="K1606">
        <f>INDEX(GWP!$C$2:$C$13,MATCH(EPS!I1606,GWP!$B$2:$B$13,0))</f>
        <v>0</v>
      </c>
      <c r="L1606" s="4">
        <f t="shared" si="51"/>
        <v>0</v>
      </c>
    </row>
    <row r="1607" spans="1:12" hidden="1">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c r="A1608" t="s">
        <v>1577</v>
      </c>
      <c r="B1608" t="s">
        <v>3</v>
      </c>
      <c r="C1608" t="s">
        <v>1710</v>
      </c>
      <c r="D1608" t="s">
        <v>1761</v>
      </c>
      <c r="H1608" t="str">
        <f>INDEX('Vensim Variables'!$B:$B,MATCH(EPS!$B1608,'Vensim Variables'!$A:$A,0))</f>
        <v>g pollutant</v>
      </c>
      <c r="I1608" t="str">
        <f t="shared" si="50"/>
        <v>SOx</v>
      </c>
      <c r="J1608">
        <f>INDEX(NoSettings!$C:$C,MATCH(EPS!$A1608,NoSettings!$A:$A,0))</f>
        <v>19712200000</v>
      </c>
      <c r="K1608">
        <f>INDEX(GWP!$C$2:$C$13,MATCH(EPS!I1608,GWP!$B$2:$B$13,0))</f>
        <v>0</v>
      </c>
      <c r="L1608" s="4">
        <f t="shared" si="51"/>
        <v>0</v>
      </c>
    </row>
    <row r="1609" spans="1:12" hidden="1">
      <c r="A1609" t="s">
        <v>1578</v>
      </c>
      <c r="B1609" t="s">
        <v>3</v>
      </c>
      <c r="C1609" t="s">
        <v>1710</v>
      </c>
      <c r="D1609" t="s">
        <v>1762</v>
      </c>
      <c r="H1609" t="str">
        <f>INDEX('Vensim Variables'!$B:$B,MATCH(EPS!$B1609,'Vensim Variables'!$A:$A,0))</f>
        <v>g pollutant</v>
      </c>
      <c r="I1609" t="str">
        <f t="shared" si="50"/>
        <v>SOx</v>
      </c>
      <c r="J1609">
        <f>INDEX(NoSettings!$C:$C,MATCH(EPS!$A1609,NoSettings!$A:$A,0))</f>
        <v>526764000</v>
      </c>
      <c r="K1609">
        <f>INDEX(GWP!$C$2:$C$13,MATCH(EPS!I1609,GWP!$B$2:$B$13,0))</f>
        <v>0</v>
      </c>
      <c r="L1609" s="4">
        <f t="shared" si="51"/>
        <v>0</v>
      </c>
    </row>
    <row r="1610" spans="1:12" hidden="1">
      <c r="A1610" t="s">
        <v>1579</v>
      </c>
      <c r="B1610" t="s">
        <v>3</v>
      </c>
      <c r="C1610" t="s">
        <v>1710</v>
      </c>
      <c r="D1610" t="s">
        <v>1763</v>
      </c>
      <c r="H1610" t="str">
        <f>INDEX('Vensim Variables'!$B:$B,MATCH(EPS!$B1610,'Vensim Variables'!$A:$A,0))</f>
        <v>g pollutant</v>
      </c>
      <c r="I1610" t="str">
        <f t="shared" si="50"/>
        <v>SOx</v>
      </c>
      <c r="J1610">
        <f>INDEX(NoSettings!$C:$C,MATCH(EPS!$A1610,NoSettings!$A:$A,0))</f>
        <v>9192440000</v>
      </c>
      <c r="K1610">
        <f>INDEX(GWP!$C$2:$C$13,MATCH(EPS!I1610,GWP!$B$2:$B$13,0))</f>
        <v>0</v>
      </c>
      <c r="L1610" s="4">
        <f t="shared" si="51"/>
        <v>0</v>
      </c>
    </row>
    <row r="1611" spans="1:12" hidden="1">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c r="A1614" t="s">
        <v>1583</v>
      </c>
      <c r="B1614" t="s">
        <v>3</v>
      </c>
      <c r="C1614" t="s">
        <v>1710</v>
      </c>
      <c r="D1614" t="s">
        <v>1767</v>
      </c>
      <c r="H1614" t="str">
        <f>INDEX('Vensim Variables'!$B:$B,MATCH(EPS!$B1614,'Vensim Variables'!$A:$A,0))</f>
        <v>g pollutant</v>
      </c>
      <c r="I1614" t="str">
        <f t="shared" si="50"/>
        <v>SOx</v>
      </c>
      <c r="J1614">
        <f>INDEX(NoSettings!$C:$C,MATCH(EPS!$A1614,NoSettings!$A:$A,0))</f>
        <v>17982200000</v>
      </c>
      <c r="K1614">
        <f>INDEX(GWP!$C$2:$C$13,MATCH(EPS!I1614,GWP!$B$2:$B$13,0))</f>
        <v>0</v>
      </c>
      <c r="L1614" s="4">
        <f t="shared" si="51"/>
        <v>0</v>
      </c>
    </row>
    <row r="1615" spans="1:12" hidden="1">
      <c r="A1615" t="s">
        <v>7227</v>
      </c>
      <c r="B1615" t="s">
        <v>3</v>
      </c>
      <c r="C1615" t="s">
        <v>1710</v>
      </c>
      <c r="D1615" t="s">
        <v>7293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c r="A1616" t="s">
        <v>7228</v>
      </c>
      <c r="B1616" t="s">
        <v>3</v>
      </c>
      <c r="C1616" t="s">
        <v>1710</v>
      </c>
      <c r="D1616" t="s">
        <v>7294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c r="A1617" t="s">
        <v>7229</v>
      </c>
      <c r="B1617" t="s">
        <v>3</v>
      </c>
      <c r="C1617" t="s">
        <v>1710</v>
      </c>
      <c r="D1617" t="s">
        <v>7295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c r="A1618" t="s">
        <v>7230</v>
      </c>
      <c r="B1618" t="s">
        <v>3</v>
      </c>
      <c r="C1618" t="s">
        <v>1710</v>
      </c>
      <c r="D1618" t="s">
        <v>7296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c r="A1619" t="s">
        <v>7231</v>
      </c>
      <c r="B1619" t="s">
        <v>3</v>
      </c>
      <c r="C1619" t="s">
        <v>1710</v>
      </c>
      <c r="D1619" t="s">
        <v>7297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c r="A1620" t="s">
        <v>7232</v>
      </c>
      <c r="B1620" t="s">
        <v>3</v>
      </c>
      <c r="C1620" t="s">
        <v>1710</v>
      </c>
      <c r="D1620" t="s">
        <v>7298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c r="A1621" t="s">
        <v>7233</v>
      </c>
      <c r="B1621" t="s">
        <v>3</v>
      </c>
      <c r="C1621" t="s">
        <v>1710</v>
      </c>
      <c r="D1621" t="s">
        <v>7299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c r="A1622" t="s">
        <v>1584</v>
      </c>
      <c r="B1622" t="s">
        <v>3</v>
      </c>
      <c r="C1622" t="s">
        <v>1711</v>
      </c>
      <c r="D1622" t="s">
        <v>1752</v>
      </c>
      <c r="H1622" t="str">
        <f>INDEX('Vensim Variables'!$B:$B,MATCH(EPS!$B1622,'Vensim Variables'!$A:$A,0))</f>
        <v>g pollutant</v>
      </c>
      <c r="I1622" t="str">
        <f t="shared" si="50"/>
        <v>BC</v>
      </c>
      <c r="J1622">
        <f>INDEX(NoSettings!$C:$C,MATCH(EPS!$A1622,NoSettings!$A:$A,0))</f>
        <v>2092800000</v>
      </c>
      <c r="K1622">
        <f>INDEX(GWP!$C$2:$C$13,MATCH(EPS!I1622,GWP!$B$2:$B$13,0))</f>
        <v>0</v>
      </c>
      <c r="L1622" s="4">
        <f t="shared" si="51"/>
        <v>0</v>
      </c>
    </row>
    <row r="1623" spans="1:12" hidden="1">
      <c r="A1623" t="s">
        <v>7234</v>
      </c>
      <c r="B1623" t="s">
        <v>3</v>
      </c>
      <c r="C1623" t="s">
        <v>1711</v>
      </c>
      <c r="D1623" t="s">
        <v>7291</v>
      </c>
      <c r="H1623" t="str">
        <f>INDEX('Vensim Variables'!$B:$B,MATCH(EPS!$B1623,'Vensim Variables'!$A:$A,0))</f>
        <v>g pollutant</v>
      </c>
      <c r="I1623" t="str">
        <f t="shared" si="50"/>
        <v>BC</v>
      </c>
      <c r="J1623">
        <f>INDEX(NoSettings!$C:$C,MATCH(EPS!$A1623,NoSettings!$A:$A,0))</f>
        <v>106390000</v>
      </c>
      <c r="K1623">
        <f>INDEX(GWP!$C$2:$C$13,MATCH(EPS!I1623,GWP!$B$2:$B$13,0))</f>
        <v>0</v>
      </c>
      <c r="L1623" s="4">
        <f t="shared" si="51"/>
        <v>0</v>
      </c>
    </row>
    <row r="1624" spans="1:12" hidden="1">
      <c r="A1624" t="s">
        <v>7235</v>
      </c>
      <c r="B1624" t="s">
        <v>3</v>
      </c>
      <c r="C1624" t="s">
        <v>1711</v>
      </c>
      <c r="D1624" t="s">
        <v>7292</v>
      </c>
      <c r="H1624" t="str">
        <f>INDEX('Vensim Variables'!$B:$B,MATCH(EPS!$B1624,'Vensim Variables'!$A:$A,0))</f>
        <v>g pollutant</v>
      </c>
      <c r="I1624" t="str">
        <f t="shared" si="50"/>
        <v>BC</v>
      </c>
      <c r="J1624">
        <f>INDEX(NoSettings!$C:$C,MATCH(EPS!$A1624,NoSettings!$A:$A,0))</f>
        <v>1460380000</v>
      </c>
      <c r="K1624">
        <f>INDEX(GWP!$C$2:$C$13,MATCH(EPS!I1624,GWP!$B$2:$B$13,0))</f>
        <v>0</v>
      </c>
      <c r="L1624" s="4">
        <f t="shared" si="51"/>
        <v>0</v>
      </c>
    </row>
    <row r="1625" spans="1:12" hidden="1">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c r="A1630" t="s">
        <v>1591</v>
      </c>
      <c r="B1630" t="s">
        <v>3</v>
      </c>
      <c r="C1630" t="s">
        <v>1711</v>
      </c>
      <c r="D1630" t="s">
        <v>1759</v>
      </c>
      <c r="H1630" t="str">
        <f>INDEX('Vensim Variables'!$B:$B,MATCH(EPS!$B1630,'Vensim Variables'!$A:$A,0))</f>
        <v>g pollutant</v>
      </c>
      <c r="I1630" t="str">
        <f t="shared" si="50"/>
        <v>BC</v>
      </c>
      <c r="J1630">
        <f>INDEX(NoSettings!$C:$C,MATCH(EPS!$A1630,NoSettings!$A:$A,0))</f>
        <v>48350600</v>
      </c>
      <c r="K1630">
        <f>INDEX(GWP!$C$2:$C$13,MATCH(EPS!I1630,GWP!$B$2:$B$13,0))</f>
        <v>0</v>
      </c>
      <c r="L1630" s="4">
        <f t="shared" si="51"/>
        <v>0</v>
      </c>
    </row>
    <row r="1631" spans="1:12" hidden="1">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c r="A1632" t="s">
        <v>1593</v>
      </c>
      <c r="B1632" t="s">
        <v>3</v>
      </c>
      <c r="C1632" t="s">
        <v>1711</v>
      </c>
      <c r="D1632" t="s">
        <v>1761</v>
      </c>
      <c r="H1632" t="str">
        <f>INDEX('Vensim Variables'!$B:$B,MATCH(EPS!$B1632,'Vensim Variables'!$A:$A,0))</f>
        <v>g pollutant</v>
      </c>
      <c r="I1632" t="str">
        <f t="shared" si="50"/>
        <v>BC</v>
      </c>
      <c r="J1632">
        <f>INDEX(NoSettings!$C:$C,MATCH(EPS!$A1632,NoSettings!$A:$A,0))</f>
        <v>549446000</v>
      </c>
      <c r="K1632">
        <f>INDEX(GWP!$C$2:$C$13,MATCH(EPS!I1632,GWP!$B$2:$B$13,0))</f>
        <v>0</v>
      </c>
      <c r="L1632" s="4">
        <f t="shared" si="51"/>
        <v>0</v>
      </c>
    </row>
    <row r="1633" spans="1:12" hidden="1">
      <c r="A1633" t="s">
        <v>1594</v>
      </c>
      <c r="B1633" t="s">
        <v>3</v>
      </c>
      <c r="C1633" t="s">
        <v>1711</v>
      </c>
      <c r="D1633" t="s">
        <v>1762</v>
      </c>
      <c r="H1633" t="str">
        <f>INDEX('Vensim Variables'!$B:$B,MATCH(EPS!$B1633,'Vensim Variables'!$A:$A,0))</f>
        <v>g pollutant</v>
      </c>
      <c r="I1633" t="str">
        <f t="shared" si="50"/>
        <v>BC</v>
      </c>
      <c r="J1633">
        <f>INDEX(NoSettings!$C:$C,MATCH(EPS!$A1633,NoSettings!$A:$A,0))</f>
        <v>185844000</v>
      </c>
      <c r="K1633">
        <f>INDEX(GWP!$C$2:$C$13,MATCH(EPS!I1633,GWP!$B$2:$B$13,0))</f>
        <v>0</v>
      </c>
      <c r="L1633" s="4">
        <f t="shared" si="51"/>
        <v>0</v>
      </c>
    </row>
    <row r="1634" spans="1:12" hidden="1">
      <c r="A1634" t="s">
        <v>1595</v>
      </c>
      <c r="B1634" t="s">
        <v>3</v>
      </c>
      <c r="C1634" t="s">
        <v>1711</v>
      </c>
      <c r="D1634" t="s">
        <v>1763</v>
      </c>
      <c r="H1634" t="str">
        <f>INDEX('Vensim Variables'!$B:$B,MATCH(EPS!$B1634,'Vensim Variables'!$A:$A,0))</f>
        <v>g pollutant</v>
      </c>
      <c r="I1634" t="str">
        <f t="shared" si="50"/>
        <v>BC</v>
      </c>
      <c r="J1634">
        <f>INDEX(NoSettings!$C:$C,MATCH(EPS!$A1634,NoSettings!$A:$A,0))</f>
        <v>22543900</v>
      </c>
      <c r="K1634">
        <f>INDEX(GWP!$C$2:$C$13,MATCH(EPS!I1634,GWP!$B$2:$B$13,0))</f>
        <v>0</v>
      </c>
      <c r="L1634" s="4">
        <f t="shared" si="51"/>
        <v>0</v>
      </c>
    </row>
    <row r="1635" spans="1:12" hidden="1">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c r="A1638" t="s">
        <v>1599</v>
      </c>
      <c r="B1638" t="s">
        <v>3</v>
      </c>
      <c r="C1638" t="s">
        <v>1711</v>
      </c>
      <c r="D1638" t="s">
        <v>1767</v>
      </c>
      <c r="H1638" t="str">
        <f>INDEX('Vensim Variables'!$B:$B,MATCH(EPS!$B1638,'Vensim Variables'!$A:$A,0))</f>
        <v>g pollutant</v>
      </c>
      <c r="I1638" t="str">
        <f t="shared" si="50"/>
        <v>BC</v>
      </c>
      <c r="J1638">
        <f>INDEX(NoSettings!$C:$C,MATCH(EPS!$A1638,NoSettings!$A:$A,0))</f>
        <v>151679000</v>
      </c>
      <c r="K1638">
        <f>INDEX(GWP!$C$2:$C$13,MATCH(EPS!I1638,GWP!$B$2:$B$13,0))</f>
        <v>0</v>
      </c>
      <c r="L1638" s="4">
        <f t="shared" si="51"/>
        <v>0</v>
      </c>
    </row>
    <row r="1639" spans="1:12" hidden="1">
      <c r="A1639" t="s">
        <v>7236</v>
      </c>
      <c r="B1639" t="s">
        <v>3</v>
      </c>
      <c r="C1639" t="s">
        <v>1711</v>
      </c>
      <c r="D1639" t="s">
        <v>7293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c r="A1640" t="s">
        <v>7237</v>
      </c>
      <c r="B1640" t="s">
        <v>3</v>
      </c>
      <c r="C1640" t="s">
        <v>1711</v>
      </c>
      <c r="D1640" t="s">
        <v>7294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c r="A1641" t="s">
        <v>7238</v>
      </c>
      <c r="B1641" t="s">
        <v>3</v>
      </c>
      <c r="C1641" t="s">
        <v>1711</v>
      </c>
      <c r="D1641" t="s">
        <v>7295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c r="A1642" t="s">
        <v>7239</v>
      </c>
      <c r="B1642" t="s">
        <v>3</v>
      </c>
      <c r="C1642" t="s">
        <v>1711</v>
      </c>
      <c r="D1642" t="s">
        <v>7296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c r="A1643" t="s">
        <v>7240</v>
      </c>
      <c r="B1643" t="s">
        <v>3</v>
      </c>
      <c r="C1643" t="s">
        <v>1711</v>
      </c>
      <c r="D1643" t="s">
        <v>7297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c r="A1644" t="s">
        <v>7241</v>
      </c>
      <c r="B1644" t="s">
        <v>3</v>
      </c>
      <c r="C1644" t="s">
        <v>1711</v>
      </c>
      <c r="D1644" t="s">
        <v>7298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c r="A1645" t="s">
        <v>7242</v>
      </c>
      <c r="B1645" t="s">
        <v>3</v>
      </c>
      <c r="C1645" t="s">
        <v>1711</v>
      </c>
      <c r="D1645" t="s">
        <v>7299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c r="A1646" t="s">
        <v>1600</v>
      </c>
      <c r="B1646" t="s">
        <v>3</v>
      </c>
      <c r="C1646" t="s">
        <v>1712</v>
      </c>
      <c r="D1646" t="s">
        <v>1752</v>
      </c>
      <c r="H1646" t="str">
        <f>INDEX('Vensim Variables'!$B:$B,MATCH(EPS!$B1646,'Vensim Variables'!$A:$A,0))</f>
        <v>g pollutant</v>
      </c>
      <c r="I1646" t="str">
        <f t="shared" si="50"/>
        <v>OC</v>
      </c>
      <c r="J1646">
        <f>INDEX(NoSettings!$C:$C,MATCH(EPS!$A1646,NoSettings!$A:$A,0))</f>
        <v>3021850000</v>
      </c>
      <c r="K1646">
        <f>INDEX(GWP!$C$2:$C$13,MATCH(EPS!I1646,GWP!$B$2:$B$13,0))</f>
        <v>0</v>
      </c>
      <c r="L1646" s="4">
        <f t="shared" si="51"/>
        <v>0</v>
      </c>
    </row>
    <row r="1647" spans="1:12" hidden="1">
      <c r="A1647" t="s">
        <v>7243</v>
      </c>
      <c r="B1647" t="s">
        <v>3</v>
      </c>
      <c r="C1647" t="s">
        <v>1712</v>
      </c>
      <c r="D1647" t="s">
        <v>7291</v>
      </c>
      <c r="H1647" t="str">
        <f>INDEX('Vensim Variables'!$B:$B,MATCH(EPS!$B1647,'Vensim Variables'!$A:$A,0))</f>
        <v>g pollutant</v>
      </c>
      <c r="I1647" t="str">
        <f t="shared" si="50"/>
        <v>OC</v>
      </c>
      <c r="J1647">
        <f>INDEX(NoSettings!$C:$C,MATCH(EPS!$A1647,NoSettings!$A:$A,0))</f>
        <v>716550000</v>
      </c>
      <c r="K1647">
        <f>INDEX(GWP!$C$2:$C$13,MATCH(EPS!I1647,GWP!$B$2:$B$13,0))</f>
        <v>0</v>
      </c>
      <c r="L1647" s="4">
        <f t="shared" si="51"/>
        <v>0</v>
      </c>
    </row>
    <row r="1648" spans="1:12" hidden="1">
      <c r="A1648" t="s">
        <v>7244</v>
      </c>
      <c r="B1648" t="s">
        <v>3</v>
      </c>
      <c r="C1648" t="s">
        <v>1712</v>
      </c>
      <c r="D1648" t="s">
        <v>7292</v>
      </c>
      <c r="H1648" t="str">
        <f>INDEX('Vensim Variables'!$B:$B,MATCH(EPS!$B1648,'Vensim Variables'!$A:$A,0))</f>
        <v>g pollutant</v>
      </c>
      <c r="I1648" t="str">
        <f t="shared" si="50"/>
        <v>OC</v>
      </c>
      <c r="J1648">
        <f>INDEX(NoSettings!$C:$C,MATCH(EPS!$A1648,NoSettings!$A:$A,0))</f>
        <v>9835810000</v>
      </c>
      <c r="K1648">
        <f>INDEX(GWP!$C$2:$C$13,MATCH(EPS!I1648,GWP!$B$2:$B$13,0))</f>
        <v>0</v>
      </c>
      <c r="L1648" s="4">
        <f t="shared" si="51"/>
        <v>0</v>
      </c>
    </row>
    <row r="1649" spans="1:12" hidden="1">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c r="A1654" t="s">
        <v>1607</v>
      </c>
      <c r="B1654" t="s">
        <v>3</v>
      </c>
      <c r="C1654" t="s">
        <v>1712</v>
      </c>
      <c r="D1654" t="s">
        <v>1759</v>
      </c>
      <c r="H1654" t="str">
        <f>INDEX('Vensim Variables'!$B:$B,MATCH(EPS!$B1654,'Vensim Variables'!$A:$A,0))</f>
        <v>g pollutant</v>
      </c>
      <c r="I1654" t="str">
        <f t="shared" si="50"/>
        <v>OC</v>
      </c>
      <c r="J1654">
        <f>INDEX(NoSettings!$C:$C,MATCH(EPS!$A1654,NoSettings!$A:$A,0))</f>
        <v>420408000</v>
      </c>
      <c r="K1654">
        <f>INDEX(GWP!$C$2:$C$13,MATCH(EPS!I1654,GWP!$B$2:$B$13,0))</f>
        <v>0</v>
      </c>
      <c r="L1654" s="4">
        <f t="shared" si="51"/>
        <v>0</v>
      </c>
    </row>
    <row r="1655" spans="1:12" hidden="1">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c r="A1656" t="s">
        <v>1609</v>
      </c>
      <c r="B1656" t="s">
        <v>3</v>
      </c>
      <c r="C1656" t="s">
        <v>1712</v>
      </c>
      <c r="D1656" t="s">
        <v>1761</v>
      </c>
      <c r="H1656" t="str">
        <f>INDEX('Vensim Variables'!$B:$B,MATCH(EPS!$B1656,'Vensim Variables'!$A:$A,0))</f>
        <v>g pollutant</v>
      </c>
      <c r="I1656" t="str">
        <f t="shared" si="50"/>
        <v>OC</v>
      </c>
      <c r="J1656">
        <f>INDEX(NoSettings!$C:$C,MATCH(EPS!$A1656,NoSettings!$A:$A,0))</f>
        <v>158384000</v>
      </c>
      <c r="K1656">
        <f>INDEX(GWP!$C$2:$C$13,MATCH(EPS!I1656,GWP!$B$2:$B$13,0))</f>
        <v>0</v>
      </c>
      <c r="L1656" s="4">
        <f t="shared" si="51"/>
        <v>0</v>
      </c>
    </row>
    <row r="1657" spans="1:12" hidden="1">
      <c r="A1657" t="s">
        <v>1610</v>
      </c>
      <c r="B1657" t="s">
        <v>3</v>
      </c>
      <c r="C1657" t="s">
        <v>1712</v>
      </c>
      <c r="D1657" t="s">
        <v>1762</v>
      </c>
      <c r="H1657" t="str">
        <f>INDEX('Vensim Variables'!$B:$B,MATCH(EPS!$B1657,'Vensim Variables'!$A:$A,0))</f>
        <v>g pollutant</v>
      </c>
      <c r="I1657" t="str">
        <f t="shared" si="50"/>
        <v>OC</v>
      </c>
      <c r="J1657">
        <f>INDEX(NoSettings!$C:$C,MATCH(EPS!$A1657,NoSettings!$A:$A,0))</f>
        <v>1251680000</v>
      </c>
      <c r="K1657">
        <f>INDEX(GWP!$C$2:$C$13,MATCH(EPS!I1657,GWP!$B$2:$B$13,0))</f>
        <v>0</v>
      </c>
      <c r="L1657" s="4">
        <f t="shared" si="51"/>
        <v>0</v>
      </c>
    </row>
    <row r="1658" spans="1:12" hidden="1">
      <c r="A1658" t="s">
        <v>1611</v>
      </c>
      <c r="B1658" t="s">
        <v>3</v>
      </c>
      <c r="C1658" t="s">
        <v>1712</v>
      </c>
      <c r="D1658" t="s">
        <v>1763</v>
      </c>
      <c r="H1658" t="str">
        <f>INDEX('Vensim Variables'!$B:$B,MATCH(EPS!$B1658,'Vensim Variables'!$A:$A,0))</f>
        <v>g pollutant</v>
      </c>
      <c r="I1658" t="str">
        <f t="shared" si="50"/>
        <v>OC</v>
      </c>
      <c r="J1658">
        <f>INDEX(NoSettings!$C:$C,MATCH(EPS!$A1658,NoSettings!$A:$A,0))</f>
        <v>32551700</v>
      </c>
      <c r="K1658">
        <f>INDEX(GWP!$C$2:$C$13,MATCH(EPS!I1658,GWP!$B$2:$B$13,0))</f>
        <v>0</v>
      </c>
      <c r="L1658" s="4">
        <f t="shared" si="51"/>
        <v>0</v>
      </c>
    </row>
    <row r="1659" spans="1:12" hidden="1">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c r="A1662" t="s">
        <v>1615</v>
      </c>
      <c r="B1662" t="s">
        <v>3</v>
      </c>
      <c r="C1662" t="s">
        <v>1712</v>
      </c>
      <c r="D1662" t="s">
        <v>1767</v>
      </c>
      <c r="H1662" t="str">
        <f>INDEX('Vensim Variables'!$B:$B,MATCH(EPS!$B1662,'Vensim Variables'!$A:$A,0))</f>
        <v>g pollutant</v>
      </c>
      <c r="I1662" t="str">
        <f t="shared" si="50"/>
        <v>OC</v>
      </c>
      <c r="J1662">
        <f>INDEX(NoSettings!$C:$C,MATCH(EPS!$A1662,NoSettings!$A:$A,0))</f>
        <v>983116000</v>
      </c>
      <c r="K1662">
        <f>INDEX(GWP!$C$2:$C$13,MATCH(EPS!I1662,GWP!$B$2:$B$13,0))</f>
        <v>0</v>
      </c>
      <c r="L1662" s="4">
        <f t="shared" si="51"/>
        <v>0</v>
      </c>
    </row>
    <row r="1663" spans="1:12" hidden="1">
      <c r="A1663" t="s">
        <v>7245</v>
      </c>
      <c r="B1663" t="s">
        <v>3</v>
      </c>
      <c r="C1663" t="s">
        <v>1712</v>
      </c>
      <c r="D1663" t="s">
        <v>7293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c r="A1664" t="s">
        <v>7246</v>
      </c>
      <c r="B1664" t="s">
        <v>3</v>
      </c>
      <c r="C1664" t="s">
        <v>1712</v>
      </c>
      <c r="D1664" t="s">
        <v>7294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c r="A1665" t="s">
        <v>7247</v>
      </c>
      <c r="B1665" t="s">
        <v>3</v>
      </c>
      <c r="C1665" t="s">
        <v>1712</v>
      </c>
      <c r="D1665" t="s">
        <v>7295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c r="A1666" t="s">
        <v>7248</v>
      </c>
      <c r="B1666" t="s">
        <v>3</v>
      </c>
      <c r="C1666" t="s">
        <v>1712</v>
      </c>
      <c r="D1666" t="s">
        <v>7296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c r="A1667" t="s">
        <v>7249</v>
      </c>
      <c r="B1667" t="s">
        <v>3</v>
      </c>
      <c r="C1667" t="s">
        <v>1712</v>
      </c>
      <c r="D1667" t="s">
        <v>7297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c r="A1668" t="s">
        <v>7250</v>
      </c>
      <c r="B1668" t="s">
        <v>3</v>
      </c>
      <c r="C1668" t="s">
        <v>1712</v>
      </c>
      <c r="D1668" t="s">
        <v>7298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c r="A1669" t="s">
        <v>7251</v>
      </c>
      <c r="B1669" t="s">
        <v>3</v>
      </c>
      <c r="C1669" t="s">
        <v>1712</v>
      </c>
      <c r="D1669" t="s">
        <v>7299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c r="A1670" t="s">
        <v>1616</v>
      </c>
      <c r="B1670" t="s">
        <v>3</v>
      </c>
      <c r="C1670" t="s">
        <v>1713</v>
      </c>
      <c r="D1670" t="s">
        <v>1752</v>
      </c>
      <c r="H1670" t="str">
        <f>INDEX('Vensim Variables'!$B:$B,MATCH(EPS!$B1670,'Vensim Variables'!$A:$A,0))</f>
        <v>g pollutant</v>
      </c>
      <c r="I1670" t="str">
        <f t="shared" si="52"/>
        <v>CH4</v>
      </c>
      <c r="J1670">
        <f>INDEX(NoSettings!$C:$C,MATCH(EPS!$A1670,NoSettings!$A:$A,0))</f>
        <v>7050980000</v>
      </c>
      <c r="K1670">
        <f>INDEX(GWP!$C$2:$C$13,MATCH(EPS!I1670,GWP!$B$2:$B$13,0))</f>
        <v>28</v>
      </c>
      <c r="L1670" s="4">
        <f t="shared" si="53"/>
        <v>0.19742744000000001</v>
      </c>
    </row>
    <row r="1671" spans="1:12" hidden="1">
      <c r="A1671" t="s">
        <v>7252</v>
      </c>
      <c r="B1671" t="s">
        <v>3</v>
      </c>
      <c r="C1671" t="s">
        <v>1713</v>
      </c>
      <c r="D1671" t="s">
        <v>7291</v>
      </c>
      <c r="H1671" t="str">
        <f>INDEX('Vensim Variables'!$B:$B,MATCH(EPS!$B1671,'Vensim Variables'!$A:$A,0))</f>
        <v>g pollutant</v>
      </c>
      <c r="I1671" t="str">
        <f t="shared" si="52"/>
        <v>CH4</v>
      </c>
      <c r="J1671">
        <f>INDEX(NoSettings!$C:$C,MATCH(EPS!$A1671,NoSettings!$A:$A,0))</f>
        <v>2629460000</v>
      </c>
      <c r="K1671">
        <f>INDEX(GWP!$C$2:$C$13,MATCH(EPS!I1671,GWP!$B$2:$B$13,0))</f>
        <v>28</v>
      </c>
      <c r="L1671" s="4">
        <f t="shared" si="53"/>
        <v>7.3624880000000004E-2</v>
      </c>
    </row>
    <row r="1672" spans="1:12" hidden="1">
      <c r="A1672" t="s">
        <v>7253</v>
      </c>
      <c r="B1672" t="s">
        <v>3</v>
      </c>
      <c r="C1672" t="s">
        <v>1713</v>
      </c>
      <c r="D1672" t="s">
        <v>7292</v>
      </c>
      <c r="H1672" t="str">
        <f>INDEX('Vensim Variables'!$B:$B,MATCH(EPS!$B1672,'Vensim Variables'!$A:$A,0))</f>
        <v>g pollutant</v>
      </c>
      <c r="I1672" t="str">
        <f t="shared" si="52"/>
        <v>CH4</v>
      </c>
      <c r="J1672">
        <f>INDEX(NoSettings!$C:$C,MATCH(EPS!$A1672,NoSettings!$A:$A,0))</f>
        <v>36093700000</v>
      </c>
      <c r="K1672">
        <f>INDEX(GWP!$C$2:$C$13,MATCH(EPS!I1672,GWP!$B$2:$B$13,0))</f>
        <v>28</v>
      </c>
      <c r="L1672" s="4">
        <f t="shared" si="53"/>
        <v>1.0106236</v>
      </c>
    </row>
    <row r="1673" spans="1:12" hidden="1">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c r="A1680" t="s">
        <v>1625</v>
      </c>
      <c r="B1680" t="s">
        <v>3</v>
      </c>
      <c r="C1680" t="s">
        <v>1713</v>
      </c>
      <c r="D1680" t="s">
        <v>1761</v>
      </c>
      <c r="H1680" t="str">
        <f>INDEX('Vensim Variables'!$B:$B,MATCH(EPS!$B1680,'Vensim Variables'!$A:$A,0))</f>
        <v>g pollutant</v>
      </c>
      <c r="I1680" t="str">
        <f t="shared" si="52"/>
        <v>CH4</v>
      </c>
      <c r="J1680">
        <f>INDEX(NoSettings!$C:$C,MATCH(EPS!$A1680,NoSettings!$A:$A,0))</f>
        <v>264708000</v>
      </c>
      <c r="K1680">
        <f>INDEX(GWP!$C$2:$C$13,MATCH(EPS!I1680,GWP!$B$2:$B$13,0))</f>
        <v>28</v>
      </c>
      <c r="L1680" s="4">
        <f t="shared" si="53"/>
        <v>7.411824E-3</v>
      </c>
    </row>
    <row r="1681" spans="1:12" hidden="1">
      <c r="A1681" t="s">
        <v>1626</v>
      </c>
      <c r="B1681" t="s">
        <v>3</v>
      </c>
      <c r="C1681" t="s">
        <v>1713</v>
      </c>
      <c r="D1681" t="s">
        <v>1762</v>
      </c>
      <c r="H1681" t="str">
        <f>INDEX('Vensim Variables'!$B:$B,MATCH(EPS!$B1681,'Vensim Variables'!$A:$A,0))</f>
        <v>g pollutant</v>
      </c>
      <c r="I1681" t="str">
        <f t="shared" si="52"/>
        <v>CH4</v>
      </c>
      <c r="J1681">
        <f>INDEX(NoSettings!$C:$C,MATCH(EPS!$A1681,NoSettings!$A:$A,0))</f>
        <v>4593180000</v>
      </c>
      <c r="K1681">
        <f>INDEX(GWP!$C$2:$C$13,MATCH(EPS!I1681,GWP!$B$2:$B$13,0))</f>
        <v>28</v>
      </c>
      <c r="L1681" s="4">
        <f t="shared" si="53"/>
        <v>0.12860904000000001</v>
      </c>
    </row>
    <row r="1682" spans="1:12" hidden="1">
      <c r="A1682" t="s">
        <v>1627</v>
      </c>
      <c r="B1682" t="s">
        <v>3</v>
      </c>
      <c r="C1682" t="s">
        <v>1713</v>
      </c>
      <c r="D1682" t="s">
        <v>1763</v>
      </c>
      <c r="H1682" t="str">
        <f>INDEX('Vensim Variables'!$B:$B,MATCH(EPS!$B1682,'Vensim Variables'!$A:$A,0))</f>
        <v>g pollutant</v>
      </c>
      <c r="I1682" t="str">
        <f t="shared" si="52"/>
        <v>CH4</v>
      </c>
      <c r="J1682">
        <f>INDEX(NoSettings!$C:$C,MATCH(EPS!$A1682,NoSettings!$A:$A,0))</f>
        <v>1158800000</v>
      </c>
      <c r="K1682">
        <f>INDEX(GWP!$C$2:$C$13,MATCH(EPS!I1682,GWP!$B$2:$B$13,0))</f>
        <v>28</v>
      </c>
      <c r="L1682" s="4">
        <f t="shared" si="53"/>
        <v>3.24464E-2</v>
      </c>
    </row>
    <row r="1683" spans="1:12" hidden="1">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c r="A1686" t="s">
        <v>1631</v>
      </c>
      <c r="B1686" t="s">
        <v>3</v>
      </c>
      <c r="C1686" t="s">
        <v>1713</v>
      </c>
      <c r="D1686" t="s">
        <v>1767</v>
      </c>
      <c r="H1686" t="str">
        <f>INDEX('Vensim Variables'!$B:$B,MATCH(EPS!$B1686,'Vensim Variables'!$A:$A,0))</f>
        <v>g pollutant</v>
      </c>
      <c r="I1686" t="str">
        <f t="shared" si="52"/>
        <v>CH4</v>
      </c>
      <c r="J1686">
        <f>INDEX(NoSettings!$C:$C,MATCH(EPS!$A1686,NoSettings!$A:$A,0))</f>
        <v>4712360000</v>
      </c>
      <c r="K1686">
        <f>INDEX(GWP!$C$2:$C$13,MATCH(EPS!I1686,GWP!$B$2:$B$13,0))</f>
        <v>28</v>
      </c>
      <c r="L1686" s="4">
        <f t="shared" si="53"/>
        <v>0.13194607999999999</v>
      </c>
    </row>
    <row r="1687" spans="1:12" hidden="1">
      <c r="A1687" t="s">
        <v>7254</v>
      </c>
      <c r="B1687" t="s">
        <v>3</v>
      </c>
      <c r="C1687" t="s">
        <v>1713</v>
      </c>
      <c r="D1687" t="s">
        <v>7293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c r="A1688" t="s">
        <v>7255</v>
      </c>
      <c r="B1688" t="s">
        <v>3</v>
      </c>
      <c r="C1688" t="s">
        <v>1713</v>
      </c>
      <c r="D1688" t="s">
        <v>7294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c r="A1689" t="s">
        <v>7256</v>
      </c>
      <c r="B1689" t="s">
        <v>3</v>
      </c>
      <c r="C1689" t="s">
        <v>1713</v>
      </c>
      <c r="D1689" t="s">
        <v>7295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c r="A1690" t="s">
        <v>7257</v>
      </c>
      <c r="B1690" t="s">
        <v>3</v>
      </c>
      <c r="C1690" t="s">
        <v>1713</v>
      </c>
      <c r="D1690" t="s">
        <v>7296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c r="A1691" t="s">
        <v>7258</v>
      </c>
      <c r="B1691" t="s">
        <v>3</v>
      </c>
      <c r="C1691" t="s">
        <v>1713</v>
      </c>
      <c r="D1691" t="s">
        <v>7297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c r="A1692" t="s">
        <v>7259</v>
      </c>
      <c r="B1692" t="s">
        <v>3</v>
      </c>
      <c r="C1692" t="s">
        <v>1713</v>
      </c>
      <c r="D1692" t="s">
        <v>7298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c r="A1693" t="s">
        <v>7260</v>
      </c>
      <c r="B1693" t="s">
        <v>3</v>
      </c>
      <c r="C1693" t="s">
        <v>1713</v>
      </c>
      <c r="D1693" t="s">
        <v>7299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c r="A1694" t="s">
        <v>1632</v>
      </c>
      <c r="B1694" t="s">
        <v>3</v>
      </c>
      <c r="C1694" t="s">
        <v>1714</v>
      </c>
      <c r="D1694" t="s">
        <v>1752</v>
      </c>
      <c r="H1694" t="str">
        <f>INDEX('Vensim Variables'!$B:$B,MATCH(EPS!$B1694,'Vensim Variables'!$A:$A,0))</f>
        <v>g pollutant</v>
      </c>
      <c r="I1694" t="str">
        <f t="shared" si="52"/>
        <v>N2O</v>
      </c>
      <c r="J1694">
        <f>INDEX(NoSettings!$C:$C,MATCH(EPS!$A1694,NoSettings!$A:$A,0))</f>
        <v>56241600000</v>
      </c>
      <c r="K1694">
        <f>INDEX(GWP!$C$2:$C$13,MATCH(EPS!I1694,GWP!$B$2:$B$13,0))</f>
        <v>265</v>
      </c>
      <c r="L1694" s="4">
        <f t="shared" si="53"/>
        <v>14.904024</v>
      </c>
    </row>
    <row r="1695" spans="1:12" hidden="1">
      <c r="A1695" t="s">
        <v>7261</v>
      </c>
      <c r="B1695" t="s">
        <v>3</v>
      </c>
      <c r="C1695" t="s">
        <v>1714</v>
      </c>
      <c r="D1695" t="s">
        <v>7291</v>
      </c>
      <c r="H1695" t="str">
        <f>INDEX('Vensim Variables'!$B:$B,MATCH(EPS!$B1695,'Vensim Variables'!$A:$A,0))</f>
        <v>g pollutant</v>
      </c>
      <c r="I1695" t="str">
        <f t="shared" si="52"/>
        <v>N2O</v>
      </c>
      <c r="J1695">
        <f>INDEX(NoSettings!$C:$C,MATCH(EPS!$A1695,NoSettings!$A:$A,0))</f>
        <v>903262000</v>
      </c>
      <c r="K1695">
        <f>INDEX(GWP!$C$2:$C$13,MATCH(EPS!I1695,GWP!$B$2:$B$13,0))</f>
        <v>265</v>
      </c>
      <c r="L1695" s="4">
        <f t="shared" si="53"/>
        <v>0.23936442999999999</v>
      </c>
    </row>
    <row r="1696" spans="1:12" hidden="1">
      <c r="A1696" t="s">
        <v>7262</v>
      </c>
      <c r="B1696" t="s">
        <v>3</v>
      </c>
      <c r="C1696" t="s">
        <v>1714</v>
      </c>
      <c r="D1696" t="s">
        <v>7292</v>
      </c>
      <c r="H1696" t="str">
        <f>INDEX('Vensim Variables'!$B:$B,MATCH(EPS!$B1696,'Vensim Variables'!$A:$A,0))</f>
        <v>g pollutant</v>
      </c>
      <c r="I1696" t="str">
        <f t="shared" si="52"/>
        <v>N2O</v>
      </c>
      <c r="J1696">
        <f>INDEX(NoSettings!$C:$C,MATCH(EPS!$A1696,NoSettings!$A:$A,0))</f>
        <v>12398700000</v>
      </c>
      <c r="K1696">
        <f>INDEX(GWP!$C$2:$C$13,MATCH(EPS!I1696,GWP!$B$2:$B$13,0))</f>
        <v>265</v>
      </c>
      <c r="L1696" s="4">
        <f t="shared" si="53"/>
        <v>3.2856554999999998</v>
      </c>
    </row>
    <row r="1697" spans="1:12" hidden="1">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c r="A1704" t="s">
        <v>1641</v>
      </c>
      <c r="B1704" t="s">
        <v>3</v>
      </c>
      <c r="C1704" t="s">
        <v>1714</v>
      </c>
      <c r="D1704" t="s">
        <v>1761</v>
      </c>
      <c r="H1704" t="str">
        <f>INDEX('Vensim Variables'!$B:$B,MATCH(EPS!$B1704,'Vensim Variables'!$A:$A,0))</f>
        <v>g pollutant</v>
      </c>
      <c r="I1704" t="str">
        <f t="shared" si="52"/>
        <v>N2O</v>
      </c>
      <c r="J1704">
        <f>INDEX(NoSettings!$C:$C,MATCH(EPS!$A1704,NoSettings!$A:$A,0))</f>
        <v>52941700</v>
      </c>
      <c r="K1704">
        <f>INDEX(GWP!$C$2:$C$13,MATCH(EPS!I1704,GWP!$B$2:$B$13,0))</f>
        <v>265</v>
      </c>
      <c r="L1704" s="4">
        <f t="shared" si="53"/>
        <v>1.40295505E-2</v>
      </c>
    </row>
    <row r="1705" spans="1:12" hidden="1">
      <c r="A1705" t="s">
        <v>1642</v>
      </c>
      <c r="B1705" t="s">
        <v>3</v>
      </c>
      <c r="C1705" t="s">
        <v>1714</v>
      </c>
      <c r="D1705" t="s">
        <v>1762</v>
      </c>
      <c r="H1705" t="str">
        <f>INDEX('Vensim Variables'!$B:$B,MATCH(EPS!$B1705,'Vensim Variables'!$A:$A,0))</f>
        <v>g pollutant</v>
      </c>
      <c r="I1705" t="str">
        <f t="shared" si="52"/>
        <v>N2O</v>
      </c>
      <c r="J1705">
        <f>INDEX(NoSettings!$C:$C,MATCH(EPS!$A1705,NoSettings!$A:$A,0))</f>
        <v>1577830000</v>
      </c>
      <c r="K1705">
        <f>INDEX(GWP!$C$2:$C$13,MATCH(EPS!I1705,GWP!$B$2:$B$13,0))</f>
        <v>265</v>
      </c>
      <c r="L1705" s="4">
        <f t="shared" si="53"/>
        <v>0.41812495</v>
      </c>
    </row>
    <row r="1706" spans="1:12" hidden="1">
      <c r="A1706" t="s">
        <v>1643</v>
      </c>
      <c r="B1706" t="s">
        <v>3</v>
      </c>
      <c r="C1706" t="s">
        <v>1714</v>
      </c>
      <c r="D1706" t="s">
        <v>1763</v>
      </c>
      <c r="H1706" t="str">
        <f>INDEX('Vensim Variables'!$B:$B,MATCH(EPS!$B1706,'Vensim Variables'!$A:$A,0))</f>
        <v>g pollutant</v>
      </c>
      <c r="I1706" t="str">
        <f t="shared" si="52"/>
        <v>N2O</v>
      </c>
      <c r="J1706">
        <f>INDEX(NoSettings!$C:$C,MATCH(EPS!$A1706,NoSettings!$A:$A,0))</f>
        <v>168553000</v>
      </c>
      <c r="K1706">
        <f>INDEX(GWP!$C$2:$C$13,MATCH(EPS!I1706,GWP!$B$2:$B$13,0))</f>
        <v>265</v>
      </c>
      <c r="L1706" s="4">
        <f t="shared" si="53"/>
        <v>4.4666545000000002E-2</v>
      </c>
    </row>
    <row r="1707" spans="1:12" hidden="1">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c r="A1710" t="s">
        <v>1647</v>
      </c>
      <c r="B1710" t="s">
        <v>3</v>
      </c>
      <c r="C1710" t="s">
        <v>1714</v>
      </c>
      <c r="D1710" t="s">
        <v>1767</v>
      </c>
      <c r="H1710" t="str">
        <f>INDEX('Vensim Variables'!$B:$B,MATCH(EPS!$B1710,'Vensim Variables'!$A:$A,0))</f>
        <v>g pollutant</v>
      </c>
      <c r="I1710" t="str">
        <f t="shared" si="52"/>
        <v>N2O</v>
      </c>
      <c r="J1710">
        <f>INDEX(NoSettings!$C:$C,MATCH(EPS!$A1710,NoSettings!$A:$A,0))</f>
        <v>618497000</v>
      </c>
      <c r="K1710">
        <f>INDEX(GWP!$C$2:$C$13,MATCH(EPS!I1710,GWP!$B$2:$B$13,0))</f>
        <v>265</v>
      </c>
      <c r="L1710" s="4">
        <f t="shared" si="53"/>
        <v>0.16390170500000001</v>
      </c>
    </row>
    <row r="1711" spans="1:12" hidden="1">
      <c r="A1711" t="s">
        <v>7263</v>
      </c>
      <c r="B1711" t="s">
        <v>3</v>
      </c>
      <c r="C1711" t="s">
        <v>1714</v>
      </c>
      <c r="D1711" t="s">
        <v>7293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c r="A1712" t="s">
        <v>7264</v>
      </c>
      <c r="B1712" t="s">
        <v>3</v>
      </c>
      <c r="C1712" t="s">
        <v>1714</v>
      </c>
      <c r="D1712" t="s">
        <v>7294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c r="A1713" t="s">
        <v>7265</v>
      </c>
      <c r="B1713" t="s">
        <v>3</v>
      </c>
      <c r="C1713" t="s">
        <v>1714</v>
      </c>
      <c r="D1713" t="s">
        <v>7295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c r="A1714" t="s">
        <v>7266</v>
      </c>
      <c r="B1714" t="s">
        <v>3</v>
      </c>
      <c r="C1714" t="s">
        <v>1714</v>
      </c>
      <c r="D1714" t="s">
        <v>7296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c r="A1715" t="s">
        <v>7267</v>
      </c>
      <c r="B1715" t="s">
        <v>3</v>
      </c>
      <c r="C1715" t="s">
        <v>1714</v>
      </c>
      <c r="D1715" t="s">
        <v>7297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c r="A1716" t="s">
        <v>7268</v>
      </c>
      <c r="B1716" t="s">
        <v>3</v>
      </c>
      <c r="C1716" t="s">
        <v>1714</v>
      </c>
      <c r="D1716" t="s">
        <v>7298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c r="A1717" t="s">
        <v>7269</v>
      </c>
      <c r="B1717" t="s">
        <v>3</v>
      </c>
      <c r="C1717" t="s">
        <v>1714</v>
      </c>
      <c r="D1717" t="s">
        <v>7299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c r="A1719" t="s">
        <v>7270</v>
      </c>
      <c r="B1719" t="s">
        <v>3</v>
      </c>
      <c r="C1719" t="s">
        <v>1715</v>
      </c>
      <c r="D1719" t="s">
        <v>7291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c r="A1720" t="s">
        <v>7271</v>
      </c>
      <c r="B1720" t="s">
        <v>3</v>
      </c>
      <c r="C1720" t="s">
        <v>1715</v>
      </c>
      <c r="D1720" t="s">
        <v>7292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c r="A1735" t="s">
        <v>7272</v>
      </c>
      <c r="B1735" t="s">
        <v>3</v>
      </c>
      <c r="C1735" t="s">
        <v>1715</v>
      </c>
      <c r="D1735" t="s">
        <v>7293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c r="A1736" t="s">
        <v>7273</v>
      </c>
      <c r="B1736" t="s">
        <v>3</v>
      </c>
      <c r="C1736" t="s">
        <v>1715</v>
      </c>
      <c r="D1736" t="s">
        <v>7294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c r="A1737" t="s">
        <v>7274</v>
      </c>
      <c r="B1737" t="s">
        <v>3</v>
      </c>
      <c r="C1737" t="s">
        <v>1715</v>
      </c>
      <c r="D1737" t="s">
        <v>7295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c r="A1738" t="s">
        <v>7275</v>
      </c>
      <c r="B1738" t="s">
        <v>3</v>
      </c>
      <c r="C1738" t="s">
        <v>1715</v>
      </c>
      <c r="D1738" t="s">
        <v>7296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c r="A1739" t="s">
        <v>7276</v>
      </c>
      <c r="B1739" t="s">
        <v>3</v>
      </c>
      <c r="C1739" t="s">
        <v>1715</v>
      </c>
      <c r="D1739" t="s">
        <v>7297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c r="A1740" t="s">
        <v>7277</v>
      </c>
      <c r="B1740" t="s">
        <v>3</v>
      </c>
      <c r="C1740" t="s">
        <v>1715</v>
      </c>
      <c r="D1740" t="s">
        <v>7298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c r="A1741" t="s">
        <v>7278</v>
      </c>
      <c r="B1741" t="s">
        <v>3</v>
      </c>
      <c r="C1741" t="s">
        <v>1715</v>
      </c>
      <c r="D1741" t="s">
        <v>7299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c r="A1743" t="s">
        <v>1665</v>
      </c>
      <c r="B1743" t="s">
        <v>17</v>
      </c>
      <c r="C1743" t="s">
        <v>1721</v>
      </c>
      <c r="D1743" t="s">
        <v>1705</v>
      </c>
      <c r="H1743" t="str">
        <f>INDEX('Vensim Variables'!$B:$B,MATCH(EPS!$B1743,'Vensim Variables'!$A:$A,0))</f>
        <v>g pollutant</v>
      </c>
      <c r="I1743" t="str">
        <f t="shared" si="54"/>
        <v>VOC</v>
      </c>
      <c r="J1743">
        <f>INDEX(NoSettings!$C:$C,MATCH(EPS!$A1743,NoSettings!$A:$A,0))</f>
        <v>294944000000</v>
      </c>
      <c r="K1743">
        <f>INDEX(GWP!$C$2:$C$13,MATCH(EPS!I1743,GWP!$B$2:$B$13,0))</f>
        <v>0</v>
      </c>
      <c r="L1743" s="4">
        <f t="shared" si="55"/>
        <v>0</v>
      </c>
    </row>
    <row r="1744" spans="1:12" hidden="1">
      <c r="A1744" t="s">
        <v>1666</v>
      </c>
      <c r="B1744" t="s">
        <v>17</v>
      </c>
      <c r="C1744" t="s">
        <v>1721</v>
      </c>
      <c r="D1744" t="s">
        <v>1706</v>
      </c>
      <c r="H1744" t="str">
        <f>INDEX('Vensim Variables'!$B:$B,MATCH(EPS!$B1744,'Vensim Variables'!$A:$A,0))</f>
        <v>g pollutant</v>
      </c>
      <c r="I1744" t="str">
        <f t="shared" si="54"/>
        <v>CO</v>
      </c>
      <c r="J1744">
        <f>INDEX(NoSettings!$C:$C,MATCH(EPS!$A1744,NoSettings!$A:$A,0))</f>
        <v>2010430000000</v>
      </c>
      <c r="K1744">
        <f>INDEX(GWP!$C$2:$C$13,MATCH(EPS!I1744,GWP!$B$2:$B$13,0))</f>
        <v>0</v>
      </c>
      <c r="L1744" s="4">
        <f t="shared" si="55"/>
        <v>0</v>
      </c>
    </row>
    <row r="1745" spans="1:12" hidden="1">
      <c r="A1745" t="s">
        <v>1667</v>
      </c>
      <c r="B1745" t="s">
        <v>17</v>
      </c>
      <c r="C1745" t="s">
        <v>1721</v>
      </c>
      <c r="D1745" t="s">
        <v>1707</v>
      </c>
      <c r="H1745" t="str">
        <f>INDEX('Vensim Variables'!$B:$B,MATCH(EPS!$B1745,'Vensim Variables'!$A:$A,0))</f>
        <v>g pollutant</v>
      </c>
      <c r="I1745" t="str">
        <f t="shared" si="54"/>
        <v>NOx</v>
      </c>
      <c r="J1745">
        <f>INDEX(NoSettings!$C:$C,MATCH(EPS!$A1745,NoSettings!$A:$A,0))</f>
        <v>264677000000</v>
      </c>
      <c r="K1745">
        <f>INDEX(GWP!$C$2:$C$13,MATCH(EPS!I1745,GWP!$B$2:$B$13,0))</f>
        <v>0</v>
      </c>
      <c r="L1745" s="4">
        <f t="shared" si="55"/>
        <v>0</v>
      </c>
    </row>
    <row r="1746" spans="1:12" hidden="1">
      <c r="A1746" t="s">
        <v>1668</v>
      </c>
      <c r="B1746" t="s">
        <v>17</v>
      </c>
      <c r="C1746" t="s">
        <v>1721</v>
      </c>
      <c r="D1746" t="s">
        <v>1708</v>
      </c>
      <c r="H1746" t="str">
        <f>INDEX('Vensim Variables'!$B:$B,MATCH(EPS!$B1746,'Vensim Variables'!$A:$A,0))</f>
        <v>g pollutant</v>
      </c>
      <c r="I1746" t="str">
        <f t="shared" si="54"/>
        <v>PM10</v>
      </c>
      <c r="J1746">
        <f>INDEX(NoSettings!$C:$C,MATCH(EPS!$A1746,NoSettings!$A:$A,0))</f>
        <v>414400000000</v>
      </c>
      <c r="K1746">
        <f>INDEX(GWP!$C$2:$C$13,MATCH(EPS!I1746,GWP!$B$2:$B$13,0))</f>
        <v>0</v>
      </c>
      <c r="L1746" s="4">
        <f t="shared" si="55"/>
        <v>0</v>
      </c>
    </row>
    <row r="1747" spans="1:12" hidden="1">
      <c r="A1747" t="s">
        <v>1669</v>
      </c>
      <c r="B1747" t="s">
        <v>17</v>
      </c>
      <c r="C1747" t="s">
        <v>1721</v>
      </c>
      <c r="D1747" t="s">
        <v>1709</v>
      </c>
      <c r="H1747" t="str">
        <f>INDEX('Vensim Variables'!$B:$B,MATCH(EPS!$B1747,'Vensim Variables'!$A:$A,0))</f>
        <v>g pollutant</v>
      </c>
      <c r="I1747" t="str">
        <f t="shared" si="54"/>
        <v>PM25</v>
      </c>
      <c r="J1747">
        <f>INDEX(NoSettings!$C:$C,MATCH(EPS!$A1747,NoSettings!$A:$A,0))</f>
        <v>387499000000</v>
      </c>
      <c r="K1747">
        <f>INDEX(GWP!$C$2:$C$13,MATCH(EPS!I1747,GWP!$B$2:$B$13,0))</f>
        <v>0</v>
      </c>
      <c r="L1747" s="4">
        <f t="shared" si="55"/>
        <v>0</v>
      </c>
    </row>
    <row r="1748" spans="1:12" hidden="1">
      <c r="A1748" t="s">
        <v>1670</v>
      </c>
      <c r="B1748" t="s">
        <v>17</v>
      </c>
      <c r="C1748" t="s">
        <v>1721</v>
      </c>
      <c r="D1748" t="s">
        <v>1710</v>
      </c>
      <c r="H1748" t="str">
        <f>INDEX('Vensim Variables'!$B:$B,MATCH(EPS!$B1748,'Vensim Variables'!$A:$A,0))</f>
        <v>g pollutant</v>
      </c>
      <c r="I1748" t="str">
        <f t="shared" si="54"/>
        <v>SOx</v>
      </c>
      <c r="J1748">
        <f>INDEX(NoSettings!$C:$C,MATCH(EPS!$A1748,NoSettings!$A:$A,0))</f>
        <v>168407000000</v>
      </c>
      <c r="K1748">
        <f>INDEX(GWP!$C$2:$C$13,MATCH(EPS!I1748,GWP!$B$2:$B$13,0))</f>
        <v>0</v>
      </c>
      <c r="L1748" s="4">
        <f t="shared" si="55"/>
        <v>0</v>
      </c>
    </row>
    <row r="1749" spans="1:12" hidden="1">
      <c r="A1749" t="s">
        <v>1671</v>
      </c>
      <c r="B1749" t="s">
        <v>17</v>
      </c>
      <c r="C1749" t="s">
        <v>1721</v>
      </c>
      <c r="D1749" t="s">
        <v>1711</v>
      </c>
      <c r="H1749" t="str">
        <f>INDEX('Vensim Variables'!$B:$B,MATCH(EPS!$B1749,'Vensim Variables'!$A:$A,0))</f>
        <v>g pollutant</v>
      </c>
      <c r="I1749" t="str">
        <f t="shared" si="54"/>
        <v>BC</v>
      </c>
      <c r="J1749">
        <f>INDEX(NoSettings!$C:$C,MATCH(EPS!$A1749,NoSettings!$A:$A,0))</f>
        <v>19362200000</v>
      </c>
      <c r="K1749">
        <f>INDEX(GWP!$C$2:$C$13,MATCH(EPS!I1749,GWP!$B$2:$B$13,0))</f>
        <v>0</v>
      </c>
      <c r="L1749" s="4">
        <f t="shared" si="55"/>
        <v>0</v>
      </c>
    </row>
    <row r="1750" spans="1:12" hidden="1">
      <c r="A1750" t="s">
        <v>1672</v>
      </c>
      <c r="B1750" t="s">
        <v>17</v>
      </c>
      <c r="C1750" t="s">
        <v>1721</v>
      </c>
      <c r="D1750" t="s">
        <v>1712</v>
      </c>
      <c r="H1750" t="str">
        <f>INDEX('Vensim Variables'!$B:$B,MATCH(EPS!$B1750,'Vensim Variables'!$A:$A,0))</f>
        <v>g pollutant</v>
      </c>
      <c r="I1750" t="str">
        <f t="shared" si="54"/>
        <v>OC</v>
      </c>
      <c r="J1750">
        <f>INDEX(NoSettings!$C:$C,MATCH(EPS!$A1750,NoSettings!$A:$A,0))</f>
        <v>208913000000</v>
      </c>
      <c r="K1750">
        <f>INDEX(GWP!$C$2:$C$13,MATCH(EPS!I1750,GWP!$B$2:$B$13,0))</f>
        <v>0</v>
      </c>
      <c r="L1750" s="4">
        <f t="shared" si="55"/>
        <v>0</v>
      </c>
    </row>
    <row r="1751" spans="1:12" hidden="1">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hidden="1">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hidden="1">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c r="A1755" t="s">
        <v>1677</v>
      </c>
      <c r="B1755" t="s">
        <v>17</v>
      </c>
      <c r="C1755" t="s">
        <v>1722</v>
      </c>
      <c r="D1755" t="s">
        <v>1705</v>
      </c>
      <c r="H1755" t="str">
        <f>INDEX('Vensim Variables'!$B:$B,MATCH(EPS!$B1755,'Vensim Variables'!$A:$A,0))</f>
        <v>g pollutant</v>
      </c>
      <c r="I1755" t="str">
        <f t="shared" si="54"/>
        <v>VOC</v>
      </c>
      <c r="J1755">
        <f>INDEX(NoSettings!$C:$C,MATCH(EPS!$A1755,NoSettings!$A:$A,0))</f>
        <v>67796700000</v>
      </c>
      <c r="K1755">
        <f>INDEX(GWP!$C$2:$C$13,MATCH(EPS!I1755,GWP!$B$2:$B$13,0))</f>
        <v>0</v>
      </c>
      <c r="L1755" s="4">
        <f t="shared" si="55"/>
        <v>0</v>
      </c>
    </row>
    <row r="1756" spans="1:12" hidden="1">
      <c r="A1756" t="s">
        <v>1678</v>
      </c>
      <c r="B1756" t="s">
        <v>17</v>
      </c>
      <c r="C1756" t="s">
        <v>1722</v>
      </c>
      <c r="D1756" t="s">
        <v>1706</v>
      </c>
      <c r="H1756" t="str">
        <f>INDEX('Vensim Variables'!$B:$B,MATCH(EPS!$B1756,'Vensim Variables'!$A:$A,0))</f>
        <v>g pollutant</v>
      </c>
      <c r="I1756" t="str">
        <f t="shared" si="54"/>
        <v>CO</v>
      </c>
      <c r="J1756">
        <f>INDEX(NoSettings!$C:$C,MATCH(EPS!$A1756,NoSettings!$A:$A,0))</f>
        <v>462123000000</v>
      </c>
      <c r="K1756">
        <f>INDEX(GWP!$C$2:$C$13,MATCH(EPS!I1756,GWP!$B$2:$B$13,0))</f>
        <v>0</v>
      </c>
      <c r="L1756" s="4">
        <f t="shared" si="55"/>
        <v>0</v>
      </c>
    </row>
    <row r="1757" spans="1:12" hidden="1">
      <c r="A1757" t="s">
        <v>1679</v>
      </c>
      <c r="B1757" t="s">
        <v>17</v>
      </c>
      <c r="C1757" t="s">
        <v>1722</v>
      </c>
      <c r="D1757" t="s">
        <v>1707</v>
      </c>
      <c r="H1757" t="str">
        <f>INDEX('Vensim Variables'!$B:$B,MATCH(EPS!$B1757,'Vensim Variables'!$A:$A,0))</f>
        <v>g pollutant</v>
      </c>
      <c r="I1757" t="str">
        <f t="shared" si="54"/>
        <v>NOx</v>
      </c>
      <c r="J1757">
        <f>INDEX(NoSettings!$C:$C,MATCH(EPS!$A1757,NoSettings!$A:$A,0))</f>
        <v>60848100000</v>
      </c>
      <c r="K1757">
        <f>INDEX(GWP!$C$2:$C$13,MATCH(EPS!I1757,GWP!$B$2:$B$13,0))</f>
        <v>0</v>
      </c>
      <c r="L1757" s="4">
        <f t="shared" si="55"/>
        <v>0</v>
      </c>
    </row>
    <row r="1758" spans="1:12" hidden="1">
      <c r="A1758" t="s">
        <v>1680</v>
      </c>
      <c r="B1758" t="s">
        <v>17</v>
      </c>
      <c r="C1758" t="s">
        <v>1722</v>
      </c>
      <c r="D1758" t="s">
        <v>1708</v>
      </c>
      <c r="H1758" t="str">
        <f>INDEX('Vensim Variables'!$B:$B,MATCH(EPS!$B1758,'Vensim Variables'!$A:$A,0))</f>
        <v>g pollutant</v>
      </c>
      <c r="I1758" t="str">
        <f t="shared" si="54"/>
        <v>PM10</v>
      </c>
      <c r="J1758">
        <f>INDEX(NoSettings!$C:$C,MATCH(EPS!$A1758,NoSettings!$A:$A,0))</f>
        <v>95258500000</v>
      </c>
      <c r="K1758">
        <f>INDEX(GWP!$C$2:$C$13,MATCH(EPS!I1758,GWP!$B$2:$B$13,0))</f>
        <v>0</v>
      </c>
      <c r="L1758" s="4">
        <f t="shared" si="55"/>
        <v>0</v>
      </c>
    </row>
    <row r="1759" spans="1:12" hidden="1">
      <c r="A1759" t="s">
        <v>1681</v>
      </c>
      <c r="B1759" t="s">
        <v>17</v>
      </c>
      <c r="C1759" t="s">
        <v>1722</v>
      </c>
      <c r="D1759" t="s">
        <v>1709</v>
      </c>
      <c r="H1759" t="str">
        <f>INDEX('Vensim Variables'!$B:$B,MATCH(EPS!$B1759,'Vensim Variables'!$A:$A,0))</f>
        <v>g pollutant</v>
      </c>
      <c r="I1759" t="str">
        <f t="shared" si="54"/>
        <v>PM25</v>
      </c>
      <c r="J1759">
        <f>INDEX(NoSettings!$C:$C,MATCH(EPS!$A1759,NoSettings!$A:$A,0))</f>
        <v>89074300000</v>
      </c>
      <c r="K1759">
        <f>INDEX(GWP!$C$2:$C$13,MATCH(EPS!I1759,GWP!$B$2:$B$13,0))</f>
        <v>0</v>
      </c>
      <c r="L1759" s="4">
        <f t="shared" si="55"/>
        <v>0</v>
      </c>
    </row>
    <row r="1760" spans="1:12" hidden="1">
      <c r="A1760" t="s">
        <v>1682</v>
      </c>
      <c r="B1760" t="s">
        <v>17</v>
      </c>
      <c r="C1760" t="s">
        <v>1722</v>
      </c>
      <c r="D1760" t="s">
        <v>1710</v>
      </c>
      <c r="H1760" t="str">
        <f>INDEX('Vensim Variables'!$B:$B,MATCH(EPS!$B1760,'Vensim Variables'!$A:$A,0))</f>
        <v>g pollutant</v>
      </c>
      <c r="I1760" t="str">
        <f t="shared" si="54"/>
        <v>SOx</v>
      </c>
      <c r="J1760">
        <f>INDEX(NoSettings!$C:$C,MATCH(EPS!$A1760,NoSettings!$A:$A,0))</f>
        <v>38714500000</v>
      </c>
      <c r="K1760">
        <f>INDEX(GWP!$C$2:$C$13,MATCH(EPS!I1760,GWP!$B$2:$B$13,0))</f>
        <v>0</v>
      </c>
      <c r="L1760" s="4">
        <f t="shared" si="55"/>
        <v>0</v>
      </c>
    </row>
    <row r="1761" spans="1:12" hidden="1">
      <c r="A1761" t="s">
        <v>1683</v>
      </c>
      <c r="B1761" t="s">
        <v>17</v>
      </c>
      <c r="C1761" t="s">
        <v>1722</v>
      </c>
      <c r="D1761" t="s">
        <v>1711</v>
      </c>
      <c r="H1761" t="str">
        <f>INDEX('Vensim Variables'!$B:$B,MATCH(EPS!$B1761,'Vensim Variables'!$A:$A,0))</f>
        <v>g pollutant</v>
      </c>
      <c r="I1761" t="str">
        <f t="shared" si="54"/>
        <v>BC</v>
      </c>
      <c r="J1761">
        <f>INDEX(NoSettings!$C:$C,MATCH(EPS!$A1761,NoSettings!$A:$A,0))</f>
        <v>4450730000</v>
      </c>
      <c r="K1761">
        <f>INDEX(GWP!$C$2:$C$13,MATCH(EPS!I1761,GWP!$B$2:$B$13,0))</f>
        <v>0</v>
      </c>
      <c r="L1761" s="4">
        <f t="shared" si="55"/>
        <v>0</v>
      </c>
    </row>
    <row r="1762" spans="1:12" hidden="1">
      <c r="A1762" t="s">
        <v>1684</v>
      </c>
      <c r="B1762" t="s">
        <v>17</v>
      </c>
      <c r="C1762" t="s">
        <v>1722</v>
      </c>
      <c r="D1762" t="s">
        <v>1712</v>
      </c>
      <c r="H1762" t="str">
        <f>INDEX('Vensim Variables'!$B:$B,MATCH(EPS!$B1762,'Vensim Variables'!$A:$A,0))</f>
        <v>g pollutant</v>
      </c>
      <c r="I1762" t="str">
        <f t="shared" si="54"/>
        <v>OC</v>
      </c>
      <c r="J1762">
        <f>INDEX(NoSettings!$C:$C,MATCH(EPS!$A1762,NoSettings!$A:$A,0))</f>
        <v>48023000000</v>
      </c>
      <c r="K1762">
        <f>INDEX(GWP!$C$2:$C$13,MATCH(EPS!I1762,GWP!$B$2:$B$13,0))</f>
        <v>0</v>
      </c>
      <c r="L1762" s="4">
        <f t="shared" si="55"/>
        <v>0</v>
      </c>
    </row>
    <row r="1763" spans="1:12" hidden="1">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hidden="1">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hidden="1">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hidden="1">
      <c r="A1767" t="s">
        <v>1689</v>
      </c>
      <c r="B1767" t="s">
        <v>17</v>
      </c>
      <c r="C1767" t="s">
        <v>1723</v>
      </c>
      <c r="D1767" t="s">
        <v>1705</v>
      </c>
      <c r="H1767" t="str">
        <f>INDEX('Vensim Variables'!$B:$B,MATCH(EPS!$B1767,'Vensim Variables'!$A:$A,0))</f>
        <v>g pollutant</v>
      </c>
      <c r="I1767" t="str">
        <f t="shared" si="54"/>
        <v>VOC</v>
      </c>
      <c r="J1767">
        <f>INDEX(NoSettings!$C:$C,MATCH(EPS!$A1767,NoSettings!$A:$A,0))</f>
        <v>24051400000</v>
      </c>
      <c r="K1767">
        <f>INDEX(GWP!$C$2:$C$13,MATCH(EPS!I1767,GWP!$B$2:$B$13,0))</f>
        <v>0</v>
      </c>
      <c r="L1767" s="4">
        <f t="shared" si="55"/>
        <v>0</v>
      </c>
    </row>
    <row r="1768" spans="1:12" hidden="1">
      <c r="A1768" t="s">
        <v>1690</v>
      </c>
      <c r="B1768" t="s">
        <v>17</v>
      </c>
      <c r="C1768" t="s">
        <v>1723</v>
      </c>
      <c r="D1768" t="s">
        <v>1706</v>
      </c>
      <c r="H1768" t="str">
        <f>INDEX('Vensim Variables'!$B:$B,MATCH(EPS!$B1768,'Vensim Variables'!$A:$A,0))</f>
        <v>g pollutant</v>
      </c>
      <c r="I1768" t="str">
        <f t="shared" si="54"/>
        <v>CO</v>
      </c>
      <c r="J1768">
        <f>INDEX(NoSettings!$C:$C,MATCH(EPS!$A1768,NoSettings!$A:$A,0))</f>
        <v>145570000000</v>
      </c>
      <c r="K1768">
        <f>INDEX(GWP!$C$2:$C$13,MATCH(EPS!I1768,GWP!$B$2:$B$13,0))</f>
        <v>0</v>
      </c>
      <c r="L1768" s="4">
        <f t="shared" si="55"/>
        <v>0</v>
      </c>
    </row>
    <row r="1769" spans="1:12" hidden="1">
      <c r="A1769" t="s">
        <v>1691</v>
      </c>
      <c r="B1769" t="s">
        <v>17</v>
      </c>
      <c r="C1769" t="s">
        <v>1723</v>
      </c>
      <c r="D1769" t="s">
        <v>1707</v>
      </c>
      <c r="H1769" t="str">
        <f>INDEX('Vensim Variables'!$B:$B,MATCH(EPS!$B1769,'Vensim Variables'!$A:$A,0))</f>
        <v>g pollutant</v>
      </c>
      <c r="I1769" t="str">
        <f t="shared" si="54"/>
        <v>NOx</v>
      </c>
      <c r="J1769">
        <f>INDEX(NoSettings!$C:$C,MATCH(EPS!$A1769,NoSettings!$A:$A,0))</f>
        <v>215024000000</v>
      </c>
      <c r="K1769">
        <f>INDEX(GWP!$C$2:$C$13,MATCH(EPS!I1769,GWP!$B$2:$B$13,0))</f>
        <v>0</v>
      </c>
      <c r="L1769" s="4">
        <f t="shared" si="55"/>
        <v>0</v>
      </c>
    </row>
    <row r="1770" spans="1:12" hidden="1">
      <c r="A1770" t="s">
        <v>1692</v>
      </c>
      <c r="B1770" t="s">
        <v>17</v>
      </c>
      <c r="C1770" t="s">
        <v>1723</v>
      </c>
      <c r="D1770" t="s">
        <v>1708</v>
      </c>
      <c r="H1770" t="str">
        <f>INDEX('Vensim Variables'!$B:$B,MATCH(EPS!$B1770,'Vensim Variables'!$A:$A,0))</f>
        <v>g pollutant</v>
      </c>
      <c r="I1770" t="str">
        <f t="shared" si="54"/>
        <v>PM10</v>
      </c>
      <c r="J1770">
        <f>INDEX(NoSettings!$C:$C,MATCH(EPS!$A1770,NoSettings!$A:$A,0))</f>
        <v>112305000000</v>
      </c>
      <c r="K1770">
        <f>INDEX(GWP!$C$2:$C$13,MATCH(EPS!I1770,GWP!$B$2:$B$13,0))</f>
        <v>0</v>
      </c>
      <c r="L1770" s="4">
        <f t="shared" si="55"/>
        <v>0</v>
      </c>
    </row>
    <row r="1771" spans="1:12" hidden="1">
      <c r="A1771" t="s">
        <v>1693</v>
      </c>
      <c r="B1771" t="s">
        <v>17</v>
      </c>
      <c r="C1771" t="s">
        <v>1723</v>
      </c>
      <c r="D1771" t="s">
        <v>1709</v>
      </c>
      <c r="H1771" t="str">
        <f>INDEX('Vensim Variables'!$B:$B,MATCH(EPS!$B1771,'Vensim Variables'!$A:$A,0))</f>
        <v>g pollutant</v>
      </c>
      <c r="I1771" t="str">
        <f t="shared" si="54"/>
        <v>PM25</v>
      </c>
      <c r="J1771">
        <f>INDEX(NoSettings!$C:$C,MATCH(EPS!$A1771,NoSettings!$A:$A,0))</f>
        <v>83496000000</v>
      </c>
      <c r="K1771">
        <f>INDEX(GWP!$C$2:$C$13,MATCH(EPS!I1771,GWP!$B$2:$B$13,0))</f>
        <v>0</v>
      </c>
      <c r="L1771" s="4">
        <f t="shared" si="55"/>
        <v>0</v>
      </c>
    </row>
    <row r="1772" spans="1:12" hidden="1">
      <c r="A1772" t="s">
        <v>1694</v>
      </c>
      <c r="B1772" t="s">
        <v>17</v>
      </c>
      <c r="C1772" t="s">
        <v>1723</v>
      </c>
      <c r="D1772" t="s">
        <v>1710</v>
      </c>
      <c r="H1772" t="str">
        <f>INDEX('Vensim Variables'!$B:$B,MATCH(EPS!$B1772,'Vensim Variables'!$A:$A,0))</f>
        <v>g pollutant</v>
      </c>
      <c r="I1772" t="str">
        <f t="shared" si="54"/>
        <v>SOx</v>
      </c>
      <c r="J1772">
        <f>INDEX(NoSettings!$C:$C,MATCH(EPS!$A1772,NoSettings!$A:$A,0))</f>
        <v>224990000000</v>
      </c>
      <c r="K1772">
        <f>INDEX(GWP!$C$2:$C$13,MATCH(EPS!I1772,GWP!$B$2:$B$13,0))</f>
        <v>0</v>
      </c>
      <c r="L1772" s="4">
        <f t="shared" si="55"/>
        <v>0</v>
      </c>
    </row>
    <row r="1773" spans="1:12" hidden="1">
      <c r="A1773" t="s">
        <v>1695</v>
      </c>
      <c r="B1773" t="s">
        <v>17</v>
      </c>
      <c r="C1773" t="s">
        <v>1723</v>
      </c>
      <c r="D1773" t="s">
        <v>1711</v>
      </c>
      <c r="H1773" t="str">
        <f>INDEX('Vensim Variables'!$B:$B,MATCH(EPS!$B1773,'Vensim Variables'!$A:$A,0))</f>
        <v>g pollutant</v>
      </c>
      <c r="I1773" t="str">
        <f t="shared" si="54"/>
        <v>BC</v>
      </c>
      <c r="J1773">
        <f>INDEX(NoSettings!$C:$C,MATCH(EPS!$A1773,NoSettings!$A:$A,0))</f>
        <v>2894980000</v>
      </c>
      <c r="K1773">
        <f>INDEX(GWP!$C$2:$C$13,MATCH(EPS!I1773,GWP!$B$2:$B$13,0))</f>
        <v>0</v>
      </c>
      <c r="L1773" s="4">
        <f t="shared" si="55"/>
        <v>0</v>
      </c>
    </row>
    <row r="1774" spans="1:12" hidden="1">
      <c r="A1774" t="s">
        <v>1696</v>
      </c>
      <c r="B1774" t="s">
        <v>17</v>
      </c>
      <c r="C1774" t="s">
        <v>1723</v>
      </c>
      <c r="D1774" t="s">
        <v>1712</v>
      </c>
      <c r="H1774" t="str">
        <f>INDEX('Vensim Variables'!$B:$B,MATCH(EPS!$B1774,'Vensim Variables'!$A:$A,0))</f>
        <v>g pollutant</v>
      </c>
      <c r="I1774" t="str">
        <f t="shared" si="54"/>
        <v>OC</v>
      </c>
      <c r="J1774">
        <f>INDEX(NoSettings!$C:$C,MATCH(EPS!$A1774,NoSettings!$A:$A,0))</f>
        <v>46679600000</v>
      </c>
      <c r="K1774">
        <f>INDEX(GWP!$C$2:$C$13,MATCH(EPS!I1774,GWP!$B$2:$B$13,0))</f>
        <v>0</v>
      </c>
      <c r="L1774" s="4">
        <f t="shared" si="55"/>
        <v>0</v>
      </c>
    </row>
    <row r="1775" spans="1:12" hidden="1">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hidden="1">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hidden="1">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c r="A1778" t="s">
        <v>7395</v>
      </c>
      <c r="B1778" t="s">
        <v>10695</v>
      </c>
      <c r="C1778" t="s">
        <v>6880</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hidden="1">
      <c r="A1779" t="s">
        <v>7396</v>
      </c>
      <c r="B1779" t="s">
        <v>10695</v>
      </c>
      <c r="C1779" t="s">
        <v>6880</v>
      </c>
      <c r="D1779" t="s">
        <v>1705</v>
      </c>
      <c r="H1779" t="str">
        <f>INDEX('Vensim Variables'!$B:$B,MATCH(EPS!$B1779,'Vensim Variables'!$A:$A,0))</f>
        <v>g pollutant</v>
      </c>
      <c r="I1779" t="str">
        <f t="shared" si="54"/>
        <v>VOC</v>
      </c>
      <c r="J1779">
        <f>INDEX(NoSettings!$C:$C,MATCH(EPS!$A1779,NoSettings!$A:$A,0))</f>
        <v>435600000000</v>
      </c>
      <c r="K1779">
        <f>INDEX(GWP!$C$2:$C$13,MATCH(EPS!I1779,GWP!$B$2:$B$13,0))</f>
        <v>0</v>
      </c>
      <c r="L1779" s="4">
        <f t="shared" si="55"/>
        <v>0</v>
      </c>
    </row>
    <row r="1780" spans="1:12" hidden="1">
      <c r="A1780" t="s">
        <v>7397</v>
      </c>
      <c r="B1780" t="s">
        <v>10695</v>
      </c>
      <c r="C1780" t="s">
        <v>6880</v>
      </c>
      <c r="D1780" t="s">
        <v>1706</v>
      </c>
      <c r="H1780" t="str">
        <f>INDEX('Vensim Variables'!$B:$B,MATCH(EPS!$B1780,'Vensim Variables'!$A:$A,0))</f>
        <v>g pollutant</v>
      </c>
      <c r="I1780" t="str">
        <f t="shared" si="54"/>
        <v>CO</v>
      </c>
      <c r="J1780">
        <f>INDEX(NoSettings!$C:$C,MATCH(EPS!$A1780,NoSettings!$A:$A,0))</f>
        <v>2473000000000</v>
      </c>
      <c r="K1780">
        <f>INDEX(GWP!$C$2:$C$13,MATCH(EPS!I1780,GWP!$B$2:$B$13,0))</f>
        <v>0</v>
      </c>
      <c r="L1780" s="4">
        <f t="shared" si="55"/>
        <v>0</v>
      </c>
    </row>
    <row r="1781" spans="1:12" hidden="1">
      <c r="A1781" t="s">
        <v>7398</v>
      </c>
      <c r="B1781" t="s">
        <v>10695</v>
      </c>
      <c r="C1781" t="s">
        <v>6880</v>
      </c>
      <c r="D1781" t="s">
        <v>1707</v>
      </c>
      <c r="H1781" t="str">
        <f>INDEX('Vensim Variables'!$B:$B,MATCH(EPS!$B1781,'Vensim Variables'!$A:$A,0))</f>
        <v>g pollutant</v>
      </c>
      <c r="I1781" t="str">
        <f t="shared" si="54"/>
        <v>NOx</v>
      </c>
      <c r="J1781">
        <f>INDEX(NoSettings!$C:$C,MATCH(EPS!$A1781,NoSettings!$A:$A,0))</f>
        <v>193400000000</v>
      </c>
      <c r="K1781">
        <f>INDEX(GWP!$C$2:$C$13,MATCH(EPS!I1781,GWP!$B$2:$B$13,0))</f>
        <v>0</v>
      </c>
      <c r="L1781" s="4">
        <f t="shared" si="55"/>
        <v>0</v>
      </c>
    </row>
    <row r="1782" spans="1:12" hidden="1">
      <c r="A1782" t="s">
        <v>7399</v>
      </c>
      <c r="B1782" t="s">
        <v>10695</v>
      </c>
      <c r="C1782" t="s">
        <v>6880</v>
      </c>
      <c r="D1782" t="s">
        <v>1708</v>
      </c>
      <c r="H1782" t="str">
        <f>INDEX('Vensim Variables'!$B:$B,MATCH(EPS!$B1782,'Vensim Variables'!$A:$A,0))</f>
        <v>g pollutant</v>
      </c>
      <c r="I1782" t="str">
        <f t="shared" si="54"/>
        <v>PM10</v>
      </c>
      <c r="J1782">
        <f>INDEX(NoSettings!$C:$C,MATCH(EPS!$A1782,NoSettings!$A:$A,0))</f>
        <v>19110000000</v>
      </c>
      <c r="K1782">
        <f>INDEX(GWP!$C$2:$C$13,MATCH(EPS!I1782,GWP!$B$2:$B$13,0))</f>
        <v>0</v>
      </c>
      <c r="L1782" s="4">
        <f t="shared" si="55"/>
        <v>0</v>
      </c>
    </row>
    <row r="1783" spans="1:12" hidden="1">
      <c r="A1783" t="s">
        <v>7400</v>
      </c>
      <c r="B1783" t="s">
        <v>10695</v>
      </c>
      <c r="C1783" t="s">
        <v>6880</v>
      </c>
      <c r="D1783" t="s">
        <v>1709</v>
      </c>
      <c r="H1783" t="str">
        <f>INDEX('Vensim Variables'!$B:$B,MATCH(EPS!$B1783,'Vensim Variables'!$A:$A,0))</f>
        <v>g pollutant</v>
      </c>
      <c r="I1783" t="str">
        <f t="shared" si="54"/>
        <v>PM25</v>
      </c>
      <c r="J1783">
        <f>INDEX(NoSettings!$C:$C,MATCH(EPS!$A1783,NoSettings!$A:$A,0))</f>
        <v>17910000000</v>
      </c>
      <c r="K1783">
        <f>INDEX(GWP!$C$2:$C$13,MATCH(EPS!I1783,GWP!$B$2:$B$13,0))</f>
        <v>0</v>
      </c>
      <c r="L1783" s="4">
        <f t="shared" si="55"/>
        <v>0</v>
      </c>
    </row>
    <row r="1784" spans="1:12" hidden="1">
      <c r="A1784" t="s">
        <v>7401</v>
      </c>
      <c r="B1784" t="s">
        <v>10695</v>
      </c>
      <c r="C1784" t="s">
        <v>6880</v>
      </c>
      <c r="D1784" t="s">
        <v>1710</v>
      </c>
      <c r="H1784" t="str">
        <f>INDEX('Vensim Variables'!$B:$B,MATCH(EPS!$B1784,'Vensim Variables'!$A:$A,0))</f>
        <v>g pollutant</v>
      </c>
      <c r="I1784" t="str">
        <f t="shared" si="54"/>
        <v>SOx</v>
      </c>
      <c r="J1784">
        <f>INDEX(NoSettings!$C:$C,MATCH(EPS!$A1784,NoSettings!$A:$A,0))</f>
        <v>148100000</v>
      </c>
      <c r="K1784">
        <f>INDEX(GWP!$C$2:$C$13,MATCH(EPS!I1784,GWP!$B$2:$B$13,0))</f>
        <v>0</v>
      </c>
      <c r="L1784" s="4">
        <f t="shared" si="55"/>
        <v>0</v>
      </c>
    </row>
    <row r="1785" spans="1:12" hidden="1">
      <c r="A1785" t="s">
        <v>7402</v>
      </c>
      <c r="B1785" t="s">
        <v>10695</v>
      </c>
      <c r="C1785" t="s">
        <v>6880</v>
      </c>
      <c r="D1785" t="s">
        <v>1711</v>
      </c>
      <c r="H1785" t="str">
        <f>INDEX('Vensim Variables'!$B:$B,MATCH(EPS!$B1785,'Vensim Variables'!$A:$A,0))</f>
        <v>g pollutant</v>
      </c>
      <c r="I1785" t="str">
        <f t="shared" si="54"/>
        <v>BC</v>
      </c>
      <c r="J1785">
        <f>INDEX(NoSettings!$C:$C,MATCH(EPS!$A1785,NoSettings!$A:$A,0))</f>
        <v>8402000000</v>
      </c>
      <c r="K1785">
        <f>INDEX(GWP!$C$2:$C$13,MATCH(EPS!I1785,GWP!$B$2:$B$13,0))</f>
        <v>0</v>
      </c>
      <c r="L1785" s="4">
        <f t="shared" si="55"/>
        <v>0</v>
      </c>
    </row>
    <row r="1786" spans="1:12" hidden="1">
      <c r="A1786" t="s">
        <v>7403</v>
      </c>
      <c r="B1786" t="s">
        <v>10695</v>
      </c>
      <c r="C1786" t="s">
        <v>6880</v>
      </c>
      <c r="D1786" t="s">
        <v>1712</v>
      </c>
      <c r="H1786" t="str">
        <f>INDEX('Vensim Variables'!$B:$B,MATCH(EPS!$B1786,'Vensim Variables'!$A:$A,0))</f>
        <v>g pollutant</v>
      </c>
      <c r="I1786" t="str">
        <f t="shared" si="54"/>
        <v>OC</v>
      </c>
      <c r="J1786">
        <f>INDEX(NoSettings!$C:$C,MATCH(EPS!$A1786,NoSettings!$A:$A,0))</f>
        <v>5428000000</v>
      </c>
      <c r="K1786">
        <f>INDEX(GWP!$C$2:$C$13,MATCH(EPS!I1786,GWP!$B$2:$B$13,0))</f>
        <v>0</v>
      </c>
      <c r="L1786" s="4">
        <f t="shared" si="55"/>
        <v>0</v>
      </c>
    </row>
    <row r="1787" spans="1:12" hidden="1">
      <c r="A1787" t="s">
        <v>7404</v>
      </c>
      <c r="B1787" t="s">
        <v>10695</v>
      </c>
      <c r="C1787" t="s">
        <v>6880</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hidden="1">
      <c r="A1788" t="s">
        <v>7405</v>
      </c>
      <c r="B1788" t="s">
        <v>10695</v>
      </c>
      <c r="C1788" t="s">
        <v>6880</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hidden="1">
      <c r="A1789" t="s">
        <v>7406</v>
      </c>
      <c r="B1789" t="s">
        <v>10695</v>
      </c>
      <c r="C1789" t="s">
        <v>6880</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c r="A1790" t="s">
        <v>7407</v>
      </c>
      <c r="B1790" t="s">
        <v>10695</v>
      </c>
      <c r="C1790" t="s">
        <v>6881</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c r="A1791" t="s">
        <v>7408</v>
      </c>
      <c r="B1791" t="s">
        <v>10695</v>
      </c>
      <c r="C1791" t="s">
        <v>6881</v>
      </c>
      <c r="D1791" t="s">
        <v>1705</v>
      </c>
      <c r="H1791" t="str">
        <f>INDEX('Vensim Variables'!$B:$B,MATCH(EPS!$B1791,'Vensim Variables'!$A:$A,0))</f>
        <v>g pollutant</v>
      </c>
      <c r="I1791" t="str">
        <f t="shared" si="54"/>
        <v>VOC</v>
      </c>
      <c r="J1791">
        <f>INDEX(NoSettings!$C:$C,MATCH(EPS!$A1791,NoSettings!$A:$A,0))</f>
        <v>21450000000</v>
      </c>
      <c r="K1791">
        <f>INDEX(GWP!$C$2:$C$13,MATCH(EPS!I1791,GWP!$B$2:$B$13,0))</f>
        <v>0</v>
      </c>
      <c r="L1791" s="4">
        <f t="shared" si="55"/>
        <v>0</v>
      </c>
    </row>
    <row r="1792" spans="1:12" hidden="1">
      <c r="A1792" t="s">
        <v>7409</v>
      </c>
      <c r="B1792" t="s">
        <v>10695</v>
      </c>
      <c r="C1792" t="s">
        <v>6881</v>
      </c>
      <c r="D1792" t="s">
        <v>1706</v>
      </c>
      <c r="H1792" t="str">
        <f>INDEX('Vensim Variables'!$B:$B,MATCH(EPS!$B1792,'Vensim Variables'!$A:$A,0))</f>
        <v>g pollutant</v>
      </c>
      <c r="I1792" t="str">
        <f t="shared" si="54"/>
        <v>CO</v>
      </c>
      <c r="J1792">
        <f>INDEX(NoSettings!$C:$C,MATCH(EPS!$A1792,NoSettings!$A:$A,0))</f>
        <v>244900000000</v>
      </c>
      <c r="K1792">
        <f>INDEX(GWP!$C$2:$C$13,MATCH(EPS!I1792,GWP!$B$2:$B$13,0))</f>
        <v>0</v>
      </c>
      <c r="L1792" s="4">
        <f t="shared" si="55"/>
        <v>0</v>
      </c>
    </row>
    <row r="1793" spans="1:12" hidden="1">
      <c r="A1793" t="s">
        <v>7410</v>
      </c>
      <c r="B1793" t="s">
        <v>10695</v>
      </c>
      <c r="C1793" t="s">
        <v>6881</v>
      </c>
      <c r="D1793" t="s">
        <v>1707</v>
      </c>
      <c r="H1793" t="str">
        <f>INDEX('Vensim Variables'!$B:$B,MATCH(EPS!$B1793,'Vensim Variables'!$A:$A,0))</f>
        <v>g pollutant</v>
      </c>
      <c r="I1793" t="str">
        <f t="shared" si="54"/>
        <v>NOx</v>
      </c>
      <c r="J1793">
        <f>INDEX(NoSettings!$C:$C,MATCH(EPS!$A1793,NoSettings!$A:$A,0))</f>
        <v>22110000000</v>
      </c>
      <c r="K1793">
        <f>INDEX(GWP!$C$2:$C$13,MATCH(EPS!I1793,GWP!$B$2:$B$13,0))</f>
        <v>0</v>
      </c>
      <c r="L1793" s="4">
        <f t="shared" si="55"/>
        <v>0</v>
      </c>
    </row>
    <row r="1794" spans="1:12" hidden="1">
      <c r="A1794" t="s">
        <v>7411</v>
      </c>
      <c r="B1794" t="s">
        <v>10695</v>
      </c>
      <c r="C1794" t="s">
        <v>6881</v>
      </c>
      <c r="D1794" t="s">
        <v>1708</v>
      </c>
      <c r="H1794" t="str">
        <f>INDEX('Vensim Variables'!$B:$B,MATCH(EPS!$B1794,'Vensim Variables'!$A:$A,0))</f>
        <v>g pollutant</v>
      </c>
      <c r="I1794" t="str">
        <f t="shared" si="54"/>
        <v>PM10</v>
      </c>
      <c r="J1794">
        <f>INDEX(NoSettings!$C:$C,MATCH(EPS!$A1794,NoSettings!$A:$A,0))</f>
        <v>371000000000</v>
      </c>
      <c r="K1794">
        <f>INDEX(GWP!$C$2:$C$13,MATCH(EPS!I1794,GWP!$B$2:$B$13,0))</f>
        <v>0</v>
      </c>
      <c r="L1794" s="4">
        <f t="shared" si="55"/>
        <v>0</v>
      </c>
    </row>
    <row r="1795" spans="1:12" hidden="1">
      <c r="A1795" t="s">
        <v>7412</v>
      </c>
      <c r="B1795" t="s">
        <v>10695</v>
      </c>
      <c r="C1795" t="s">
        <v>6881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50730000000</v>
      </c>
      <c r="K1795">
        <f>INDEX(GWP!$C$2:$C$13,MATCH(EPS!I1795,GWP!$B$2:$B$13,0))</f>
        <v>0</v>
      </c>
      <c r="L1795" s="4">
        <f t="shared" ref="L1795:L1858" si="57">IF(H1795="g pollutant",K1795*J1795/10^12,IF(H1795="MMTCO2e",J1795,IF(H1795="MWh",J1795,0)))</f>
        <v>0</v>
      </c>
    </row>
    <row r="1796" spans="1:12" hidden="1">
      <c r="A1796" t="s">
        <v>7413</v>
      </c>
      <c r="B1796" t="s">
        <v>10695</v>
      </c>
      <c r="C1796" t="s">
        <v>6881</v>
      </c>
      <c r="D1796" t="s">
        <v>1710</v>
      </c>
      <c r="H1796" t="str">
        <f>INDEX('Vensim Variables'!$B:$B,MATCH(EPS!$B1796,'Vensim Variables'!$A:$A,0))</f>
        <v>g pollutant</v>
      </c>
      <c r="I1796" t="str">
        <f t="shared" si="56"/>
        <v>SOx</v>
      </c>
      <c r="J1796">
        <f>INDEX(NoSettings!$C:$C,MATCH(EPS!$A1796,NoSettings!$A:$A,0))</f>
        <v>682700000</v>
      </c>
      <c r="K1796">
        <f>INDEX(GWP!$C$2:$C$13,MATCH(EPS!I1796,GWP!$B$2:$B$13,0))</f>
        <v>0</v>
      </c>
      <c r="L1796" s="4">
        <f t="shared" si="57"/>
        <v>0</v>
      </c>
    </row>
    <row r="1797" spans="1:12" hidden="1">
      <c r="A1797" t="s">
        <v>7414</v>
      </c>
      <c r="B1797" t="s">
        <v>10695</v>
      </c>
      <c r="C1797" t="s">
        <v>6881</v>
      </c>
      <c r="D1797" t="s">
        <v>1711</v>
      </c>
      <c r="H1797" t="str">
        <f>INDEX('Vensim Variables'!$B:$B,MATCH(EPS!$B1797,'Vensim Variables'!$A:$A,0))</f>
        <v>g pollutant</v>
      </c>
      <c r="I1797" t="str">
        <f t="shared" si="56"/>
        <v>BC</v>
      </c>
      <c r="J1797">
        <f>INDEX(NoSettings!$C:$C,MATCH(EPS!$A1797,NoSettings!$A:$A,0))</f>
        <v>819500000</v>
      </c>
      <c r="K1797">
        <f>INDEX(GWP!$C$2:$C$13,MATCH(EPS!I1797,GWP!$B$2:$B$13,0))</f>
        <v>0</v>
      </c>
      <c r="L1797" s="4">
        <f t="shared" si="57"/>
        <v>0</v>
      </c>
    </row>
    <row r="1798" spans="1:12" hidden="1">
      <c r="A1798" t="s">
        <v>7415</v>
      </c>
      <c r="B1798" t="s">
        <v>10695</v>
      </c>
      <c r="C1798" t="s">
        <v>6881</v>
      </c>
      <c r="D1798" t="s">
        <v>1712</v>
      </c>
      <c r="H1798" t="str">
        <f>INDEX('Vensim Variables'!$B:$B,MATCH(EPS!$B1798,'Vensim Variables'!$A:$A,0))</f>
        <v>g pollutant</v>
      </c>
      <c r="I1798" t="str">
        <f t="shared" si="56"/>
        <v>OC</v>
      </c>
      <c r="J1798">
        <f>INDEX(NoSettings!$C:$C,MATCH(EPS!$A1798,NoSettings!$A:$A,0))</f>
        <v>820900000</v>
      </c>
      <c r="K1798">
        <f>INDEX(GWP!$C$2:$C$13,MATCH(EPS!I1798,GWP!$B$2:$B$13,0))</f>
        <v>0</v>
      </c>
      <c r="L1798" s="4">
        <f t="shared" si="57"/>
        <v>0</v>
      </c>
    </row>
    <row r="1799" spans="1:12" hidden="1">
      <c r="A1799" t="s">
        <v>7416</v>
      </c>
      <c r="B1799" t="s">
        <v>10695</v>
      </c>
      <c r="C1799" t="s">
        <v>6881</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hidden="1">
      <c r="A1800" t="s">
        <v>7417</v>
      </c>
      <c r="B1800" t="s">
        <v>10695</v>
      </c>
      <c r="C1800" t="s">
        <v>6881</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c r="A1801" t="s">
        <v>7418</v>
      </c>
      <c r="B1801" t="s">
        <v>10695</v>
      </c>
      <c r="C1801" t="s">
        <v>6881</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c r="A1802" t="s">
        <v>7419</v>
      </c>
      <c r="B1802" t="s">
        <v>10695</v>
      </c>
      <c r="C1802" t="s">
        <v>6882</v>
      </c>
      <c r="D1802" t="s">
        <v>1702</v>
      </c>
      <c r="H1802" t="str">
        <f>INDEX('Vensim Variables'!$B:$B,MATCH(EPS!$B1802,'Vensim Variables'!$A:$A,0))</f>
        <v>g pollutant</v>
      </c>
      <c r="I1802" t="str">
        <f t="shared" si="56"/>
        <v>CO2</v>
      </c>
      <c r="J1802">
        <f>INDEX(NoSettings!$C:$C,MATCH(EPS!$A1802,NoSettings!$A:$A,0))</f>
        <v>43724500000000</v>
      </c>
      <c r="K1802">
        <f>INDEX(GWP!$C$2:$C$13,MATCH(EPS!I1802,GWP!$B$2:$B$13,0))</f>
        <v>1</v>
      </c>
      <c r="L1802" s="4">
        <f t="shared" si="57"/>
        <v>43.724499999999999</v>
      </c>
    </row>
    <row r="1803" spans="1:12" hidden="1">
      <c r="A1803" t="s">
        <v>7420</v>
      </c>
      <c r="B1803" t="s">
        <v>10695</v>
      </c>
      <c r="C1803" t="s">
        <v>6882</v>
      </c>
      <c r="D1803" t="s">
        <v>1705</v>
      </c>
      <c r="H1803" t="str">
        <f>INDEX('Vensim Variables'!$B:$B,MATCH(EPS!$B1803,'Vensim Variables'!$A:$A,0))</f>
        <v>g pollutant</v>
      </c>
      <c r="I1803" t="str">
        <f t="shared" si="56"/>
        <v>VOC</v>
      </c>
      <c r="J1803">
        <f>INDEX(NoSettings!$C:$C,MATCH(EPS!$A1803,NoSettings!$A:$A,0))</f>
        <v>2742000000000</v>
      </c>
      <c r="K1803">
        <f>INDEX(GWP!$C$2:$C$13,MATCH(EPS!I1803,GWP!$B$2:$B$13,0))</f>
        <v>0</v>
      </c>
      <c r="L1803" s="4">
        <f t="shared" si="57"/>
        <v>0</v>
      </c>
    </row>
    <row r="1804" spans="1:12" hidden="1">
      <c r="A1804" t="s">
        <v>7421</v>
      </c>
      <c r="B1804" t="s">
        <v>10695</v>
      </c>
      <c r="C1804" t="s">
        <v>6882</v>
      </c>
      <c r="D1804" t="s">
        <v>1706</v>
      </c>
      <c r="H1804" t="str">
        <f>INDEX('Vensim Variables'!$B:$B,MATCH(EPS!$B1804,'Vensim Variables'!$A:$A,0))</f>
        <v>g pollutant</v>
      </c>
      <c r="I1804" t="str">
        <f t="shared" si="56"/>
        <v>CO</v>
      </c>
      <c r="J1804">
        <f>INDEX(NoSettings!$C:$C,MATCH(EPS!$A1804,NoSettings!$A:$A,0))</f>
        <v>960000000000</v>
      </c>
      <c r="K1804">
        <f>INDEX(GWP!$C$2:$C$13,MATCH(EPS!I1804,GWP!$B$2:$B$13,0))</f>
        <v>0</v>
      </c>
      <c r="L1804" s="4">
        <f t="shared" si="57"/>
        <v>0</v>
      </c>
    </row>
    <row r="1805" spans="1:12" hidden="1">
      <c r="A1805" t="s">
        <v>7422</v>
      </c>
      <c r="B1805" t="s">
        <v>10695</v>
      </c>
      <c r="C1805" t="s">
        <v>6882</v>
      </c>
      <c r="D1805" t="s">
        <v>1707</v>
      </c>
      <c r="H1805" t="str">
        <f>INDEX('Vensim Variables'!$B:$B,MATCH(EPS!$B1805,'Vensim Variables'!$A:$A,0))</f>
        <v>g pollutant</v>
      </c>
      <c r="I1805" t="str">
        <f t="shared" si="56"/>
        <v>NOx</v>
      </c>
      <c r="J1805">
        <f>INDEX(NoSettings!$C:$C,MATCH(EPS!$A1805,NoSettings!$A:$A,0))</f>
        <v>635600000000</v>
      </c>
      <c r="K1805">
        <f>INDEX(GWP!$C$2:$C$13,MATCH(EPS!I1805,GWP!$B$2:$B$13,0))</f>
        <v>0</v>
      </c>
      <c r="L1805" s="4">
        <f t="shared" si="57"/>
        <v>0</v>
      </c>
    </row>
    <row r="1806" spans="1:12" hidden="1">
      <c r="A1806" t="s">
        <v>7423</v>
      </c>
      <c r="B1806" t="s">
        <v>10695</v>
      </c>
      <c r="C1806" t="s">
        <v>6882</v>
      </c>
      <c r="D1806" t="s">
        <v>1708</v>
      </c>
      <c r="H1806" t="str">
        <f>INDEX('Vensim Variables'!$B:$B,MATCH(EPS!$B1806,'Vensim Variables'!$A:$A,0))</f>
        <v>g pollutant</v>
      </c>
      <c r="I1806" t="str">
        <f t="shared" si="56"/>
        <v>PM10</v>
      </c>
      <c r="J1806">
        <f>INDEX(NoSettings!$C:$C,MATCH(EPS!$A1806,NoSettings!$A:$A,0))</f>
        <v>15060000000</v>
      </c>
      <c r="K1806">
        <f>INDEX(GWP!$C$2:$C$13,MATCH(EPS!I1806,GWP!$B$2:$B$13,0))</f>
        <v>0</v>
      </c>
      <c r="L1806" s="4">
        <f t="shared" si="57"/>
        <v>0</v>
      </c>
    </row>
    <row r="1807" spans="1:12" hidden="1">
      <c r="A1807" t="s">
        <v>7424</v>
      </c>
      <c r="B1807" t="s">
        <v>10695</v>
      </c>
      <c r="C1807" t="s">
        <v>6882</v>
      </c>
      <c r="D1807" t="s">
        <v>1709</v>
      </c>
      <c r="H1807" t="str">
        <f>INDEX('Vensim Variables'!$B:$B,MATCH(EPS!$B1807,'Vensim Variables'!$A:$A,0))</f>
        <v>g pollutant</v>
      </c>
      <c r="I1807" t="str">
        <f t="shared" si="56"/>
        <v>PM25</v>
      </c>
      <c r="J1807">
        <f>INDEX(NoSettings!$C:$C,MATCH(EPS!$A1807,NoSettings!$A:$A,0))</f>
        <v>14530000000</v>
      </c>
      <c r="K1807">
        <f>INDEX(GWP!$C$2:$C$13,MATCH(EPS!I1807,GWP!$B$2:$B$13,0))</f>
        <v>0</v>
      </c>
      <c r="L1807" s="4">
        <f t="shared" si="57"/>
        <v>0</v>
      </c>
    </row>
    <row r="1808" spans="1:12" hidden="1">
      <c r="A1808" t="s">
        <v>7425</v>
      </c>
      <c r="B1808" t="s">
        <v>10695</v>
      </c>
      <c r="C1808" t="s">
        <v>6882</v>
      </c>
      <c r="D1808" t="s">
        <v>1710</v>
      </c>
      <c r="H1808" t="str">
        <f>INDEX('Vensim Variables'!$B:$B,MATCH(EPS!$B1808,'Vensim Variables'!$A:$A,0))</f>
        <v>g pollutant</v>
      </c>
      <c r="I1808" t="str">
        <f t="shared" si="56"/>
        <v>SOx</v>
      </c>
      <c r="J1808">
        <f>INDEX(NoSettings!$C:$C,MATCH(EPS!$A1808,NoSettings!$A:$A,0))</f>
        <v>165300000000</v>
      </c>
      <c r="K1808">
        <f>INDEX(GWP!$C$2:$C$13,MATCH(EPS!I1808,GWP!$B$2:$B$13,0))</f>
        <v>0</v>
      </c>
      <c r="L1808" s="4">
        <f t="shared" si="57"/>
        <v>0</v>
      </c>
    </row>
    <row r="1809" spans="1:12" hidden="1">
      <c r="A1809" t="s">
        <v>7426</v>
      </c>
      <c r="B1809" t="s">
        <v>10695</v>
      </c>
      <c r="C1809" t="s">
        <v>6882</v>
      </c>
      <c r="D1809" t="s">
        <v>1711</v>
      </c>
      <c r="H1809" t="str">
        <f>INDEX('Vensim Variables'!$B:$B,MATCH(EPS!$B1809,'Vensim Variables'!$A:$A,0))</f>
        <v>g pollutant</v>
      </c>
      <c r="I1809" t="str">
        <f t="shared" si="56"/>
        <v>BC</v>
      </c>
      <c r="J1809">
        <f>INDEX(NoSettings!$C:$C,MATCH(EPS!$A1809,NoSettings!$A:$A,0))</f>
        <v>1555000000</v>
      </c>
      <c r="K1809">
        <f>INDEX(GWP!$C$2:$C$13,MATCH(EPS!I1809,GWP!$B$2:$B$13,0))</f>
        <v>0</v>
      </c>
      <c r="L1809" s="4">
        <f t="shared" si="57"/>
        <v>0</v>
      </c>
    </row>
    <row r="1810" spans="1:12" hidden="1">
      <c r="A1810" t="s">
        <v>7427</v>
      </c>
      <c r="B1810" t="s">
        <v>10695</v>
      </c>
      <c r="C1810" t="s">
        <v>6882</v>
      </c>
      <c r="D1810" t="s">
        <v>1712</v>
      </c>
      <c r="H1810" t="str">
        <f>INDEX('Vensim Variables'!$B:$B,MATCH(EPS!$B1810,'Vensim Variables'!$A:$A,0))</f>
        <v>g pollutant</v>
      </c>
      <c r="I1810" t="str">
        <f t="shared" si="56"/>
        <v>OC</v>
      </c>
      <c r="J1810">
        <f>INDEX(NoSettings!$C:$C,MATCH(EPS!$A1810,NoSettings!$A:$A,0))</f>
        <v>5078000000</v>
      </c>
      <c r="K1810">
        <f>INDEX(GWP!$C$2:$C$13,MATCH(EPS!I1810,GWP!$B$2:$B$13,0))</f>
        <v>0</v>
      </c>
      <c r="L1810" s="4">
        <f t="shared" si="57"/>
        <v>0</v>
      </c>
    </row>
    <row r="1811" spans="1:12" hidden="1">
      <c r="A1811" t="s">
        <v>7428</v>
      </c>
      <c r="B1811" t="s">
        <v>10695</v>
      </c>
      <c r="C1811" t="s">
        <v>6882</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hidden="1">
      <c r="A1812" t="s">
        <v>7429</v>
      </c>
      <c r="B1812" t="s">
        <v>10695</v>
      </c>
      <c r="C1812" t="s">
        <v>6882</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hidden="1">
      <c r="A1813" t="s">
        <v>7430</v>
      </c>
      <c r="B1813" t="s">
        <v>10695</v>
      </c>
      <c r="C1813" t="s">
        <v>6882</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c r="A1814" t="s">
        <v>7431</v>
      </c>
      <c r="B1814" t="s">
        <v>10695</v>
      </c>
      <c r="C1814" t="s">
        <v>6883</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c r="A1815" t="s">
        <v>7432</v>
      </c>
      <c r="B1815" t="s">
        <v>10695</v>
      </c>
      <c r="C1815" t="s">
        <v>6883</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c r="A1816" t="s">
        <v>7433</v>
      </c>
      <c r="B1816" t="s">
        <v>10695</v>
      </c>
      <c r="C1816" t="s">
        <v>6883</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c r="A1817" t="s">
        <v>7434</v>
      </c>
      <c r="B1817" t="s">
        <v>10695</v>
      </c>
      <c r="C1817" t="s">
        <v>6883</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c r="A1818" t="s">
        <v>7435</v>
      </c>
      <c r="B1818" t="s">
        <v>10695</v>
      </c>
      <c r="C1818" t="s">
        <v>6883</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c r="A1819" t="s">
        <v>7436</v>
      </c>
      <c r="B1819" t="s">
        <v>10695</v>
      </c>
      <c r="C1819" t="s">
        <v>6883</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c r="A1820" t="s">
        <v>7437</v>
      </c>
      <c r="B1820" t="s">
        <v>10695</v>
      </c>
      <c r="C1820" t="s">
        <v>6883</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c r="A1821" t="s">
        <v>7438</v>
      </c>
      <c r="B1821" t="s">
        <v>10695</v>
      </c>
      <c r="C1821" t="s">
        <v>6883</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c r="A1822" t="s">
        <v>7439</v>
      </c>
      <c r="B1822" t="s">
        <v>10695</v>
      </c>
      <c r="C1822" t="s">
        <v>6883</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c r="A1823" t="s">
        <v>7440</v>
      </c>
      <c r="B1823" t="s">
        <v>10695</v>
      </c>
      <c r="C1823" t="s">
        <v>6883</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c r="A1824" t="s">
        <v>7441</v>
      </c>
      <c r="B1824" t="s">
        <v>10695</v>
      </c>
      <c r="C1824" t="s">
        <v>6883</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c r="A1825" t="s">
        <v>7442</v>
      </c>
      <c r="B1825" t="s">
        <v>10695</v>
      </c>
      <c r="C1825" t="s">
        <v>6883</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c r="A1826" t="s">
        <v>7443</v>
      </c>
      <c r="B1826" t="s">
        <v>10695</v>
      </c>
      <c r="C1826" t="s">
        <v>6884</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c r="A1827" t="s">
        <v>7444</v>
      </c>
      <c r="B1827" t="s">
        <v>10695</v>
      </c>
      <c r="C1827" t="s">
        <v>6884</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c r="A1828" t="s">
        <v>7445</v>
      </c>
      <c r="B1828" t="s">
        <v>10695</v>
      </c>
      <c r="C1828" t="s">
        <v>6884</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c r="A1829" t="s">
        <v>7446</v>
      </c>
      <c r="B1829" t="s">
        <v>10695</v>
      </c>
      <c r="C1829" t="s">
        <v>6884</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c r="A1830" t="s">
        <v>7447</v>
      </c>
      <c r="B1830" t="s">
        <v>10695</v>
      </c>
      <c r="C1830" t="s">
        <v>6884</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c r="A1831" t="s">
        <v>7448</v>
      </c>
      <c r="B1831" t="s">
        <v>10695</v>
      </c>
      <c r="C1831" t="s">
        <v>6884</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c r="A1832" t="s">
        <v>7449</v>
      </c>
      <c r="B1832" t="s">
        <v>10695</v>
      </c>
      <c r="C1832" t="s">
        <v>6884</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c r="A1833" t="s">
        <v>7450</v>
      </c>
      <c r="B1833" t="s">
        <v>10695</v>
      </c>
      <c r="C1833" t="s">
        <v>6884</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c r="A1834" t="s">
        <v>7451</v>
      </c>
      <c r="B1834" t="s">
        <v>10695</v>
      </c>
      <c r="C1834" t="s">
        <v>6884</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c r="A1835" t="s">
        <v>7452</v>
      </c>
      <c r="B1835" t="s">
        <v>10695</v>
      </c>
      <c r="C1835" t="s">
        <v>6884</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c r="A1836" t="s">
        <v>7453</v>
      </c>
      <c r="B1836" t="s">
        <v>10695</v>
      </c>
      <c r="C1836" t="s">
        <v>6884</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c r="A1837" t="s">
        <v>7454</v>
      </c>
      <c r="B1837" t="s">
        <v>10695</v>
      </c>
      <c r="C1837" t="s">
        <v>6884</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c r="A1838" t="s">
        <v>7455</v>
      </c>
      <c r="B1838" t="s">
        <v>10695</v>
      </c>
      <c r="C1838" t="s">
        <v>6885</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c r="A1839" t="s">
        <v>7456</v>
      </c>
      <c r="B1839" t="s">
        <v>10695</v>
      </c>
      <c r="C1839" t="s">
        <v>6885</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c r="A1840" t="s">
        <v>7457</v>
      </c>
      <c r="B1840" t="s">
        <v>10695</v>
      </c>
      <c r="C1840" t="s">
        <v>6885</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c r="A1841" t="s">
        <v>7458</v>
      </c>
      <c r="B1841" t="s">
        <v>10695</v>
      </c>
      <c r="C1841" t="s">
        <v>6885</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c r="A1842" t="s">
        <v>7459</v>
      </c>
      <c r="B1842" t="s">
        <v>10695</v>
      </c>
      <c r="C1842" t="s">
        <v>6885</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c r="A1843" t="s">
        <v>7460</v>
      </c>
      <c r="B1843" t="s">
        <v>10695</v>
      </c>
      <c r="C1843" t="s">
        <v>6885</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c r="A1844" t="s">
        <v>7461</v>
      </c>
      <c r="B1844" t="s">
        <v>10695</v>
      </c>
      <c r="C1844" t="s">
        <v>6885</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c r="A1845" t="s">
        <v>7462</v>
      </c>
      <c r="B1845" t="s">
        <v>10695</v>
      </c>
      <c r="C1845" t="s">
        <v>6885</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c r="A1846" t="s">
        <v>7463</v>
      </c>
      <c r="B1846" t="s">
        <v>10695</v>
      </c>
      <c r="C1846" t="s">
        <v>6885</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c r="A1847" t="s">
        <v>7464</v>
      </c>
      <c r="B1847" t="s">
        <v>10695</v>
      </c>
      <c r="C1847" t="s">
        <v>6885</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c r="A1848" t="s">
        <v>7465</v>
      </c>
      <c r="B1848" t="s">
        <v>10695</v>
      </c>
      <c r="C1848" t="s">
        <v>6885</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c r="A1849" t="s">
        <v>7466</v>
      </c>
      <c r="B1849" t="s">
        <v>10695</v>
      </c>
      <c r="C1849" t="s">
        <v>6885</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c r="A1850" t="s">
        <v>7467</v>
      </c>
      <c r="B1850" t="s">
        <v>10695</v>
      </c>
      <c r="C1850" t="s">
        <v>6886</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c r="A1851" t="s">
        <v>7468</v>
      </c>
      <c r="B1851" t="s">
        <v>10695</v>
      </c>
      <c r="C1851" t="s">
        <v>6886</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c r="A1852" t="s">
        <v>7469</v>
      </c>
      <c r="B1852" t="s">
        <v>10695</v>
      </c>
      <c r="C1852" t="s">
        <v>6886</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c r="A1853" t="s">
        <v>7470</v>
      </c>
      <c r="B1853" t="s">
        <v>10695</v>
      </c>
      <c r="C1853" t="s">
        <v>6886</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c r="A1854" t="s">
        <v>7471</v>
      </c>
      <c r="B1854" t="s">
        <v>10695</v>
      </c>
      <c r="C1854" t="s">
        <v>6886</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c r="A1855" t="s">
        <v>7472</v>
      </c>
      <c r="B1855" t="s">
        <v>10695</v>
      </c>
      <c r="C1855" t="s">
        <v>6886</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c r="A1856" t="s">
        <v>7473</v>
      </c>
      <c r="B1856" t="s">
        <v>10695</v>
      </c>
      <c r="C1856" t="s">
        <v>6886</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c r="A1857" t="s">
        <v>7474</v>
      </c>
      <c r="B1857" t="s">
        <v>10695</v>
      </c>
      <c r="C1857" t="s">
        <v>6886</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c r="A1858" t="s">
        <v>7475</v>
      </c>
      <c r="B1858" t="s">
        <v>10695</v>
      </c>
      <c r="C1858" t="s">
        <v>6886</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c r="A1859" t="s">
        <v>7476</v>
      </c>
      <c r="B1859" t="s">
        <v>10695</v>
      </c>
      <c r="C1859" t="s">
        <v>6886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c r="A1860" t="s">
        <v>7477</v>
      </c>
      <c r="B1860" t="s">
        <v>10695</v>
      </c>
      <c r="C1860" t="s">
        <v>6886</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c r="A1861" t="s">
        <v>7478</v>
      </c>
      <c r="B1861" t="s">
        <v>10695</v>
      </c>
      <c r="C1861" t="s">
        <v>6886</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c r="A1862" t="s">
        <v>7479</v>
      </c>
      <c r="B1862" t="s">
        <v>10695</v>
      </c>
      <c r="C1862" t="s">
        <v>6887</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c r="A1863" t="s">
        <v>7480</v>
      </c>
      <c r="B1863" t="s">
        <v>10695</v>
      </c>
      <c r="C1863" t="s">
        <v>6887</v>
      </c>
      <c r="D1863" t="s">
        <v>1705</v>
      </c>
      <c r="H1863" t="str">
        <f>INDEX('Vensim Variables'!$B:$B,MATCH(EPS!$B1863,'Vensim Variables'!$A:$A,0))</f>
        <v>g pollutant</v>
      </c>
      <c r="I1863" t="str">
        <f t="shared" si="58"/>
        <v>VOC</v>
      </c>
      <c r="J1863">
        <f>INDEX(NoSettings!$C:$C,MATCH(EPS!$A1863,NoSettings!$A:$A,0))</f>
        <v>128200000000</v>
      </c>
      <c r="K1863">
        <f>INDEX(GWP!$C$2:$C$13,MATCH(EPS!I1863,GWP!$B$2:$B$13,0))</f>
        <v>0</v>
      </c>
      <c r="L1863" s="4">
        <f t="shared" si="59"/>
        <v>0</v>
      </c>
    </row>
    <row r="1864" spans="1:12" hidden="1">
      <c r="A1864" t="s">
        <v>7481</v>
      </c>
      <c r="B1864" t="s">
        <v>10695</v>
      </c>
      <c r="C1864" t="s">
        <v>6887</v>
      </c>
      <c r="D1864" t="s">
        <v>1706</v>
      </c>
      <c r="H1864" t="str">
        <f>INDEX('Vensim Variables'!$B:$B,MATCH(EPS!$B1864,'Vensim Variables'!$A:$A,0))</f>
        <v>g pollutant</v>
      </c>
      <c r="I1864" t="str">
        <f t="shared" si="58"/>
        <v>CO</v>
      </c>
      <c r="J1864">
        <f>INDEX(NoSettings!$C:$C,MATCH(EPS!$A1864,NoSettings!$A:$A,0))</f>
        <v>104100000000</v>
      </c>
      <c r="K1864">
        <f>INDEX(GWP!$C$2:$C$13,MATCH(EPS!I1864,GWP!$B$2:$B$13,0))</f>
        <v>0</v>
      </c>
      <c r="L1864" s="4">
        <f t="shared" si="59"/>
        <v>0</v>
      </c>
    </row>
    <row r="1865" spans="1:12" hidden="1">
      <c r="A1865" t="s">
        <v>7482</v>
      </c>
      <c r="B1865" t="s">
        <v>10695</v>
      </c>
      <c r="C1865" t="s">
        <v>6887</v>
      </c>
      <c r="D1865" t="s">
        <v>1707</v>
      </c>
      <c r="H1865" t="str">
        <f>INDEX('Vensim Variables'!$B:$B,MATCH(EPS!$B1865,'Vensim Variables'!$A:$A,0))</f>
        <v>g pollutant</v>
      </c>
      <c r="I1865" t="str">
        <f t="shared" si="58"/>
        <v>NOx</v>
      </c>
      <c r="J1865">
        <f>INDEX(NoSettings!$C:$C,MATCH(EPS!$A1865,NoSettings!$A:$A,0))</f>
        <v>69450000000</v>
      </c>
      <c r="K1865">
        <f>INDEX(GWP!$C$2:$C$13,MATCH(EPS!I1865,GWP!$B$2:$B$13,0))</f>
        <v>0</v>
      </c>
      <c r="L1865" s="4">
        <f t="shared" si="59"/>
        <v>0</v>
      </c>
    </row>
    <row r="1866" spans="1:12" hidden="1">
      <c r="A1866" t="s">
        <v>7483</v>
      </c>
      <c r="B1866" t="s">
        <v>10695</v>
      </c>
      <c r="C1866" t="s">
        <v>6887</v>
      </c>
      <c r="D1866" t="s">
        <v>1708</v>
      </c>
      <c r="H1866" t="str">
        <f>INDEX('Vensim Variables'!$B:$B,MATCH(EPS!$B1866,'Vensim Variables'!$A:$A,0))</f>
        <v>g pollutant</v>
      </c>
      <c r="I1866" t="str">
        <f t="shared" si="58"/>
        <v>PM10</v>
      </c>
      <c r="J1866">
        <f>INDEX(NoSettings!$C:$C,MATCH(EPS!$A1866,NoSettings!$A:$A,0))</f>
        <v>37340000000</v>
      </c>
      <c r="K1866">
        <f>INDEX(GWP!$C$2:$C$13,MATCH(EPS!I1866,GWP!$B$2:$B$13,0))</f>
        <v>0</v>
      </c>
      <c r="L1866" s="4">
        <f t="shared" si="59"/>
        <v>0</v>
      </c>
    </row>
    <row r="1867" spans="1:12" hidden="1">
      <c r="A1867" t="s">
        <v>7484</v>
      </c>
      <c r="B1867" t="s">
        <v>10695</v>
      </c>
      <c r="C1867" t="s">
        <v>6887</v>
      </c>
      <c r="D1867" t="s">
        <v>1709</v>
      </c>
      <c r="H1867" t="str">
        <f>INDEX('Vensim Variables'!$B:$B,MATCH(EPS!$B1867,'Vensim Variables'!$A:$A,0))</f>
        <v>g pollutant</v>
      </c>
      <c r="I1867" t="str">
        <f t="shared" si="58"/>
        <v>PM25</v>
      </c>
      <c r="J1867">
        <f>INDEX(NoSettings!$C:$C,MATCH(EPS!$A1867,NoSettings!$A:$A,0))</f>
        <v>29700000000</v>
      </c>
      <c r="K1867">
        <f>INDEX(GWP!$C$2:$C$13,MATCH(EPS!I1867,GWP!$B$2:$B$13,0))</f>
        <v>0</v>
      </c>
      <c r="L1867" s="4">
        <f t="shared" si="59"/>
        <v>0</v>
      </c>
    </row>
    <row r="1868" spans="1:12" hidden="1">
      <c r="A1868" t="s">
        <v>7485</v>
      </c>
      <c r="B1868" t="s">
        <v>10695</v>
      </c>
      <c r="C1868" t="s">
        <v>6887</v>
      </c>
      <c r="D1868" t="s">
        <v>1710</v>
      </c>
      <c r="H1868" t="str">
        <f>INDEX('Vensim Variables'!$B:$B,MATCH(EPS!$B1868,'Vensim Variables'!$A:$A,0))</f>
        <v>g pollutant</v>
      </c>
      <c r="I1868" t="str">
        <f t="shared" si="58"/>
        <v>SOx</v>
      </c>
      <c r="J1868">
        <f>INDEX(NoSettings!$C:$C,MATCH(EPS!$A1868,NoSettings!$A:$A,0))</f>
        <v>19720000000</v>
      </c>
      <c r="K1868">
        <f>INDEX(GWP!$C$2:$C$13,MATCH(EPS!I1868,GWP!$B$2:$B$13,0))</f>
        <v>0</v>
      </c>
      <c r="L1868" s="4">
        <f t="shared" si="59"/>
        <v>0</v>
      </c>
    </row>
    <row r="1869" spans="1:12" hidden="1">
      <c r="A1869" t="s">
        <v>7486</v>
      </c>
      <c r="B1869" t="s">
        <v>10695</v>
      </c>
      <c r="C1869" t="s">
        <v>6887</v>
      </c>
      <c r="D1869" t="s">
        <v>1711</v>
      </c>
      <c r="H1869" t="str">
        <f>INDEX('Vensim Variables'!$B:$B,MATCH(EPS!$B1869,'Vensim Variables'!$A:$A,0))</f>
        <v>g pollutant</v>
      </c>
      <c r="I1869" t="str">
        <f t="shared" si="58"/>
        <v>BC</v>
      </c>
      <c r="J1869">
        <f>INDEX(NoSettings!$C:$C,MATCH(EPS!$A1869,NoSettings!$A:$A,0))</f>
        <v>926800000</v>
      </c>
      <c r="K1869">
        <f>INDEX(GWP!$C$2:$C$13,MATCH(EPS!I1869,GWP!$B$2:$B$13,0))</f>
        <v>0</v>
      </c>
      <c r="L1869" s="4">
        <f t="shared" si="59"/>
        <v>0</v>
      </c>
    </row>
    <row r="1870" spans="1:12" hidden="1">
      <c r="A1870" t="s">
        <v>7487</v>
      </c>
      <c r="B1870" t="s">
        <v>10695</v>
      </c>
      <c r="C1870" t="s">
        <v>6887</v>
      </c>
      <c r="D1870" t="s">
        <v>1712</v>
      </c>
      <c r="H1870" t="str">
        <f>INDEX('Vensim Variables'!$B:$B,MATCH(EPS!$B1870,'Vensim Variables'!$A:$A,0))</f>
        <v>g pollutant</v>
      </c>
      <c r="I1870" t="str">
        <f t="shared" si="58"/>
        <v>OC</v>
      </c>
      <c r="J1870">
        <f>INDEX(NoSettings!$C:$C,MATCH(EPS!$A1870,NoSettings!$A:$A,0))</f>
        <v>6599000000</v>
      </c>
      <c r="K1870">
        <f>INDEX(GWP!$C$2:$C$13,MATCH(EPS!I1870,GWP!$B$2:$B$13,0))</f>
        <v>0</v>
      </c>
      <c r="L1870" s="4">
        <f t="shared" si="59"/>
        <v>0</v>
      </c>
    </row>
    <row r="1871" spans="1:12" hidden="1">
      <c r="A1871" t="s">
        <v>7488</v>
      </c>
      <c r="B1871" t="s">
        <v>10695</v>
      </c>
      <c r="C1871" t="s">
        <v>6887</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c r="A1872" t="s">
        <v>7489</v>
      </c>
      <c r="B1872" t="s">
        <v>10695</v>
      </c>
      <c r="C1872" t="s">
        <v>6887</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c r="A1873" t="s">
        <v>7490</v>
      </c>
      <c r="B1873" t="s">
        <v>10695</v>
      </c>
      <c r="C1873" t="s">
        <v>6887</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c r="A1874" t="s">
        <v>7491</v>
      </c>
      <c r="B1874" t="s">
        <v>10695</v>
      </c>
      <c r="C1874" t="s">
        <v>6888</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hidden="1">
      <c r="A1875" t="s">
        <v>7492</v>
      </c>
      <c r="B1875" t="s">
        <v>10695</v>
      </c>
      <c r="C1875" t="s">
        <v>6888</v>
      </c>
      <c r="D1875" t="s">
        <v>1705</v>
      </c>
      <c r="H1875" t="str">
        <f>INDEX('Vensim Variables'!$B:$B,MATCH(EPS!$B1875,'Vensim Variables'!$A:$A,0))</f>
        <v>g pollutant</v>
      </c>
      <c r="I1875" t="str">
        <f t="shared" si="58"/>
        <v>VOC</v>
      </c>
      <c r="J1875">
        <f>INDEX(NoSettings!$C:$C,MATCH(EPS!$A1875,NoSettings!$A:$A,0))</f>
        <v>167300000000</v>
      </c>
      <c r="K1875">
        <f>INDEX(GWP!$C$2:$C$13,MATCH(EPS!I1875,GWP!$B$2:$B$13,0))</f>
        <v>0</v>
      </c>
      <c r="L1875" s="4">
        <f t="shared" si="59"/>
        <v>0</v>
      </c>
    </row>
    <row r="1876" spans="1:12" hidden="1">
      <c r="A1876" t="s">
        <v>7493</v>
      </c>
      <c r="B1876" t="s">
        <v>10695</v>
      </c>
      <c r="C1876" t="s">
        <v>6888</v>
      </c>
      <c r="D1876" t="s">
        <v>1706</v>
      </c>
      <c r="H1876" t="str">
        <f>INDEX('Vensim Variables'!$B:$B,MATCH(EPS!$B1876,'Vensim Variables'!$A:$A,0))</f>
        <v>g pollutant</v>
      </c>
      <c r="I1876" t="str">
        <f t="shared" si="58"/>
        <v>CO</v>
      </c>
      <c r="J1876">
        <f>INDEX(NoSettings!$C:$C,MATCH(EPS!$A1876,NoSettings!$A:$A,0))</f>
        <v>50790000000</v>
      </c>
      <c r="K1876">
        <f>INDEX(GWP!$C$2:$C$13,MATCH(EPS!I1876,GWP!$B$2:$B$13,0))</f>
        <v>0</v>
      </c>
      <c r="L1876" s="4">
        <f t="shared" si="59"/>
        <v>0</v>
      </c>
    </row>
    <row r="1877" spans="1:12" hidden="1">
      <c r="A1877" t="s">
        <v>7494</v>
      </c>
      <c r="B1877" t="s">
        <v>10695</v>
      </c>
      <c r="C1877" t="s">
        <v>6888</v>
      </c>
      <c r="D1877" t="s">
        <v>1707</v>
      </c>
      <c r="H1877" t="str">
        <f>INDEX('Vensim Variables'!$B:$B,MATCH(EPS!$B1877,'Vensim Variables'!$A:$A,0))</f>
        <v>g pollutant</v>
      </c>
      <c r="I1877" t="str">
        <f t="shared" si="58"/>
        <v>NOx</v>
      </c>
      <c r="J1877">
        <f>INDEX(NoSettings!$C:$C,MATCH(EPS!$A1877,NoSettings!$A:$A,0))</f>
        <v>61350000000</v>
      </c>
      <c r="K1877">
        <f>INDEX(GWP!$C$2:$C$13,MATCH(EPS!I1877,GWP!$B$2:$B$13,0))</f>
        <v>0</v>
      </c>
      <c r="L1877" s="4">
        <f t="shared" si="59"/>
        <v>0</v>
      </c>
    </row>
    <row r="1878" spans="1:12" hidden="1">
      <c r="A1878" t="s">
        <v>7495</v>
      </c>
      <c r="B1878" t="s">
        <v>10695</v>
      </c>
      <c r="C1878" t="s">
        <v>6888</v>
      </c>
      <c r="D1878" t="s">
        <v>1708</v>
      </c>
      <c r="H1878" t="str">
        <f>INDEX('Vensim Variables'!$B:$B,MATCH(EPS!$B1878,'Vensim Variables'!$A:$A,0))</f>
        <v>g pollutant</v>
      </c>
      <c r="I1878" t="str">
        <f t="shared" si="58"/>
        <v>PM10</v>
      </c>
      <c r="J1878">
        <f>INDEX(NoSettings!$C:$C,MATCH(EPS!$A1878,NoSettings!$A:$A,0))</f>
        <v>18140000000</v>
      </c>
      <c r="K1878">
        <f>INDEX(GWP!$C$2:$C$13,MATCH(EPS!I1878,GWP!$B$2:$B$13,0))</f>
        <v>0</v>
      </c>
      <c r="L1878" s="4">
        <f t="shared" si="59"/>
        <v>0</v>
      </c>
    </row>
    <row r="1879" spans="1:12" hidden="1">
      <c r="A1879" t="s">
        <v>7496</v>
      </c>
      <c r="B1879" t="s">
        <v>10695</v>
      </c>
      <c r="C1879" t="s">
        <v>6888</v>
      </c>
      <c r="D1879" t="s">
        <v>1709</v>
      </c>
      <c r="H1879" t="str">
        <f>INDEX('Vensim Variables'!$B:$B,MATCH(EPS!$B1879,'Vensim Variables'!$A:$A,0))</f>
        <v>g pollutant</v>
      </c>
      <c r="I1879" t="str">
        <f t="shared" si="58"/>
        <v>PM25</v>
      </c>
      <c r="J1879">
        <f>INDEX(NoSettings!$C:$C,MATCH(EPS!$A1879,NoSettings!$A:$A,0))</f>
        <v>14130000000</v>
      </c>
      <c r="K1879">
        <f>INDEX(GWP!$C$2:$C$13,MATCH(EPS!I1879,GWP!$B$2:$B$13,0))</f>
        <v>0</v>
      </c>
      <c r="L1879" s="4">
        <f t="shared" si="59"/>
        <v>0</v>
      </c>
    </row>
    <row r="1880" spans="1:12" hidden="1">
      <c r="A1880" t="s">
        <v>7497</v>
      </c>
      <c r="B1880" t="s">
        <v>10695</v>
      </c>
      <c r="C1880" t="s">
        <v>6888</v>
      </c>
      <c r="D1880" t="s">
        <v>1710</v>
      </c>
      <c r="H1880" t="str">
        <f>INDEX('Vensim Variables'!$B:$B,MATCH(EPS!$B1880,'Vensim Variables'!$A:$A,0))</f>
        <v>g pollutant</v>
      </c>
      <c r="I1880" t="str">
        <f t="shared" si="58"/>
        <v>SOx</v>
      </c>
      <c r="J1880">
        <f>INDEX(NoSettings!$C:$C,MATCH(EPS!$A1880,NoSettings!$A:$A,0))</f>
        <v>47460000000</v>
      </c>
      <c r="K1880">
        <f>INDEX(GWP!$C$2:$C$13,MATCH(EPS!I1880,GWP!$B$2:$B$13,0))</f>
        <v>0</v>
      </c>
      <c r="L1880" s="4">
        <f t="shared" si="59"/>
        <v>0</v>
      </c>
    </row>
    <row r="1881" spans="1:12" hidden="1">
      <c r="A1881" t="s">
        <v>7498</v>
      </c>
      <c r="B1881" t="s">
        <v>10695</v>
      </c>
      <c r="C1881" t="s">
        <v>6888</v>
      </c>
      <c r="D1881" t="s">
        <v>1711</v>
      </c>
      <c r="H1881" t="str">
        <f>INDEX('Vensim Variables'!$B:$B,MATCH(EPS!$B1881,'Vensim Variables'!$A:$A,0))</f>
        <v>g pollutant</v>
      </c>
      <c r="I1881" t="str">
        <f t="shared" si="58"/>
        <v>BC</v>
      </c>
      <c r="J1881">
        <f>INDEX(NoSettings!$C:$C,MATCH(EPS!$A1881,NoSettings!$A:$A,0))</f>
        <v>881000000</v>
      </c>
      <c r="K1881">
        <f>INDEX(GWP!$C$2:$C$13,MATCH(EPS!I1881,GWP!$B$2:$B$13,0))</f>
        <v>0</v>
      </c>
      <c r="L1881" s="4">
        <f t="shared" si="59"/>
        <v>0</v>
      </c>
    </row>
    <row r="1882" spans="1:12" hidden="1">
      <c r="A1882" t="s">
        <v>7499</v>
      </c>
      <c r="B1882" t="s">
        <v>10695</v>
      </c>
      <c r="C1882" t="s">
        <v>6888</v>
      </c>
      <c r="D1882" t="s">
        <v>1712</v>
      </c>
      <c r="H1882" t="str">
        <f>INDEX('Vensim Variables'!$B:$B,MATCH(EPS!$B1882,'Vensim Variables'!$A:$A,0))</f>
        <v>g pollutant</v>
      </c>
      <c r="I1882" t="str">
        <f t="shared" si="58"/>
        <v>OC</v>
      </c>
      <c r="J1882">
        <f>INDEX(NoSettings!$C:$C,MATCH(EPS!$A1882,NoSettings!$A:$A,0))</f>
        <v>2132000000</v>
      </c>
      <c r="K1882">
        <f>INDEX(GWP!$C$2:$C$13,MATCH(EPS!I1882,GWP!$B$2:$B$13,0))</f>
        <v>0</v>
      </c>
      <c r="L1882" s="4">
        <f t="shared" si="59"/>
        <v>0</v>
      </c>
    </row>
    <row r="1883" spans="1:12" hidden="1">
      <c r="A1883" t="s">
        <v>7500</v>
      </c>
      <c r="B1883" t="s">
        <v>10695</v>
      </c>
      <c r="C1883" t="s">
        <v>6888</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c r="A1884" t="s">
        <v>7501</v>
      </c>
      <c r="B1884" t="s">
        <v>10695</v>
      </c>
      <c r="C1884" t="s">
        <v>6888</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hidden="1">
      <c r="A1885" t="s">
        <v>7502</v>
      </c>
      <c r="B1885" t="s">
        <v>10695</v>
      </c>
      <c r="C1885" t="s">
        <v>6888</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c r="A1886" t="s">
        <v>7503</v>
      </c>
      <c r="B1886" t="s">
        <v>10695</v>
      </c>
      <c r="C1886" t="s">
        <v>6889</v>
      </c>
      <c r="D1886" t="s">
        <v>1702</v>
      </c>
      <c r="H1886" t="str">
        <f>INDEX('Vensim Variables'!$B:$B,MATCH(EPS!$B1886,'Vensim Variables'!$A:$A,0))</f>
        <v>g pollutant</v>
      </c>
      <c r="I1886" t="str">
        <f t="shared" si="58"/>
        <v>CO2</v>
      </c>
      <c r="J1886">
        <f>INDEX(NoSettings!$C:$C,MATCH(EPS!$A1886,NoSettings!$A:$A,0))</f>
        <v>139500000000000</v>
      </c>
      <c r="K1886">
        <f>INDEX(GWP!$C$2:$C$13,MATCH(EPS!I1886,GWP!$B$2:$B$13,0))</f>
        <v>1</v>
      </c>
      <c r="L1886" s="4">
        <f t="shared" si="59"/>
        <v>139.5</v>
      </c>
    </row>
    <row r="1887" spans="1:12" hidden="1">
      <c r="A1887" t="s">
        <v>7504</v>
      </c>
      <c r="B1887" t="s">
        <v>10695</v>
      </c>
      <c r="C1887" t="s">
        <v>6889</v>
      </c>
      <c r="D1887" t="s">
        <v>1705</v>
      </c>
      <c r="H1887" t="str">
        <f>INDEX('Vensim Variables'!$B:$B,MATCH(EPS!$B1887,'Vensim Variables'!$A:$A,0))</f>
        <v>g pollutant</v>
      </c>
      <c r="I1887" t="str">
        <f t="shared" si="58"/>
        <v>VOC</v>
      </c>
      <c r="J1887">
        <f>INDEX(NoSettings!$C:$C,MATCH(EPS!$A1887,NoSettings!$A:$A,0))</f>
        <v>564700000000</v>
      </c>
      <c r="K1887">
        <f>INDEX(GWP!$C$2:$C$13,MATCH(EPS!I1887,GWP!$B$2:$B$13,0))</f>
        <v>0</v>
      </c>
      <c r="L1887" s="4">
        <f t="shared" si="59"/>
        <v>0</v>
      </c>
    </row>
    <row r="1888" spans="1:12" hidden="1">
      <c r="A1888" t="s">
        <v>7505</v>
      </c>
      <c r="B1888" t="s">
        <v>10695</v>
      </c>
      <c r="C1888" t="s">
        <v>6889</v>
      </c>
      <c r="D1888" t="s">
        <v>1706</v>
      </c>
      <c r="H1888" t="str">
        <f>INDEX('Vensim Variables'!$B:$B,MATCH(EPS!$B1888,'Vensim Variables'!$A:$A,0))</f>
        <v>g pollutant</v>
      </c>
      <c r="I1888" t="str">
        <f t="shared" si="58"/>
        <v>CO</v>
      </c>
      <c r="J1888">
        <f>INDEX(NoSettings!$C:$C,MATCH(EPS!$A1888,NoSettings!$A:$A,0))</f>
        <v>442000000000</v>
      </c>
      <c r="K1888">
        <f>INDEX(GWP!$C$2:$C$13,MATCH(EPS!I1888,GWP!$B$2:$B$13,0))</f>
        <v>0</v>
      </c>
      <c r="L1888" s="4">
        <f t="shared" si="59"/>
        <v>0</v>
      </c>
    </row>
    <row r="1889" spans="1:12" hidden="1">
      <c r="A1889" t="s">
        <v>7506</v>
      </c>
      <c r="B1889" t="s">
        <v>10695</v>
      </c>
      <c r="C1889" t="s">
        <v>6889</v>
      </c>
      <c r="D1889" t="s">
        <v>1707</v>
      </c>
      <c r="H1889" t="str">
        <f>INDEX('Vensim Variables'!$B:$B,MATCH(EPS!$B1889,'Vensim Variables'!$A:$A,0))</f>
        <v>g pollutant</v>
      </c>
      <c r="I1889" t="str">
        <f t="shared" si="58"/>
        <v>NOx</v>
      </c>
      <c r="J1889">
        <f>INDEX(NoSettings!$C:$C,MATCH(EPS!$A1889,NoSettings!$A:$A,0))</f>
        <v>33050000000</v>
      </c>
      <c r="K1889">
        <f>INDEX(GWP!$C$2:$C$13,MATCH(EPS!I1889,GWP!$B$2:$B$13,0))</f>
        <v>0</v>
      </c>
      <c r="L1889" s="4">
        <f t="shared" si="59"/>
        <v>0</v>
      </c>
    </row>
    <row r="1890" spans="1:12" hidden="1">
      <c r="A1890" t="s">
        <v>7507</v>
      </c>
      <c r="B1890" t="s">
        <v>10695</v>
      </c>
      <c r="C1890" t="s">
        <v>6889</v>
      </c>
      <c r="D1890" t="s">
        <v>1708</v>
      </c>
      <c r="H1890" t="str">
        <f>INDEX('Vensim Variables'!$B:$B,MATCH(EPS!$B1890,'Vensim Variables'!$A:$A,0))</f>
        <v>g pollutant</v>
      </c>
      <c r="I1890" t="str">
        <f t="shared" si="58"/>
        <v>PM10</v>
      </c>
      <c r="J1890">
        <f>INDEX(NoSettings!$C:$C,MATCH(EPS!$A1890,NoSettings!$A:$A,0))</f>
        <v>30220000000</v>
      </c>
      <c r="K1890">
        <f>INDEX(GWP!$C$2:$C$13,MATCH(EPS!I1890,GWP!$B$2:$B$13,0))</f>
        <v>0</v>
      </c>
      <c r="L1890" s="4">
        <f t="shared" si="59"/>
        <v>0</v>
      </c>
    </row>
    <row r="1891" spans="1:12" hidden="1">
      <c r="A1891" t="s">
        <v>7508</v>
      </c>
      <c r="B1891" t="s">
        <v>10695</v>
      </c>
      <c r="C1891" t="s">
        <v>6889</v>
      </c>
      <c r="D1891" t="s">
        <v>1709</v>
      </c>
      <c r="H1891" t="str">
        <f>INDEX('Vensim Variables'!$B:$B,MATCH(EPS!$B1891,'Vensim Variables'!$A:$A,0))</f>
        <v>g pollutant</v>
      </c>
      <c r="I1891" t="str">
        <f t="shared" si="58"/>
        <v>PM25</v>
      </c>
      <c r="J1891">
        <f>INDEX(NoSettings!$C:$C,MATCH(EPS!$A1891,NoSettings!$A:$A,0))</f>
        <v>25190000000</v>
      </c>
      <c r="K1891">
        <f>INDEX(GWP!$C$2:$C$13,MATCH(EPS!I1891,GWP!$B$2:$B$13,0))</f>
        <v>0</v>
      </c>
      <c r="L1891" s="4">
        <f t="shared" si="59"/>
        <v>0</v>
      </c>
    </row>
    <row r="1892" spans="1:12" hidden="1">
      <c r="A1892" t="s">
        <v>7509</v>
      </c>
      <c r="B1892" t="s">
        <v>10695</v>
      </c>
      <c r="C1892" t="s">
        <v>6889</v>
      </c>
      <c r="D1892" t="s">
        <v>1710</v>
      </c>
      <c r="H1892" t="str">
        <f>INDEX('Vensim Variables'!$B:$B,MATCH(EPS!$B1892,'Vensim Variables'!$A:$A,0))</f>
        <v>g pollutant</v>
      </c>
      <c r="I1892" t="str">
        <f t="shared" si="58"/>
        <v>SOx</v>
      </c>
      <c r="J1892">
        <f>INDEX(NoSettings!$C:$C,MATCH(EPS!$A1892,NoSettings!$A:$A,0))</f>
        <v>89910000000</v>
      </c>
      <c r="K1892">
        <f>INDEX(GWP!$C$2:$C$13,MATCH(EPS!I1892,GWP!$B$2:$B$13,0))</f>
        <v>0</v>
      </c>
      <c r="L1892" s="4">
        <f t="shared" si="59"/>
        <v>0</v>
      </c>
    </row>
    <row r="1893" spans="1:12" hidden="1">
      <c r="A1893" t="s">
        <v>7510</v>
      </c>
      <c r="B1893" t="s">
        <v>10695</v>
      </c>
      <c r="C1893" t="s">
        <v>6889</v>
      </c>
      <c r="D1893" t="s">
        <v>1711</v>
      </c>
      <c r="H1893" t="str">
        <f>INDEX('Vensim Variables'!$B:$B,MATCH(EPS!$B1893,'Vensim Variables'!$A:$A,0))</f>
        <v>g pollutant</v>
      </c>
      <c r="I1893" t="str">
        <f t="shared" si="58"/>
        <v>BC</v>
      </c>
      <c r="J1893">
        <f>INDEX(NoSettings!$C:$C,MATCH(EPS!$A1893,NoSettings!$A:$A,0))</f>
        <v>1516000000</v>
      </c>
      <c r="K1893">
        <f>INDEX(GWP!$C$2:$C$13,MATCH(EPS!I1893,GWP!$B$2:$B$13,0))</f>
        <v>0</v>
      </c>
      <c r="L1893" s="4">
        <f t="shared" si="59"/>
        <v>0</v>
      </c>
    </row>
    <row r="1894" spans="1:12" hidden="1">
      <c r="A1894" t="s">
        <v>7511</v>
      </c>
      <c r="B1894" t="s">
        <v>10695</v>
      </c>
      <c r="C1894" t="s">
        <v>6889</v>
      </c>
      <c r="D1894" t="s">
        <v>1712</v>
      </c>
      <c r="H1894" t="str">
        <f>INDEX('Vensim Variables'!$B:$B,MATCH(EPS!$B1894,'Vensim Variables'!$A:$A,0))</f>
        <v>g pollutant</v>
      </c>
      <c r="I1894" t="str">
        <f t="shared" si="58"/>
        <v>OC</v>
      </c>
      <c r="J1894">
        <f>INDEX(NoSettings!$C:$C,MATCH(EPS!$A1894,NoSettings!$A:$A,0))</f>
        <v>2704000000</v>
      </c>
      <c r="K1894">
        <f>INDEX(GWP!$C$2:$C$13,MATCH(EPS!I1894,GWP!$B$2:$B$13,0))</f>
        <v>0</v>
      </c>
      <c r="L1894" s="4">
        <f t="shared" si="59"/>
        <v>0</v>
      </c>
    </row>
    <row r="1895" spans="1:12" hidden="1">
      <c r="A1895" t="s">
        <v>7512</v>
      </c>
      <c r="B1895" t="s">
        <v>10695</v>
      </c>
      <c r="C1895" t="s">
        <v>6889</v>
      </c>
      <c r="D1895" t="s">
        <v>1713</v>
      </c>
      <c r="H1895" t="str">
        <f>INDEX('Vensim Variables'!$B:$B,MATCH(EPS!$B1895,'Vensim Variables'!$A:$A,0))</f>
        <v>g pollutant</v>
      </c>
      <c r="I1895" t="str">
        <f t="shared" si="58"/>
        <v>CH4</v>
      </c>
      <c r="J1895">
        <f>INDEX(NoSettings!$C:$C,MATCH(EPS!$A1895,NoSettings!$A:$A,0))</f>
        <v>13200000000</v>
      </c>
      <c r="K1895">
        <f>INDEX(GWP!$C$2:$C$13,MATCH(EPS!I1895,GWP!$B$2:$B$13,0))</f>
        <v>28</v>
      </c>
      <c r="L1895" s="4">
        <f t="shared" si="59"/>
        <v>0.36959999999999998</v>
      </c>
    </row>
    <row r="1896" spans="1:12" hidden="1">
      <c r="A1896" t="s">
        <v>7513</v>
      </c>
      <c r="B1896" t="s">
        <v>10695</v>
      </c>
      <c r="C1896" t="s">
        <v>6889</v>
      </c>
      <c r="D1896" t="s">
        <v>1714</v>
      </c>
      <c r="H1896" t="str">
        <f>INDEX('Vensim Variables'!$B:$B,MATCH(EPS!$B1896,'Vensim Variables'!$A:$A,0))</f>
        <v>g pollutant</v>
      </c>
      <c r="I1896" t="str">
        <f t="shared" si="58"/>
        <v>N2O</v>
      </c>
      <c r="J1896">
        <f>INDEX(NoSettings!$C:$C,MATCH(EPS!$A1896,NoSettings!$A:$A,0))</f>
        <v>73510000000</v>
      </c>
      <c r="K1896">
        <f>INDEX(GWP!$C$2:$C$13,MATCH(EPS!I1896,GWP!$B$2:$B$13,0))</f>
        <v>265</v>
      </c>
      <c r="L1896" s="4">
        <f t="shared" si="59"/>
        <v>19.480149999999998</v>
      </c>
    </row>
    <row r="1897" spans="1:12" hidden="1">
      <c r="A1897" t="s">
        <v>7514</v>
      </c>
      <c r="B1897" t="s">
        <v>10695</v>
      </c>
      <c r="C1897" t="s">
        <v>6889</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hidden="1">
      <c r="A1898" t="s">
        <v>7515</v>
      </c>
      <c r="B1898" t="s">
        <v>10695</v>
      </c>
      <c r="C1898" t="s">
        <v>6890</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c r="A1899" t="s">
        <v>7516</v>
      </c>
      <c r="B1899" t="s">
        <v>10695</v>
      </c>
      <c r="C1899" t="s">
        <v>6890</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c r="A1900" t="s">
        <v>7517</v>
      </c>
      <c r="B1900" t="s">
        <v>10695</v>
      </c>
      <c r="C1900" t="s">
        <v>6890</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c r="A1901" t="s">
        <v>7518</v>
      </c>
      <c r="B1901" t="s">
        <v>10695</v>
      </c>
      <c r="C1901" t="s">
        <v>6890</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c r="A1902" t="s">
        <v>7519</v>
      </c>
      <c r="B1902" t="s">
        <v>10695</v>
      </c>
      <c r="C1902" t="s">
        <v>6890</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c r="A1903" t="s">
        <v>7520</v>
      </c>
      <c r="B1903" t="s">
        <v>10695</v>
      </c>
      <c r="C1903" t="s">
        <v>6890</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c r="A1904" t="s">
        <v>7521</v>
      </c>
      <c r="B1904" t="s">
        <v>10695</v>
      </c>
      <c r="C1904" t="s">
        <v>6890</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c r="A1905" t="s">
        <v>7522</v>
      </c>
      <c r="B1905" t="s">
        <v>10695</v>
      </c>
      <c r="C1905" t="s">
        <v>6890</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c r="A1906" t="s">
        <v>7523</v>
      </c>
      <c r="B1906" t="s">
        <v>10695</v>
      </c>
      <c r="C1906" t="s">
        <v>6890</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c r="A1907" t="s">
        <v>7524</v>
      </c>
      <c r="B1907" t="s">
        <v>10695</v>
      </c>
      <c r="C1907" t="s">
        <v>6890</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c r="A1908" t="s">
        <v>7525</v>
      </c>
      <c r="B1908" t="s">
        <v>10695</v>
      </c>
      <c r="C1908" t="s">
        <v>6890</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c r="A1909" t="s">
        <v>7526</v>
      </c>
      <c r="B1909" t="s">
        <v>10695</v>
      </c>
      <c r="C1909" t="s">
        <v>6890</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c r="A1910" t="s">
        <v>7527</v>
      </c>
      <c r="B1910" t="s">
        <v>10695</v>
      </c>
      <c r="C1910" t="s">
        <v>6891</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c r="A1911" t="s">
        <v>7528</v>
      </c>
      <c r="B1911" t="s">
        <v>10695</v>
      </c>
      <c r="C1911" t="s">
        <v>6891</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c r="A1912" t="s">
        <v>7529</v>
      </c>
      <c r="B1912" t="s">
        <v>10695</v>
      </c>
      <c r="C1912" t="s">
        <v>6891</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c r="A1913" t="s">
        <v>7530</v>
      </c>
      <c r="B1913" t="s">
        <v>10695</v>
      </c>
      <c r="C1913" t="s">
        <v>6891</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c r="A1914" t="s">
        <v>7531</v>
      </c>
      <c r="B1914" t="s">
        <v>10695</v>
      </c>
      <c r="C1914" t="s">
        <v>6891</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c r="A1915" t="s">
        <v>7532</v>
      </c>
      <c r="B1915" t="s">
        <v>10695</v>
      </c>
      <c r="C1915" t="s">
        <v>6891</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c r="A1916" t="s">
        <v>7533</v>
      </c>
      <c r="B1916" t="s">
        <v>10695</v>
      </c>
      <c r="C1916" t="s">
        <v>6891</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c r="A1917" t="s">
        <v>7534</v>
      </c>
      <c r="B1917" t="s">
        <v>10695</v>
      </c>
      <c r="C1917" t="s">
        <v>6891</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c r="A1918" t="s">
        <v>7535</v>
      </c>
      <c r="B1918" t="s">
        <v>10695</v>
      </c>
      <c r="C1918" t="s">
        <v>6891</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c r="A1919" t="s">
        <v>7536</v>
      </c>
      <c r="B1919" t="s">
        <v>10695</v>
      </c>
      <c r="C1919" t="s">
        <v>6891</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c r="A1920" t="s">
        <v>7537</v>
      </c>
      <c r="B1920" t="s">
        <v>10695</v>
      </c>
      <c r="C1920" t="s">
        <v>6891</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c r="A1921" t="s">
        <v>7538</v>
      </c>
      <c r="B1921" t="s">
        <v>10695</v>
      </c>
      <c r="C1921" t="s">
        <v>6891</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c r="A1922" t="s">
        <v>7539</v>
      </c>
      <c r="B1922" t="s">
        <v>10695</v>
      </c>
      <c r="C1922" t="s">
        <v>6892</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hidden="1">
      <c r="A1923" t="s">
        <v>7540</v>
      </c>
      <c r="B1923" t="s">
        <v>10695</v>
      </c>
      <c r="C1923" t="s">
        <v>6892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9105000000</v>
      </c>
      <c r="K1923">
        <f>INDEX(GWP!$C$2:$C$13,MATCH(EPS!I1923,GWP!$B$2:$B$13,0))</f>
        <v>0</v>
      </c>
      <c r="L1923" s="4">
        <f t="shared" ref="L1923:L1986" si="61">IF(H1923="g pollutant",K1923*J1923/10^12,IF(H1923="MMTCO2e",J1923,IF(H1923="MWh",J1923,0)))</f>
        <v>0</v>
      </c>
    </row>
    <row r="1924" spans="1:12" hidden="1">
      <c r="A1924" t="s">
        <v>7541</v>
      </c>
      <c r="B1924" t="s">
        <v>10695</v>
      </c>
      <c r="C1924" t="s">
        <v>6892</v>
      </c>
      <c r="D1924" t="s">
        <v>1706</v>
      </c>
      <c r="H1924" t="str">
        <f>INDEX('Vensim Variables'!$B:$B,MATCH(EPS!$B1924,'Vensim Variables'!$A:$A,0))</f>
        <v>g pollutant</v>
      </c>
      <c r="I1924" t="str">
        <f t="shared" si="60"/>
        <v>CO</v>
      </c>
      <c r="J1924">
        <f>INDEX(NoSettings!$C:$C,MATCH(EPS!$A1924,NoSettings!$A:$A,0))</f>
        <v>131200000000</v>
      </c>
      <c r="K1924">
        <f>INDEX(GWP!$C$2:$C$13,MATCH(EPS!I1924,GWP!$B$2:$B$13,0))</f>
        <v>0</v>
      </c>
      <c r="L1924" s="4">
        <f t="shared" si="61"/>
        <v>0</v>
      </c>
    </row>
    <row r="1925" spans="1:12" hidden="1">
      <c r="A1925" t="s">
        <v>7542</v>
      </c>
      <c r="B1925" t="s">
        <v>10695</v>
      </c>
      <c r="C1925" t="s">
        <v>6892</v>
      </c>
      <c r="D1925" t="s">
        <v>1707</v>
      </c>
      <c r="H1925" t="str">
        <f>INDEX('Vensim Variables'!$B:$B,MATCH(EPS!$B1925,'Vensim Variables'!$A:$A,0))</f>
        <v>g pollutant</v>
      </c>
      <c r="I1925" t="str">
        <f t="shared" si="60"/>
        <v>NOx</v>
      </c>
      <c r="J1925">
        <f>INDEX(NoSettings!$C:$C,MATCH(EPS!$A1925,NoSettings!$A:$A,0))</f>
        <v>109900000000</v>
      </c>
      <c r="K1925">
        <f>INDEX(GWP!$C$2:$C$13,MATCH(EPS!I1925,GWP!$B$2:$B$13,0))</f>
        <v>0</v>
      </c>
      <c r="L1925" s="4">
        <f t="shared" si="61"/>
        <v>0</v>
      </c>
    </row>
    <row r="1926" spans="1:12" hidden="1">
      <c r="A1926" t="s">
        <v>7543</v>
      </c>
      <c r="B1926" t="s">
        <v>10695</v>
      </c>
      <c r="C1926" t="s">
        <v>6892</v>
      </c>
      <c r="D1926" t="s">
        <v>1708</v>
      </c>
      <c r="H1926" t="str">
        <f>INDEX('Vensim Variables'!$B:$B,MATCH(EPS!$B1926,'Vensim Variables'!$A:$A,0))</f>
        <v>g pollutant</v>
      </c>
      <c r="I1926" t="str">
        <f t="shared" si="60"/>
        <v>PM10</v>
      </c>
      <c r="J1926">
        <f>INDEX(NoSettings!$C:$C,MATCH(EPS!$A1926,NoSettings!$A:$A,0))</f>
        <v>11280000000</v>
      </c>
      <c r="K1926">
        <f>INDEX(GWP!$C$2:$C$13,MATCH(EPS!I1926,GWP!$B$2:$B$13,0))</f>
        <v>0</v>
      </c>
      <c r="L1926" s="4">
        <f t="shared" si="61"/>
        <v>0</v>
      </c>
    </row>
    <row r="1927" spans="1:12" hidden="1">
      <c r="A1927" t="s">
        <v>7544</v>
      </c>
      <c r="B1927" t="s">
        <v>10695</v>
      </c>
      <c r="C1927" t="s">
        <v>6892</v>
      </c>
      <c r="D1927" t="s">
        <v>1709</v>
      </c>
      <c r="H1927" t="str">
        <f>INDEX('Vensim Variables'!$B:$B,MATCH(EPS!$B1927,'Vensim Variables'!$A:$A,0))</f>
        <v>g pollutant</v>
      </c>
      <c r="I1927" t="str">
        <f t="shared" si="60"/>
        <v>PM25</v>
      </c>
      <c r="J1927">
        <f>INDEX(NoSettings!$C:$C,MATCH(EPS!$A1927,NoSettings!$A:$A,0))</f>
        <v>7429000000</v>
      </c>
      <c r="K1927">
        <f>INDEX(GWP!$C$2:$C$13,MATCH(EPS!I1927,GWP!$B$2:$B$13,0))</f>
        <v>0</v>
      </c>
      <c r="L1927" s="4">
        <f t="shared" si="61"/>
        <v>0</v>
      </c>
    </row>
    <row r="1928" spans="1:12" hidden="1">
      <c r="A1928" t="s">
        <v>7545</v>
      </c>
      <c r="B1928" t="s">
        <v>10695</v>
      </c>
      <c r="C1928" t="s">
        <v>6892</v>
      </c>
      <c r="D1928" t="s">
        <v>1710</v>
      </c>
      <c r="H1928" t="str">
        <f>INDEX('Vensim Variables'!$B:$B,MATCH(EPS!$B1928,'Vensim Variables'!$A:$A,0))</f>
        <v>g pollutant</v>
      </c>
      <c r="I1928" t="str">
        <f t="shared" si="60"/>
        <v>SOx</v>
      </c>
      <c r="J1928">
        <f>INDEX(NoSettings!$C:$C,MATCH(EPS!$A1928,NoSettings!$A:$A,0))</f>
        <v>27860000000</v>
      </c>
      <c r="K1928">
        <f>INDEX(GWP!$C$2:$C$13,MATCH(EPS!I1928,GWP!$B$2:$B$13,0))</f>
        <v>0</v>
      </c>
      <c r="L1928" s="4">
        <f t="shared" si="61"/>
        <v>0</v>
      </c>
    </row>
    <row r="1929" spans="1:12" hidden="1">
      <c r="A1929" t="s">
        <v>7546</v>
      </c>
      <c r="B1929" t="s">
        <v>10695</v>
      </c>
      <c r="C1929" t="s">
        <v>6892</v>
      </c>
      <c r="D1929" t="s">
        <v>1711</v>
      </c>
      <c r="H1929" t="str">
        <f>INDEX('Vensim Variables'!$B:$B,MATCH(EPS!$B1929,'Vensim Variables'!$A:$A,0))</f>
        <v>g pollutant</v>
      </c>
      <c r="I1929" t="str">
        <f t="shared" si="60"/>
        <v>BC</v>
      </c>
      <c r="J1929">
        <f>INDEX(NoSettings!$C:$C,MATCH(EPS!$A1929,NoSettings!$A:$A,0))</f>
        <v>339300000</v>
      </c>
      <c r="K1929">
        <f>INDEX(GWP!$C$2:$C$13,MATCH(EPS!I1929,GWP!$B$2:$B$13,0))</f>
        <v>0</v>
      </c>
      <c r="L1929" s="4">
        <f t="shared" si="61"/>
        <v>0</v>
      </c>
    </row>
    <row r="1930" spans="1:12" hidden="1">
      <c r="A1930" t="s">
        <v>7547</v>
      </c>
      <c r="B1930" t="s">
        <v>10695</v>
      </c>
      <c r="C1930" t="s">
        <v>6892</v>
      </c>
      <c r="D1930" t="s">
        <v>1712</v>
      </c>
      <c r="H1930" t="str">
        <f>INDEX('Vensim Variables'!$B:$B,MATCH(EPS!$B1930,'Vensim Variables'!$A:$A,0))</f>
        <v>g pollutant</v>
      </c>
      <c r="I1930" t="str">
        <f t="shared" si="60"/>
        <v>OC</v>
      </c>
      <c r="J1930">
        <f>INDEX(NoSettings!$C:$C,MATCH(EPS!$A1930,NoSettings!$A:$A,0))</f>
        <v>989200000</v>
      </c>
      <c r="K1930">
        <f>INDEX(GWP!$C$2:$C$13,MATCH(EPS!I1930,GWP!$B$2:$B$13,0))</f>
        <v>0</v>
      </c>
      <c r="L1930" s="4">
        <f t="shared" si="61"/>
        <v>0</v>
      </c>
    </row>
    <row r="1931" spans="1:12" hidden="1">
      <c r="A1931" t="s">
        <v>7548</v>
      </c>
      <c r="B1931" t="s">
        <v>10695</v>
      </c>
      <c r="C1931" t="s">
        <v>6892</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c r="A1932" t="s">
        <v>7549</v>
      </c>
      <c r="B1932" t="s">
        <v>10695</v>
      </c>
      <c r="C1932" t="s">
        <v>6892</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c r="A1933" t="s">
        <v>7550</v>
      </c>
      <c r="B1933" t="s">
        <v>10695</v>
      </c>
      <c r="C1933" t="s">
        <v>6892</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c r="A1934" t="s">
        <v>7551</v>
      </c>
      <c r="B1934" t="s">
        <v>10695</v>
      </c>
      <c r="C1934" t="s">
        <v>6893</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hidden="1">
      <c r="A1935" t="s">
        <v>7552</v>
      </c>
      <c r="B1935" t="s">
        <v>10695</v>
      </c>
      <c r="C1935" t="s">
        <v>6893</v>
      </c>
      <c r="D1935" t="s">
        <v>1705</v>
      </c>
      <c r="H1935" t="str">
        <f>INDEX('Vensim Variables'!$B:$B,MATCH(EPS!$B1935,'Vensim Variables'!$A:$A,0))</f>
        <v>g pollutant</v>
      </c>
      <c r="I1935" t="str">
        <f t="shared" si="60"/>
        <v>VOC</v>
      </c>
      <c r="J1935">
        <f>INDEX(NoSettings!$C:$C,MATCH(EPS!$A1935,NoSettings!$A:$A,0))</f>
        <v>11080000000</v>
      </c>
      <c r="K1935">
        <f>INDEX(GWP!$C$2:$C$13,MATCH(EPS!I1935,GWP!$B$2:$B$13,0))</f>
        <v>0</v>
      </c>
      <c r="L1935" s="4">
        <f t="shared" si="61"/>
        <v>0</v>
      </c>
    </row>
    <row r="1936" spans="1:12" hidden="1">
      <c r="A1936" t="s">
        <v>7553</v>
      </c>
      <c r="B1936" t="s">
        <v>10695</v>
      </c>
      <c r="C1936" t="s">
        <v>6893</v>
      </c>
      <c r="D1936" t="s">
        <v>1706</v>
      </c>
      <c r="H1936" t="str">
        <f>INDEX('Vensim Variables'!$B:$B,MATCH(EPS!$B1936,'Vensim Variables'!$A:$A,0))</f>
        <v>g pollutant</v>
      </c>
      <c r="I1936" t="str">
        <f t="shared" si="60"/>
        <v>CO</v>
      </c>
      <c r="J1936">
        <f>INDEX(NoSettings!$C:$C,MATCH(EPS!$A1936,NoSettings!$A:$A,0))</f>
        <v>220200000000</v>
      </c>
      <c r="K1936">
        <f>INDEX(GWP!$C$2:$C$13,MATCH(EPS!I1936,GWP!$B$2:$B$13,0))</f>
        <v>0</v>
      </c>
      <c r="L1936" s="4">
        <f t="shared" si="61"/>
        <v>0</v>
      </c>
    </row>
    <row r="1937" spans="1:12" hidden="1">
      <c r="A1937" t="s">
        <v>7554</v>
      </c>
      <c r="B1937" t="s">
        <v>10695</v>
      </c>
      <c r="C1937" t="s">
        <v>6893</v>
      </c>
      <c r="D1937" t="s">
        <v>1707</v>
      </c>
      <c r="H1937" t="str">
        <f>INDEX('Vensim Variables'!$B:$B,MATCH(EPS!$B1937,'Vensim Variables'!$A:$A,0))</f>
        <v>g pollutant</v>
      </c>
      <c r="I1937" t="str">
        <f t="shared" si="60"/>
        <v>NOx</v>
      </c>
      <c r="J1937">
        <f>INDEX(NoSettings!$C:$C,MATCH(EPS!$A1937,NoSettings!$A:$A,0))</f>
        <v>46110000000</v>
      </c>
      <c r="K1937">
        <f>INDEX(GWP!$C$2:$C$13,MATCH(EPS!I1937,GWP!$B$2:$B$13,0))</f>
        <v>0</v>
      </c>
      <c r="L1937" s="4">
        <f t="shared" si="61"/>
        <v>0</v>
      </c>
    </row>
    <row r="1938" spans="1:12" hidden="1">
      <c r="A1938" t="s">
        <v>7555</v>
      </c>
      <c r="B1938" t="s">
        <v>10695</v>
      </c>
      <c r="C1938" t="s">
        <v>6893</v>
      </c>
      <c r="D1938" t="s">
        <v>1708</v>
      </c>
      <c r="H1938" t="str">
        <f>INDEX('Vensim Variables'!$B:$B,MATCH(EPS!$B1938,'Vensim Variables'!$A:$A,0))</f>
        <v>g pollutant</v>
      </c>
      <c r="I1938" t="str">
        <f t="shared" si="60"/>
        <v>PM10</v>
      </c>
      <c r="J1938">
        <f>INDEX(NoSettings!$C:$C,MATCH(EPS!$A1938,NoSettings!$A:$A,0))</f>
        <v>22380000000</v>
      </c>
      <c r="K1938">
        <f>INDEX(GWP!$C$2:$C$13,MATCH(EPS!I1938,GWP!$B$2:$B$13,0))</f>
        <v>0</v>
      </c>
      <c r="L1938" s="4">
        <f t="shared" si="61"/>
        <v>0</v>
      </c>
    </row>
    <row r="1939" spans="1:12" hidden="1">
      <c r="A1939" t="s">
        <v>7556</v>
      </c>
      <c r="B1939" t="s">
        <v>10695</v>
      </c>
      <c r="C1939" t="s">
        <v>6893</v>
      </c>
      <c r="D1939" t="s">
        <v>1709</v>
      </c>
      <c r="H1939" t="str">
        <f>INDEX('Vensim Variables'!$B:$B,MATCH(EPS!$B1939,'Vensim Variables'!$A:$A,0))</f>
        <v>g pollutant</v>
      </c>
      <c r="I1939" t="str">
        <f t="shared" si="60"/>
        <v>PM25</v>
      </c>
      <c r="J1939">
        <f>INDEX(NoSettings!$C:$C,MATCH(EPS!$A1939,NoSettings!$A:$A,0))</f>
        <v>17590000000</v>
      </c>
      <c r="K1939">
        <f>INDEX(GWP!$C$2:$C$13,MATCH(EPS!I1939,GWP!$B$2:$B$13,0))</f>
        <v>0</v>
      </c>
      <c r="L1939" s="4">
        <f t="shared" si="61"/>
        <v>0</v>
      </c>
    </row>
    <row r="1940" spans="1:12" hidden="1">
      <c r="A1940" t="s">
        <v>7557</v>
      </c>
      <c r="B1940" t="s">
        <v>10695</v>
      </c>
      <c r="C1940" t="s">
        <v>6893</v>
      </c>
      <c r="D1940" t="s">
        <v>1710</v>
      </c>
      <c r="H1940" t="str">
        <f>INDEX('Vensim Variables'!$B:$B,MATCH(EPS!$B1940,'Vensim Variables'!$A:$A,0))</f>
        <v>g pollutant</v>
      </c>
      <c r="I1940" t="str">
        <f t="shared" si="60"/>
        <v>SOx</v>
      </c>
      <c r="J1940">
        <f>INDEX(NoSettings!$C:$C,MATCH(EPS!$A1940,NoSettings!$A:$A,0))</f>
        <v>18100000000</v>
      </c>
      <c r="K1940">
        <f>INDEX(GWP!$C$2:$C$13,MATCH(EPS!I1940,GWP!$B$2:$B$13,0))</f>
        <v>0</v>
      </c>
      <c r="L1940" s="4">
        <f t="shared" si="61"/>
        <v>0</v>
      </c>
    </row>
    <row r="1941" spans="1:12" hidden="1">
      <c r="A1941" t="s">
        <v>7558</v>
      </c>
      <c r="B1941" t="s">
        <v>10695</v>
      </c>
      <c r="C1941" t="s">
        <v>6893</v>
      </c>
      <c r="D1941" t="s">
        <v>1711</v>
      </c>
      <c r="H1941" t="str">
        <f>INDEX('Vensim Variables'!$B:$B,MATCH(EPS!$B1941,'Vensim Variables'!$A:$A,0))</f>
        <v>g pollutant</v>
      </c>
      <c r="I1941" t="str">
        <f t="shared" si="60"/>
        <v>BC</v>
      </c>
      <c r="J1941">
        <f>INDEX(NoSettings!$C:$C,MATCH(EPS!$A1941,NoSettings!$A:$A,0))</f>
        <v>373200000</v>
      </c>
      <c r="K1941">
        <f>INDEX(GWP!$C$2:$C$13,MATCH(EPS!I1941,GWP!$B$2:$B$13,0))</f>
        <v>0</v>
      </c>
      <c r="L1941" s="4">
        <f t="shared" si="61"/>
        <v>0</v>
      </c>
    </row>
    <row r="1942" spans="1:12" hidden="1">
      <c r="A1942" t="s">
        <v>7559</v>
      </c>
      <c r="B1942" t="s">
        <v>10695</v>
      </c>
      <c r="C1942" t="s">
        <v>6893</v>
      </c>
      <c r="D1942" t="s">
        <v>1712</v>
      </c>
      <c r="H1942" t="str">
        <f>INDEX('Vensim Variables'!$B:$B,MATCH(EPS!$B1942,'Vensim Variables'!$A:$A,0))</f>
        <v>g pollutant</v>
      </c>
      <c r="I1942" t="str">
        <f t="shared" si="60"/>
        <v>OC</v>
      </c>
      <c r="J1942">
        <f>INDEX(NoSettings!$C:$C,MATCH(EPS!$A1942,NoSettings!$A:$A,0))</f>
        <v>1851000000</v>
      </c>
      <c r="K1942">
        <f>INDEX(GWP!$C$2:$C$13,MATCH(EPS!I1942,GWP!$B$2:$B$13,0))</f>
        <v>0</v>
      </c>
      <c r="L1942" s="4">
        <f t="shared" si="61"/>
        <v>0</v>
      </c>
    </row>
    <row r="1943" spans="1:12" hidden="1">
      <c r="A1943" t="s">
        <v>7560</v>
      </c>
      <c r="B1943" t="s">
        <v>10695</v>
      </c>
      <c r="C1943" t="s">
        <v>6893</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c r="A1944" t="s">
        <v>7561</v>
      </c>
      <c r="B1944" t="s">
        <v>10695</v>
      </c>
      <c r="C1944" t="s">
        <v>6893</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c r="A1945" t="s">
        <v>7562</v>
      </c>
      <c r="B1945" t="s">
        <v>10695</v>
      </c>
      <c r="C1945" t="s">
        <v>6893</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c r="A1946" t="s">
        <v>7563</v>
      </c>
      <c r="B1946" t="s">
        <v>10695</v>
      </c>
      <c r="C1946" t="s">
        <v>6894</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c r="A1947" t="s">
        <v>7564</v>
      </c>
      <c r="B1947" t="s">
        <v>10695</v>
      </c>
      <c r="C1947" t="s">
        <v>6894</v>
      </c>
      <c r="D1947" t="s">
        <v>1705</v>
      </c>
      <c r="H1947" t="str">
        <f>INDEX('Vensim Variables'!$B:$B,MATCH(EPS!$B1947,'Vensim Variables'!$A:$A,0))</f>
        <v>g pollutant</v>
      </c>
      <c r="I1947" t="str">
        <f t="shared" si="60"/>
        <v>VOC</v>
      </c>
      <c r="J1947" s="2">
        <f>INDEX(NoSettings!$C:$C,MATCH(EPS!$A1947,NoSettings!$A:$A,0))</f>
        <v>13310000000</v>
      </c>
      <c r="K1947">
        <f>INDEX(GWP!$C$2:$C$13,MATCH(EPS!I1947,GWP!$B$2:$B$13,0))</f>
        <v>0</v>
      </c>
      <c r="L1947" s="4">
        <f t="shared" si="61"/>
        <v>0</v>
      </c>
    </row>
    <row r="1948" spans="1:12" hidden="1">
      <c r="A1948" t="s">
        <v>7565</v>
      </c>
      <c r="B1948" t="s">
        <v>10695</v>
      </c>
      <c r="C1948" t="s">
        <v>6894</v>
      </c>
      <c r="D1948" t="s">
        <v>1706</v>
      </c>
      <c r="H1948" t="str">
        <f>INDEX('Vensim Variables'!$B:$B,MATCH(EPS!$B1948,'Vensim Variables'!$A:$A,0))</f>
        <v>g pollutant</v>
      </c>
      <c r="I1948" t="str">
        <f t="shared" si="60"/>
        <v>CO</v>
      </c>
      <c r="J1948">
        <f>INDEX(NoSettings!$C:$C,MATCH(EPS!$A1948,NoSettings!$A:$A,0))</f>
        <v>212400000000</v>
      </c>
      <c r="K1948">
        <f>INDEX(GWP!$C$2:$C$13,MATCH(EPS!I1948,GWP!$B$2:$B$13,0))</f>
        <v>0</v>
      </c>
      <c r="L1948" s="4">
        <f t="shared" si="61"/>
        <v>0</v>
      </c>
    </row>
    <row r="1949" spans="1:12" hidden="1">
      <c r="A1949" t="s">
        <v>7566</v>
      </c>
      <c r="B1949" t="s">
        <v>10695</v>
      </c>
      <c r="C1949" t="s">
        <v>6894</v>
      </c>
      <c r="D1949" t="s">
        <v>1707</v>
      </c>
      <c r="H1949" t="str">
        <f>INDEX('Vensim Variables'!$B:$B,MATCH(EPS!$B1949,'Vensim Variables'!$A:$A,0))</f>
        <v>g pollutant</v>
      </c>
      <c r="I1949" t="str">
        <f t="shared" si="60"/>
        <v>NOx</v>
      </c>
      <c r="J1949">
        <f>INDEX(NoSettings!$C:$C,MATCH(EPS!$A1949,NoSettings!$A:$A,0))</f>
        <v>15330000000</v>
      </c>
      <c r="K1949">
        <f>INDEX(GWP!$C$2:$C$13,MATCH(EPS!I1949,GWP!$B$2:$B$13,0))</f>
        <v>0</v>
      </c>
      <c r="L1949" s="4">
        <f t="shared" si="61"/>
        <v>0</v>
      </c>
    </row>
    <row r="1950" spans="1:12" hidden="1">
      <c r="A1950" t="s">
        <v>7567</v>
      </c>
      <c r="B1950" t="s">
        <v>10695</v>
      </c>
      <c r="C1950" t="s">
        <v>6894</v>
      </c>
      <c r="D1950" t="s">
        <v>1708</v>
      </c>
      <c r="H1950" t="str">
        <f>INDEX('Vensim Variables'!$B:$B,MATCH(EPS!$B1950,'Vensim Variables'!$A:$A,0))</f>
        <v>g pollutant</v>
      </c>
      <c r="I1950" t="str">
        <f t="shared" si="60"/>
        <v>PM10</v>
      </c>
      <c r="J1950">
        <f>INDEX(NoSettings!$C:$C,MATCH(EPS!$A1950,NoSettings!$A:$A,0))</f>
        <v>11910000000</v>
      </c>
      <c r="K1950">
        <f>INDEX(GWP!$C$2:$C$13,MATCH(EPS!I1950,GWP!$B$2:$B$13,0))</f>
        <v>0</v>
      </c>
      <c r="L1950" s="4">
        <f t="shared" si="61"/>
        <v>0</v>
      </c>
    </row>
    <row r="1951" spans="1:12" hidden="1">
      <c r="A1951" t="s">
        <v>7568</v>
      </c>
      <c r="B1951" t="s">
        <v>10695</v>
      </c>
      <c r="C1951" t="s">
        <v>6894</v>
      </c>
      <c r="D1951" t="s">
        <v>1709</v>
      </c>
      <c r="H1951" t="str">
        <f>INDEX('Vensim Variables'!$B:$B,MATCH(EPS!$B1951,'Vensim Variables'!$A:$A,0))</f>
        <v>g pollutant</v>
      </c>
      <c r="I1951" t="str">
        <f t="shared" si="60"/>
        <v>PM25</v>
      </c>
      <c r="J1951">
        <f>INDEX(NoSettings!$C:$C,MATCH(EPS!$A1951,NoSettings!$A:$A,0))</f>
        <v>9025000000</v>
      </c>
      <c r="K1951">
        <f>INDEX(GWP!$C$2:$C$13,MATCH(EPS!I1951,GWP!$B$2:$B$13,0))</f>
        <v>0</v>
      </c>
      <c r="L1951" s="4">
        <f t="shared" si="61"/>
        <v>0</v>
      </c>
    </row>
    <row r="1952" spans="1:12" hidden="1">
      <c r="A1952" t="s">
        <v>7569</v>
      </c>
      <c r="B1952" t="s">
        <v>10695</v>
      </c>
      <c r="C1952" t="s">
        <v>6894</v>
      </c>
      <c r="D1952" t="s">
        <v>1710</v>
      </c>
      <c r="H1952" t="str">
        <f>INDEX('Vensim Variables'!$B:$B,MATCH(EPS!$B1952,'Vensim Variables'!$A:$A,0))</f>
        <v>g pollutant</v>
      </c>
      <c r="I1952" t="str">
        <f t="shared" si="60"/>
        <v>SOx</v>
      </c>
      <c r="J1952">
        <f>INDEX(NoSettings!$C:$C,MATCH(EPS!$A1952,NoSettings!$A:$A,0))</f>
        <v>22450000000</v>
      </c>
      <c r="K1952">
        <f>INDEX(GWP!$C$2:$C$13,MATCH(EPS!I1952,GWP!$B$2:$B$13,0))</f>
        <v>0</v>
      </c>
      <c r="L1952" s="4">
        <f t="shared" si="61"/>
        <v>0</v>
      </c>
    </row>
    <row r="1953" spans="1:12" hidden="1">
      <c r="A1953" t="s">
        <v>7570</v>
      </c>
      <c r="B1953" t="s">
        <v>10695</v>
      </c>
      <c r="C1953" t="s">
        <v>6894</v>
      </c>
      <c r="D1953" t="s">
        <v>1711</v>
      </c>
      <c r="H1953" t="str">
        <f>INDEX('Vensim Variables'!$B:$B,MATCH(EPS!$B1953,'Vensim Variables'!$A:$A,0))</f>
        <v>g pollutant</v>
      </c>
      <c r="I1953" t="str">
        <f t="shared" si="60"/>
        <v>BC</v>
      </c>
      <c r="J1953">
        <f>INDEX(NoSettings!$C:$C,MATCH(EPS!$A1953,NoSettings!$A:$A,0))</f>
        <v>252800000</v>
      </c>
      <c r="K1953">
        <f>INDEX(GWP!$C$2:$C$13,MATCH(EPS!I1953,GWP!$B$2:$B$13,0))</f>
        <v>0</v>
      </c>
      <c r="L1953" s="4">
        <f t="shared" si="61"/>
        <v>0</v>
      </c>
    </row>
    <row r="1954" spans="1:12" hidden="1">
      <c r="A1954" t="s">
        <v>7571</v>
      </c>
      <c r="B1954" t="s">
        <v>10695</v>
      </c>
      <c r="C1954" t="s">
        <v>6894</v>
      </c>
      <c r="D1954" t="s">
        <v>1712</v>
      </c>
      <c r="H1954" t="str">
        <f>INDEX('Vensim Variables'!$B:$B,MATCH(EPS!$B1954,'Vensim Variables'!$A:$A,0))</f>
        <v>g pollutant</v>
      </c>
      <c r="I1954" t="str">
        <f t="shared" si="60"/>
        <v>OC</v>
      </c>
      <c r="J1954">
        <f>INDEX(NoSettings!$C:$C,MATCH(EPS!$A1954,NoSettings!$A:$A,0))</f>
        <v>796400000</v>
      </c>
      <c r="K1954">
        <f>INDEX(GWP!$C$2:$C$13,MATCH(EPS!I1954,GWP!$B$2:$B$13,0))</f>
        <v>0</v>
      </c>
      <c r="L1954" s="4">
        <f t="shared" si="61"/>
        <v>0</v>
      </c>
    </row>
    <row r="1955" spans="1:12" hidden="1">
      <c r="A1955" t="s">
        <v>7572</v>
      </c>
      <c r="B1955" t="s">
        <v>10695</v>
      </c>
      <c r="C1955" t="s">
        <v>6894</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c r="A1956" t="s">
        <v>7573</v>
      </c>
      <c r="B1956" t="s">
        <v>10695</v>
      </c>
      <c r="C1956" t="s">
        <v>6894</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c r="A1957" t="s">
        <v>7574</v>
      </c>
      <c r="B1957" t="s">
        <v>10695</v>
      </c>
      <c r="C1957" t="s">
        <v>6894</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hidden="1">
      <c r="A1958" t="s">
        <v>7575</v>
      </c>
      <c r="B1958" t="s">
        <v>10695</v>
      </c>
      <c r="C1958" t="s">
        <v>6895</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c r="A1959" t="s">
        <v>7576</v>
      </c>
      <c r="B1959" t="s">
        <v>10695</v>
      </c>
      <c r="C1959" t="s">
        <v>6895</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c r="A1960" t="s">
        <v>7577</v>
      </c>
      <c r="B1960" t="s">
        <v>10695</v>
      </c>
      <c r="C1960" t="s">
        <v>6895</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c r="A1961" t="s">
        <v>7578</v>
      </c>
      <c r="B1961" t="s">
        <v>10695</v>
      </c>
      <c r="C1961" t="s">
        <v>6895</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c r="A1962" t="s">
        <v>7579</v>
      </c>
      <c r="B1962" t="s">
        <v>10695</v>
      </c>
      <c r="C1962" t="s">
        <v>6895</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c r="A1963" t="s">
        <v>7580</v>
      </c>
      <c r="B1963" t="s">
        <v>10695</v>
      </c>
      <c r="C1963" t="s">
        <v>6895</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c r="A1964" t="s">
        <v>7581</v>
      </c>
      <c r="B1964" t="s">
        <v>10695</v>
      </c>
      <c r="C1964" t="s">
        <v>6895</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c r="A1965" t="s">
        <v>7582</v>
      </c>
      <c r="B1965" t="s">
        <v>10695</v>
      </c>
      <c r="C1965" t="s">
        <v>6895</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c r="A1966" t="s">
        <v>7583</v>
      </c>
      <c r="B1966" t="s">
        <v>10695</v>
      </c>
      <c r="C1966" t="s">
        <v>6895</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c r="A1967" t="s">
        <v>7584</v>
      </c>
      <c r="B1967" t="s">
        <v>10695</v>
      </c>
      <c r="C1967" t="s">
        <v>6895</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c r="A1968" t="s">
        <v>7585</v>
      </c>
      <c r="B1968" t="s">
        <v>10695</v>
      </c>
      <c r="C1968" t="s">
        <v>6895</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c r="A1969" t="s">
        <v>7586</v>
      </c>
      <c r="B1969" t="s">
        <v>10695</v>
      </c>
      <c r="C1969" t="s">
        <v>6895</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c r="A1970" t="s">
        <v>7587</v>
      </c>
      <c r="B1970" t="s">
        <v>10695</v>
      </c>
      <c r="C1970" t="s">
        <v>6896</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c r="A1971" t="s">
        <v>7588</v>
      </c>
      <c r="B1971" t="s">
        <v>10695</v>
      </c>
      <c r="C1971" t="s">
        <v>6896</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c r="A1972" t="s">
        <v>7589</v>
      </c>
      <c r="B1972" t="s">
        <v>10695</v>
      </c>
      <c r="C1972" t="s">
        <v>6896</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c r="A1973" t="s">
        <v>7590</v>
      </c>
      <c r="B1973" t="s">
        <v>10695</v>
      </c>
      <c r="C1973" t="s">
        <v>6896</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c r="A1974" t="s">
        <v>7591</v>
      </c>
      <c r="B1974" t="s">
        <v>10695</v>
      </c>
      <c r="C1974" t="s">
        <v>6896</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c r="A1975" t="s">
        <v>7592</v>
      </c>
      <c r="B1975" t="s">
        <v>10695</v>
      </c>
      <c r="C1975" t="s">
        <v>6896</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c r="A1976" t="s">
        <v>7593</v>
      </c>
      <c r="B1976" t="s">
        <v>10695</v>
      </c>
      <c r="C1976" t="s">
        <v>6896</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c r="A1977" t="s">
        <v>7594</v>
      </c>
      <c r="B1977" t="s">
        <v>10695</v>
      </c>
      <c r="C1977" t="s">
        <v>6896</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c r="A1978" t="s">
        <v>7595</v>
      </c>
      <c r="B1978" t="s">
        <v>10695</v>
      </c>
      <c r="C1978" t="s">
        <v>6896</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c r="A1979" t="s">
        <v>7596</v>
      </c>
      <c r="B1979" t="s">
        <v>10695</v>
      </c>
      <c r="C1979" t="s">
        <v>6896</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c r="A1980" t="s">
        <v>7597</v>
      </c>
      <c r="B1980" t="s">
        <v>10695</v>
      </c>
      <c r="C1980" t="s">
        <v>6896</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c r="A1981" t="s">
        <v>7598</v>
      </c>
      <c r="B1981" t="s">
        <v>10695</v>
      </c>
      <c r="C1981" t="s">
        <v>6896</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c r="A1982" t="s">
        <v>7599</v>
      </c>
      <c r="B1982" t="s">
        <v>10695</v>
      </c>
      <c r="C1982" t="s">
        <v>6897</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c r="A1983" t="s">
        <v>7600</v>
      </c>
      <c r="B1983" t="s">
        <v>10695</v>
      </c>
      <c r="C1983" t="s">
        <v>6897</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c r="A1984" t="s">
        <v>7601</v>
      </c>
      <c r="B1984" t="s">
        <v>10695</v>
      </c>
      <c r="C1984" t="s">
        <v>6897</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c r="A1985" t="s">
        <v>7602</v>
      </c>
      <c r="B1985" t="s">
        <v>10695</v>
      </c>
      <c r="C1985" t="s">
        <v>6897</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c r="A1986" t="s">
        <v>7603</v>
      </c>
      <c r="B1986" t="s">
        <v>10695</v>
      </c>
      <c r="C1986" t="s">
        <v>6897</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c r="A1987" t="s">
        <v>7604</v>
      </c>
      <c r="B1987" t="s">
        <v>10695</v>
      </c>
      <c r="C1987" t="s">
        <v>6897</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c r="A1988" t="s">
        <v>7605</v>
      </c>
      <c r="B1988" t="s">
        <v>10695</v>
      </c>
      <c r="C1988" t="s">
        <v>6897</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c r="A1989" t="s">
        <v>7606</v>
      </c>
      <c r="B1989" t="s">
        <v>10695</v>
      </c>
      <c r="C1989" t="s">
        <v>6897</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c r="A1990" t="s">
        <v>7607</v>
      </c>
      <c r="B1990" t="s">
        <v>10695</v>
      </c>
      <c r="C1990" t="s">
        <v>6897</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c r="A1991" t="s">
        <v>7608</v>
      </c>
      <c r="B1991" t="s">
        <v>10695</v>
      </c>
      <c r="C1991" t="s">
        <v>6897</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c r="A1992" t="s">
        <v>7609</v>
      </c>
      <c r="B1992" t="s">
        <v>10695</v>
      </c>
      <c r="C1992" t="s">
        <v>6897</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c r="A1993" t="s">
        <v>7610</v>
      </c>
      <c r="B1993" t="s">
        <v>10695</v>
      </c>
      <c r="C1993" t="s">
        <v>6897</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c r="A1994" t="s">
        <v>7611</v>
      </c>
      <c r="B1994" t="s">
        <v>10695</v>
      </c>
      <c r="C1994" t="s">
        <v>6898</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c r="A1995" t="s">
        <v>7612</v>
      </c>
      <c r="B1995" t="s">
        <v>10695</v>
      </c>
      <c r="C1995" t="s">
        <v>6898</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c r="A1996" t="s">
        <v>7613</v>
      </c>
      <c r="B1996" t="s">
        <v>10695</v>
      </c>
      <c r="C1996" t="s">
        <v>6898</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c r="A1997" t="s">
        <v>7614</v>
      </c>
      <c r="B1997" t="s">
        <v>10695</v>
      </c>
      <c r="C1997" t="s">
        <v>6898</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c r="A1998" t="s">
        <v>7615</v>
      </c>
      <c r="B1998" t="s">
        <v>10695</v>
      </c>
      <c r="C1998" t="s">
        <v>6898</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c r="A1999" t="s">
        <v>7616</v>
      </c>
      <c r="B1999" t="s">
        <v>10695</v>
      </c>
      <c r="C1999" t="s">
        <v>6898</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c r="A2000" t="s">
        <v>7617</v>
      </c>
      <c r="B2000" t="s">
        <v>10695</v>
      </c>
      <c r="C2000" t="s">
        <v>6898</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c r="A2001" t="s">
        <v>7618</v>
      </c>
      <c r="B2001" t="s">
        <v>10695</v>
      </c>
      <c r="C2001" t="s">
        <v>6898</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c r="A2002" t="s">
        <v>7619</v>
      </c>
      <c r="B2002" t="s">
        <v>10695</v>
      </c>
      <c r="C2002" t="s">
        <v>6898</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c r="A2003" t="s">
        <v>7620</v>
      </c>
      <c r="B2003" t="s">
        <v>10695</v>
      </c>
      <c r="C2003" t="s">
        <v>6898</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c r="A2004" t="s">
        <v>7621</v>
      </c>
      <c r="B2004" t="s">
        <v>10695</v>
      </c>
      <c r="C2004" t="s">
        <v>6898</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c r="A2005" t="s">
        <v>7622</v>
      </c>
      <c r="B2005" t="s">
        <v>10695</v>
      </c>
      <c r="C2005" t="s">
        <v>6898</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c r="A2006" t="s">
        <v>7623</v>
      </c>
      <c r="B2006" t="s">
        <v>10695</v>
      </c>
      <c r="C2006" t="s">
        <v>6899</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c r="A2007" t="s">
        <v>7624</v>
      </c>
      <c r="B2007" t="s">
        <v>10695</v>
      </c>
      <c r="C2007" t="s">
        <v>6899</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c r="A2008" t="s">
        <v>7625</v>
      </c>
      <c r="B2008" t="s">
        <v>10695</v>
      </c>
      <c r="C2008" t="s">
        <v>6899</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c r="A2009" t="s">
        <v>7626</v>
      </c>
      <c r="B2009" t="s">
        <v>10695</v>
      </c>
      <c r="C2009" t="s">
        <v>6899</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c r="A2010" t="s">
        <v>7627</v>
      </c>
      <c r="B2010" t="s">
        <v>10695</v>
      </c>
      <c r="C2010" t="s">
        <v>6899</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c r="A2011" t="s">
        <v>7628</v>
      </c>
      <c r="B2011" t="s">
        <v>10695</v>
      </c>
      <c r="C2011" t="s">
        <v>6899</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c r="A2012" t="s">
        <v>7629</v>
      </c>
      <c r="B2012" t="s">
        <v>10695</v>
      </c>
      <c r="C2012" t="s">
        <v>6899</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c r="A2013" t="s">
        <v>7630</v>
      </c>
      <c r="B2013" t="s">
        <v>10695</v>
      </c>
      <c r="C2013" t="s">
        <v>6899</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c r="A2014" t="s">
        <v>7631</v>
      </c>
      <c r="B2014" t="s">
        <v>10695</v>
      </c>
      <c r="C2014" t="s">
        <v>6899</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c r="A2015" t="s">
        <v>7632</v>
      </c>
      <c r="B2015" t="s">
        <v>10695</v>
      </c>
      <c r="C2015" t="s">
        <v>6899</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c r="A2016" t="s">
        <v>7633</v>
      </c>
      <c r="B2016" t="s">
        <v>10695</v>
      </c>
      <c r="C2016" t="s">
        <v>6899</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c r="A2017" t="s">
        <v>7634</v>
      </c>
      <c r="B2017" t="s">
        <v>10695</v>
      </c>
      <c r="C2017" t="s">
        <v>6899</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c r="A2018" t="s">
        <v>7635</v>
      </c>
      <c r="B2018" t="s">
        <v>10695</v>
      </c>
      <c r="C2018" t="s">
        <v>6900</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c r="A2019" t="s">
        <v>7636</v>
      </c>
      <c r="B2019" t="s">
        <v>10695</v>
      </c>
      <c r="C2019" t="s">
        <v>6900</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c r="A2020" t="s">
        <v>7637</v>
      </c>
      <c r="B2020" t="s">
        <v>10695</v>
      </c>
      <c r="C2020" t="s">
        <v>6900</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c r="A2021" t="s">
        <v>7638</v>
      </c>
      <c r="B2021" t="s">
        <v>10695</v>
      </c>
      <c r="C2021" t="s">
        <v>6900</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c r="A2022" t="s">
        <v>7639</v>
      </c>
      <c r="B2022" t="s">
        <v>10695</v>
      </c>
      <c r="C2022" t="s">
        <v>6900</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c r="A2023" t="s">
        <v>7640</v>
      </c>
      <c r="B2023" t="s">
        <v>10695</v>
      </c>
      <c r="C2023" t="s">
        <v>6900</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c r="A2024" t="s">
        <v>7641</v>
      </c>
      <c r="B2024" t="s">
        <v>10695</v>
      </c>
      <c r="C2024" t="s">
        <v>6900</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c r="A2025" t="s">
        <v>7642</v>
      </c>
      <c r="B2025" t="s">
        <v>10695</v>
      </c>
      <c r="C2025" t="s">
        <v>6900</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c r="A2026" t="s">
        <v>7643</v>
      </c>
      <c r="B2026" t="s">
        <v>10695</v>
      </c>
      <c r="C2026" t="s">
        <v>6900</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c r="A2027" t="s">
        <v>7644</v>
      </c>
      <c r="B2027" t="s">
        <v>10695</v>
      </c>
      <c r="C2027" t="s">
        <v>6900</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c r="A2028" t="s">
        <v>7645</v>
      </c>
      <c r="B2028" t="s">
        <v>10695</v>
      </c>
      <c r="C2028" t="s">
        <v>6900</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c r="A2029" t="s">
        <v>7646</v>
      </c>
      <c r="B2029" t="s">
        <v>10695</v>
      </c>
      <c r="C2029" t="s">
        <v>6900</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c r="A2030" t="s">
        <v>7647</v>
      </c>
      <c r="B2030" t="s">
        <v>10695</v>
      </c>
      <c r="C2030" t="s">
        <v>6901</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c r="A2031" t="s">
        <v>7648</v>
      </c>
      <c r="B2031" t="s">
        <v>10695</v>
      </c>
      <c r="C2031" t="s">
        <v>6901</v>
      </c>
      <c r="D2031" t="s">
        <v>1705</v>
      </c>
      <c r="H2031" t="str">
        <f>INDEX('Vensim Variables'!$B:$B,MATCH(EPS!$B2031,'Vensim Variables'!$A:$A,0))</f>
        <v>g pollutant</v>
      </c>
      <c r="I2031" t="str">
        <f t="shared" si="62"/>
        <v>VOC</v>
      </c>
      <c r="J2031">
        <f>INDEX(NoSettings!$C:$C,MATCH(EPS!$A2031,NoSettings!$A:$A,0))</f>
        <v>198000000000</v>
      </c>
      <c r="K2031">
        <f>INDEX(GWP!$C$2:$C$13,MATCH(EPS!I2031,GWP!$B$2:$B$13,0))</f>
        <v>0</v>
      </c>
      <c r="L2031" s="4">
        <f t="shared" si="63"/>
        <v>0</v>
      </c>
    </row>
    <row r="2032" spans="1:12" hidden="1">
      <c r="A2032" t="s">
        <v>7649</v>
      </c>
      <c r="B2032" t="s">
        <v>10695</v>
      </c>
      <c r="C2032" t="s">
        <v>6901</v>
      </c>
      <c r="D2032" t="s">
        <v>1706</v>
      </c>
      <c r="H2032" t="str">
        <f>INDEX('Vensim Variables'!$B:$B,MATCH(EPS!$B2032,'Vensim Variables'!$A:$A,0))</f>
        <v>g pollutant</v>
      </c>
      <c r="I2032" t="str">
        <f t="shared" si="62"/>
        <v>CO</v>
      </c>
      <c r="J2032">
        <f>INDEX(NoSettings!$C:$C,MATCH(EPS!$A2032,NoSettings!$A:$A,0))</f>
        <v>189900000000</v>
      </c>
      <c r="K2032">
        <f>INDEX(GWP!$C$2:$C$13,MATCH(EPS!I2032,GWP!$B$2:$B$13,0))</f>
        <v>0</v>
      </c>
      <c r="L2032" s="4">
        <f t="shared" si="63"/>
        <v>0</v>
      </c>
    </row>
    <row r="2033" spans="1:12" hidden="1">
      <c r="A2033" t="s">
        <v>7650</v>
      </c>
      <c r="B2033" t="s">
        <v>10695</v>
      </c>
      <c r="C2033" t="s">
        <v>6901</v>
      </c>
      <c r="D2033" t="s">
        <v>1707</v>
      </c>
      <c r="H2033" t="str">
        <f>INDEX('Vensim Variables'!$B:$B,MATCH(EPS!$B2033,'Vensim Variables'!$A:$A,0))</f>
        <v>g pollutant</v>
      </c>
      <c r="I2033" t="str">
        <f t="shared" si="62"/>
        <v>NOx</v>
      </c>
      <c r="J2033">
        <f>INDEX(NoSettings!$C:$C,MATCH(EPS!$A2033,NoSettings!$A:$A,0))</f>
        <v>136300000000</v>
      </c>
      <c r="K2033">
        <f>INDEX(GWP!$C$2:$C$13,MATCH(EPS!I2033,GWP!$B$2:$B$13,0))</f>
        <v>0</v>
      </c>
      <c r="L2033" s="4">
        <f t="shared" si="63"/>
        <v>0</v>
      </c>
    </row>
    <row r="2034" spans="1:12" hidden="1">
      <c r="A2034" t="s">
        <v>7651</v>
      </c>
      <c r="B2034" t="s">
        <v>10695</v>
      </c>
      <c r="C2034" t="s">
        <v>6901</v>
      </c>
      <c r="D2034" t="s">
        <v>1708</v>
      </c>
      <c r="H2034" t="str">
        <f>INDEX('Vensim Variables'!$B:$B,MATCH(EPS!$B2034,'Vensim Variables'!$A:$A,0))</f>
        <v>g pollutant</v>
      </c>
      <c r="I2034" t="str">
        <f t="shared" si="62"/>
        <v>PM10</v>
      </c>
      <c r="J2034">
        <f>INDEX(NoSettings!$C:$C,MATCH(EPS!$A2034,NoSettings!$A:$A,0))</f>
        <v>118200000000</v>
      </c>
      <c r="K2034">
        <f>INDEX(GWP!$C$2:$C$13,MATCH(EPS!I2034,GWP!$B$2:$B$13,0))</f>
        <v>0</v>
      </c>
      <c r="L2034" s="4">
        <f t="shared" si="63"/>
        <v>0</v>
      </c>
    </row>
    <row r="2035" spans="1:12" hidden="1">
      <c r="A2035" t="s">
        <v>7652</v>
      </c>
      <c r="B2035" t="s">
        <v>10695</v>
      </c>
      <c r="C2035" t="s">
        <v>6901</v>
      </c>
      <c r="D2035" t="s">
        <v>1709</v>
      </c>
      <c r="H2035" t="str">
        <f>INDEX('Vensim Variables'!$B:$B,MATCH(EPS!$B2035,'Vensim Variables'!$A:$A,0))</f>
        <v>g pollutant</v>
      </c>
      <c r="I2035" t="str">
        <f t="shared" si="62"/>
        <v>PM25</v>
      </c>
      <c r="J2035">
        <f>INDEX(NoSettings!$C:$C,MATCH(EPS!$A2035,NoSettings!$A:$A,0))</f>
        <v>70780000000</v>
      </c>
      <c r="K2035">
        <f>INDEX(GWP!$C$2:$C$13,MATCH(EPS!I2035,GWP!$B$2:$B$13,0))</f>
        <v>0</v>
      </c>
      <c r="L2035" s="4">
        <f t="shared" si="63"/>
        <v>0</v>
      </c>
    </row>
    <row r="2036" spans="1:12" hidden="1">
      <c r="A2036" t="s">
        <v>7653</v>
      </c>
      <c r="B2036" t="s">
        <v>10695</v>
      </c>
      <c r="C2036" t="s">
        <v>6901</v>
      </c>
      <c r="D2036" t="s">
        <v>1710</v>
      </c>
      <c r="H2036" t="str">
        <f>INDEX('Vensim Variables'!$B:$B,MATCH(EPS!$B2036,'Vensim Variables'!$A:$A,0))</f>
        <v>g pollutant</v>
      </c>
      <c r="I2036" t="str">
        <f t="shared" si="62"/>
        <v>SOx</v>
      </c>
      <c r="J2036">
        <f>INDEX(NoSettings!$C:$C,MATCH(EPS!$A2036,NoSettings!$A:$A,0))</f>
        <v>111600000000</v>
      </c>
      <c r="K2036">
        <f>INDEX(GWP!$C$2:$C$13,MATCH(EPS!I2036,GWP!$B$2:$B$13,0))</f>
        <v>0</v>
      </c>
      <c r="L2036" s="4">
        <f t="shared" si="63"/>
        <v>0</v>
      </c>
    </row>
    <row r="2037" spans="1:12" hidden="1">
      <c r="A2037" t="s">
        <v>7654</v>
      </c>
      <c r="B2037" t="s">
        <v>10695</v>
      </c>
      <c r="C2037" t="s">
        <v>6901</v>
      </c>
      <c r="D2037" t="s">
        <v>1711</v>
      </c>
      <c r="H2037" t="str">
        <f>INDEX('Vensim Variables'!$B:$B,MATCH(EPS!$B2037,'Vensim Variables'!$A:$A,0))</f>
        <v>g pollutant</v>
      </c>
      <c r="I2037" t="str">
        <f t="shared" si="62"/>
        <v>BC</v>
      </c>
      <c r="J2037">
        <f>INDEX(NoSettings!$C:$C,MATCH(EPS!$A2037,NoSettings!$A:$A,0))</f>
        <v>1396000000</v>
      </c>
      <c r="K2037">
        <f>INDEX(GWP!$C$2:$C$13,MATCH(EPS!I2037,GWP!$B$2:$B$13,0))</f>
        <v>0</v>
      </c>
      <c r="L2037" s="4">
        <f t="shared" si="63"/>
        <v>0</v>
      </c>
    </row>
    <row r="2038" spans="1:12" hidden="1">
      <c r="A2038" t="s">
        <v>7655</v>
      </c>
      <c r="B2038" t="s">
        <v>10695</v>
      </c>
      <c r="C2038" t="s">
        <v>6901</v>
      </c>
      <c r="D2038" t="s">
        <v>1712</v>
      </c>
      <c r="H2038" t="str">
        <f>INDEX('Vensim Variables'!$B:$B,MATCH(EPS!$B2038,'Vensim Variables'!$A:$A,0))</f>
        <v>g pollutant</v>
      </c>
      <c r="I2038" t="str">
        <f t="shared" si="62"/>
        <v>OC</v>
      </c>
      <c r="J2038">
        <f>INDEX(NoSettings!$C:$C,MATCH(EPS!$A2038,NoSettings!$A:$A,0))</f>
        <v>8137000000</v>
      </c>
      <c r="K2038">
        <f>INDEX(GWP!$C$2:$C$13,MATCH(EPS!I2038,GWP!$B$2:$B$13,0))</f>
        <v>0</v>
      </c>
      <c r="L2038" s="4">
        <f t="shared" si="63"/>
        <v>0</v>
      </c>
    </row>
    <row r="2039" spans="1:12" hidden="1">
      <c r="A2039" t="s">
        <v>7656</v>
      </c>
      <c r="B2039" t="s">
        <v>10695</v>
      </c>
      <c r="C2039" t="s">
        <v>6901</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c r="A2040" t="s">
        <v>7657</v>
      </c>
      <c r="B2040" t="s">
        <v>10695</v>
      </c>
      <c r="C2040" t="s">
        <v>6901</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c r="A2041" t="s">
        <v>7658</v>
      </c>
      <c r="B2041" t="s">
        <v>10695</v>
      </c>
      <c r="C2041" t="s">
        <v>6901</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c r="A2042" t="s">
        <v>7659</v>
      </c>
      <c r="B2042" t="s">
        <v>10695</v>
      </c>
      <c r="C2042" t="s">
        <v>6902</v>
      </c>
      <c r="D2042" t="s">
        <v>1702</v>
      </c>
      <c r="H2042" t="str">
        <f>INDEX('Vensim Variables'!$B:$B,MATCH(EPS!$B2042,'Vensim Variables'!$A:$A,0))</f>
        <v>g pollutant</v>
      </c>
      <c r="I2042" t="str">
        <f t="shared" si="62"/>
        <v>CO2</v>
      </c>
      <c r="J2042">
        <f>INDEX(NoSettings!$C:$C,MATCH(EPS!$A2042,NoSettings!$A:$A,0))</f>
        <v>900000000000</v>
      </c>
      <c r="K2042">
        <f>INDEX(GWP!$C$2:$C$13,MATCH(EPS!I2042,GWP!$B$2:$B$13,0))</f>
        <v>1</v>
      </c>
      <c r="L2042" s="4">
        <f t="shared" si="63"/>
        <v>0.9</v>
      </c>
    </row>
    <row r="2043" spans="1:12" hidden="1">
      <c r="A2043" t="s">
        <v>7660</v>
      </c>
      <c r="B2043" t="s">
        <v>10695</v>
      </c>
      <c r="C2043" t="s">
        <v>6902</v>
      </c>
      <c r="D2043" t="s">
        <v>1705</v>
      </c>
      <c r="H2043" t="str">
        <f>INDEX('Vensim Variables'!$B:$B,MATCH(EPS!$B2043,'Vensim Variables'!$A:$A,0))</f>
        <v>g pollutant</v>
      </c>
      <c r="I2043" t="str">
        <f t="shared" si="62"/>
        <v>VOC</v>
      </c>
      <c r="J2043" s="2">
        <f>INDEX(NoSettings!$C:$C,MATCH(EPS!$A2043,NoSettings!$A:$A,0))</f>
        <v>189200000000</v>
      </c>
      <c r="K2043">
        <f>INDEX(GWP!$C$2:$C$13,MATCH(EPS!I2043,GWP!$B$2:$B$13,0))</f>
        <v>0</v>
      </c>
      <c r="L2043" s="4">
        <f t="shared" si="63"/>
        <v>0</v>
      </c>
    </row>
    <row r="2044" spans="1:12" hidden="1">
      <c r="A2044" t="s">
        <v>7661</v>
      </c>
      <c r="B2044" t="s">
        <v>10695</v>
      </c>
      <c r="C2044" t="s">
        <v>6902</v>
      </c>
      <c r="D2044" t="s">
        <v>1706</v>
      </c>
      <c r="H2044" t="str">
        <f>INDEX('Vensim Variables'!$B:$B,MATCH(EPS!$B2044,'Vensim Variables'!$A:$A,0))</f>
        <v>g pollutant</v>
      </c>
      <c r="I2044" t="str">
        <f t="shared" si="62"/>
        <v>CO</v>
      </c>
      <c r="J2044">
        <f>INDEX(NoSettings!$C:$C,MATCH(EPS!$A2044,NoSettings!$A:$A,0))</f>
        <v>4385000000</v>
      </c>
      <c r="K2044">
        <f>INDEX(GWP!$C$2:$C$13,MATCH(EPS!I2044,GWP!$B$2:$B$13,0))</f>
        <v>0</v>
      </c>
      <c r="L2044" s="4">
        <f t="shared" si="63"/>
        <v>0</v>
      </c>
    </row>
    <row r="2045" spans="1:12" hidden="1">
      <c r="A2045" t="s">
        <v>7662</v>
      </c>
      <c r="B2045" t="s">
        <v>10695</v>
      </c>
      <c r="C2045" t="s">
        <v>6902</v>
      </c>
      <c r="D2045" t="s">
        <v>1707</v>
      </c>
      <c r="H2045" t="str">
        <f>INDEX('Vensim Variables'!$B:$B,MATCH(EPS!$B2045,'Vensim Variables'!$A:$A,0))</f>
        <v>g pollutant</v>
      </c>
      <c r="I2045" t="str">
        <f t="shared" si="62"/>
        <v>NOx</v>
      </c>
      <c r="J2045">
        <f>INDEX(NoSettings!$C:$C,MATCH(EPS!$A2045,NoSettings!$A:$A,0))</f>
        <v>2044000000</v>
      </c>
      <c r="K2045">
        <f>INDEX(GWP!$C$2:$C$13,MATCH(EPS!I2045,GWP!$B$2:$B$13,0))</f>
        <v>0</v>
      </c>
      <c r="L2045" s="4">
        <f t="shared" si="63"/>
        <v>0</v>
      </c>
    </row>
    <row r="2046" spans="1:12" hidden="1">
      <c r="A2046" t="s">
        <v>7663</v>
      </c>
      <c r="B2046" t="s">
        <v>10695</v>
      </c>
      <c r="C2046" t="s">
        <v>6902</v>
      </c>
      <c r="D2046" t="s">
        <v>1708</v>
      </c>
      <c r="H2046" t="str">
        <f>INDEX('Vensim Variables'!$B:$B,MATCH(EPS!$B2046,'Vensim Variables'!$A:$A,0))</f>
        <v>g pollutant</v>
      </c>
      <c r="I2046" t="str">
        <f t="shared" si="62"/>
        <v>PM10</v>
      </c>
      <c r="J2046">
        <f>INDEX(NoSettings!$C:$C,MATCH(EPS!$A2046,NoSettings!$A:$A,0))</f>
        <v>36400000000</v>
      </c>
      <c r="K2046">
        <f>INDEX(GWP!$C$2:$C$13,MATCH(EPS!I2046,GWP!$B$2:$B$13,0))</f>
        <v>0</v>
      </c>
      <c r="L2046" s="4">
        <f t="shared" si="63"/>
        <v>0</v>
      </c>
    </row>
    <row r="2047" spans="1:12" hidden="1">
      <c r="A2047" t="s">
        <v>7664</v>
      </c>
      <c r="B2047" t="s">
        <v>10695</v>
      </c>
      <c r="C2047" t="s">
        <v>6902</v>
      </c>
      <c r="D2047" t="s">
        <v>1709</v>
      </c>
      <c r="H2047" t="str">
        <f>INDEX('Vensim Variables'!$B:$B,MATCH(EPS!$B2047,'Vensim Variables'!$A:$A,0))</f>
        <v>g pollutant</v>
      </c>
      <c r="I2047" t="str">
        <f t="shared" si="62"/>
        <v>PM25</v>
      </c>
      <c r="J2047">
        <f>INDEX(NoSettings!$C:$C,MATCH(EPS!$A2047,NoSettings!$A:$A,0))</f>
        <v>13280000000</v>
      </c>
      <c r="K2047">
        <f>INDEX(GWP!$C$2:$C$13,MATCH(EPS!I2047,GWP!$B$2:$B$13,0))</f>
        <v>0</v>
      </c>
      <c r="L2047" s="4">
        <f t="shared" si="63"/>
        <v>0</v>
      </c>
    </row>
    <row r="2048" spans="1:12" hidden="1">
      <c r="A2048" t="s">
        <v>7665</v>
      </c>
      <c r="B2048" t="s">
        <v>10695</v>
      </c>
      <c r="C2048" t="s">
        <v>6902</v>
      </c>
      <c r="D2048" t="s">
        <v>1710</v>
      </c>
      <c r="H2048" t="str">
        <f>INDEX('Vensim Variables'!$B:$B,MATCH(EPS!$B2048,'Vensim Variables'!$A:$A,0))</f>
        <v>g pollutant</v>
      </c>
      <c r="I2048" t="str">
        <f t="shared" si="62"/>
        <v>SOx</v>
      </c>
      <c r="J2048">
        <f>INDEX(NoSettings!$C:$C,MATCH(EPS!$A2048,NoSettings!$A:$A,0))</f>
        <v>651000000</v>
      </c>
      <c r="K2048">
        <f>INDEX(GWP!$C$2:$C$13,MATCH(EPS!I2048,GWP!$B$2:$B$13,0))</f>
        <v>0</v>
      </c>
      <c r="L2048" s="4">
        <f t="shared" si="63"/>
        <v>0</v>
      </c>
    </row>
    <row r="2049" spans="1:12" hidden="1">
      <c r="A2049" t="s">
        <v>7666</v>
      </c>
      <c r="B2049" t="s">
        <v>10695</v>
      </c>
      <c r="C2049" t="s">
        <v>6902</v>
      </c>
      <c r="D2049" t="s">
        <v>1711</v>
      </c>
      <c r="H2049" t="str">
        <f>INDEX('Vensim Variables'!$B:$B,MATCH(EPS!$B2049,'Vensim Variables'!$A:$A,0))</f>
        <v>g pollutant</v>
      </c>
      <c r="I2049" t="str">
        <f t="shared" si="62"/>
        <v>BC</v>
      </c>
      <c r="J2049">
        <f>INDEX(NoSettings!$C:$C,MATCH(EPS!$A2049,NoSettings!$A:$A,0))</f>
        <v>138000000</v>
      </c>
      <c r="K2049">
        <f>INDEX(GWP!$C$2:$C$13,MATCH(EPS!I2049,GWP!$B$2:$B$13,0))</f>
        <v>0</v>
      </c>
      <c r="L2049" s="4">
        <f t="shared" si="63"/>
        <v>0</v>
      </c>
    </row>
    <row r="2050" spans="1:12" hidden="1">
      <c r="A2050" t="s">
        <v>7667</v>
      </c>
      <c r="B2050" t="s">
        <v>10695</v>
      </c>
      <c r="C2050" t="s">
        <v>6902</v>
      </c>
      <c r="D2050" t="s">
        <v>1712</v>
      </c>
      <c r="H2050" t="str">
        <f>INDEX('Vensim Variables'!$B:$B,MATCH(EPS!$B2050,'Vensim Variables'!$A:$A,0))</f>
        <v>g pollutant</v>
      </c>
      <c r="I2050" t="str">
        <f t="shared" si="62"/>
        <v>OC</v>
      </c>
      <c r="J2050">
        <f>INDEX(NoSettings!$C:$C,MATCH(EPS!$A2050,NoSettings!$A:$A,0))</f>
        <v>1088000000</v>
      </c>
      <c r="K2050">
        <f>INDEX(GWP!$C$2:$C$13,MATCH(EPS!I2050,GWP!$B$2:$B$13,0))</f>
        <v>0</v>
      </c>
      <c r="L2050" s="4">
        <f t="shared" si="63"/>
        <v>0</v>
      </c>
    </row>
    <row r="2051" spans="1:12" hidden="1">
      <c r="A2051" t="s">
        <v>7668</v>
      </c>
      <c r="B2051" t="s">
        <v>10695</v>
      </c>
      <c r="C2051" t="s">
        <v>6902</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hidden="1">
      <c r="A2052" t="s">
        <v>7669</v>
      </c>
      <c r="B2052" t="s">
        <v>10695</v>
      </c>
      <c r="C2052" t="s">
        <v>6902</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c r="A2053" t="s">
        <v>7670</v>
      </c>
      <c r="B2053" t="s">
        <v>10695</v>
      </c>
      <c r="C2053" t="s">
        <v>6902</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c r="A2054" t="s">
        <v>7671</v>
      </c>
      <c r="B2054" t="s">
        <v>10695</v>
      </c>
      <c r="C2054" t="s">
        <v>6903</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c r="A2055" t="s">
        <v>7672</v>
      </c>
      <c r="B2055" t="s">
        <v>10695</v>
      </c>
      <c r="C2055" t="s">
        <v>6903</v>
      </c>
      <c r="D2055" t="s">
        <v>1705</v>
      </c>
      <c r="H2055" t="str">
        <f>INDEX('Vensim Variables'!$B:$B,MATCH(EPS!$B2055,'Vensim Variables'!$A:$A,0))</f>
        <v>g pollutant</v>
      </c>
      <c r="I2055" t="str">
        <f t="shared" si="64"/>
        <v>VOC</v>
      </c>
      <c r="J2055">
        <f>INDEX(NoSettings!$C:$C,MATCH(EPS!$A2055,NoSettings!$A:$A,0))</f>
        <v>190700000000</v>
      </c>
      <c r="K2055">
        <f>INDEX(GWP!$C$2:$C$13,MATCH(EPS!I2055,GWP!$B$2:$B$13,0))</f>
        <v>0</v>
      </c>
      <c r="L2055" s="4">
        <f t="shared" si="65"/>
        <v>0</v>
      </c>
    </row>
    <row r="2056" spans="1:12" hidden="1">
      <c r="A2056" t="s">
        <v>7673</v>
      </c>
      <c r="B2056" t="s">
        <v>10695</v>
      </c>
      <c r="C2056" t="s">
        <v>6903</v>
      </c>
      <c r="D2056" t="s">
        <v>1706</v>
      </c>
      <c r="H2056" t="str">
        <f>INDEX('Vensim Variables'!$B:$B,MATCH(EPS!$B2056,'Vensim Variables'!$A:$A,0))</f>
        <v>g pollutant</v>
      </c>
      <c r="I2056" t="str">
        <f t="shared" si="64"/>
        <v>CO</v>
      </c>
      <c r="J2056">
        <f>INDEX(NoSettings!$C:$C,MATCH(EPS!$A2056,NoSettings!$A:$A,0))</f>
        <v>1479000000000</v>
      </c>
      <c r="K2056">
        <f>INDEX(GWP!$C$2:$C$13,MATCH(EPS!I2056,GWP!$B$2:$B$13,0))</f>
        <v>0</v>
      </c>
      <c r="L2056" s="4">
        <f t="shared" si="65"/>
        <v>0</v>
      </c>
    </row>
    <row r="2057" spans="1:12" hidden="1">
      <c r="A2057" t="s">
        <v>7674</v>
      </c>
      <c r="B2057" t="s">
        <v>10695</v>
      </c>
      <c r="C2057" t="s">
        <v>6903</v>
      </c>
      <c r="D2057" t="s">
        <v>1707</v>
      </c>
      <c r="H2057" t="str">
        <f>INDEX('Vensim Variables'!$B:$B,MATCH(EPS!$B2057,'Vensim Variables'!$A:$A,0))</f>
        <v>g pollutant</v>
      </c>
      <c r="I2057" t="str">
        <f t="shared" si="64"/>
        <v>NOx</v>
      </c>
      <c r="J2057">
        <f>INDEX(NoSettings!$C:$C,MATCH(EPS!$A2057,NoSettings!$A:$A,0))</f>
        <v>83640000000</v>
      </c>
      <c r="K2057">
        <f>INDEX(GWP!$C$2:$C$13,MATCH(EPS!I2057,GWP!$B$2:$B$13,0))</f>
        <v>0</v>
      </c>
      <c r="L2057" s="4">
        <f t="shared" si="65"/>
        <v>0</v>
      </c>
    </row>
    <row r="2058" spans="1:12" hidden="1">
      <c r="A2058" t="s">
        <v>7675</v>
      </c>
      <c r="B2058" t="s">
        <v>10695</v>
      </c>
      <c r="C2058" t="s">
        <v>6903</v>
      </c>
      <c r="D2058" t="s">
        <v>1708</v>
      </c>
      <c r="H2058" t="str">
        <f>INDEX('Vensim Variables'!$B:$B,MATCH(EPS!$B2058,'Vensim Variables'!$A:$A,0))</f>
        <v>g pollutant</v>
      </c>
      <c r="I2058" t="str">
        <f t="shared" si="64"/>
        <v>PM10</v>
      </c>
      <c r="J2058">
        <f>INDEX(NoSettings!$C:$C,MATCH(EPS!$A2058,NoSettings!$A:$A,0))</f>
        <v>253000000000</v>
      </c>
      <c r="K2058">
        <f>INDEX(GWP!$C$2:$C$13,MATCH(EPS!I2058,GWP!$B$2:$B$13,0))</f>
        <v>0</v>
      </c>
      <c r="L2058" s="4">
        <f t="shared" si="65"/>
        <v>0</v>
      </c>
    </row>
    <row r="2059" spans="1:12" hidden="1">
      <c r="A2059" t="s">
        <v>7676</v>
      </c>
      <c r="B2059" t="s">
        <v>10695</v>
      </c>
      <c r="C2059" t="s">
        <v>6903</v>
      </c>
      <c r="D2059" t="s">
        <v>1709</v>
      </c>
      <c r="H2059" t="str">
        <f>INDEX('Vensim Variables'!$B:$B,MATCH(EPS!$B2059,'Vensim Variables'!$A:$A,0))</f>
        <v>g pollutant</v>
      </c>
      <c r="I2059" t="str">
        <f t="shared" si="64"/>
        <v>PM25</v>
      </c>
      <c r="J2059">
        <f>INDEX(NoSettings!$C:$C,MATCH(EPS!$A2059,NoSettings!$A:$A,0))</f>
        <v>227400000000</v>
      </c>
      <c r="K2059">
        <f>INDEX(GWP!$C$2:$C$13,MATCH(EPS!I2059,GWP!$B$2:$B$13,0))</f>
        <v>0</v>
      </c>
      <c r="L2059" s="4">
        <f t="shared" si="65"/>
        <v>0</v>
      </c>
    </row>
    <row r="2060" spans="1:12" hidden="1">
      <c r="A2060" t="s">
        <v>7677</v>
      </c>
      <c r="B2060" t="s">
        <v>10695</v>
      </c>
      <c r="C2060" t="s">
        <v>6903</v>
      </c>
      <c r="D2060" t="s">
        <v>1710</v>
      </c>
      <c r="H2060" t="str">
        <f>INDEX('Vensim Variables'!$B:$B,MATCH(EPS!$B2060,'Vensim Variables'!$A:$A,0))</f>
        <v>g pollutant</v>
      </c>
      <c r="I2060" t="str">
        <f t="shared" si="64"/>
        <v>SOx</v>
      </c>
      <c r="J2060">
        <f>INDEX(NoSettings!$C:$C,MATCH(EPS!$A2060,NoSettings!$A:$A,0))</f>
        <v>35930000000</v>
      </c>
      <c r="K2060">
        <f>INDEX(GWP!$C$2:$C$13,MATCH(EPS!I2060,GWP!$B$2:$B$13,0))</f>
        <v>0</v>
      </c>
      <c r="L2060" s="4">
        <f t="shared" si="65"/>
        <v>0</v>
      </c>
    </row>
    <row r="2061" spans="1:12" hidden="1">
      <c r="A2061" t="s">
        <v>7678</v>
      </c>
      <c r="B2061" t="s">
        <v>10695</v>
      </c>
      <c r="C2061" t="s">
        <v>6903</v>
      </c>
      <c r="D2061" t="s">
        <v>1711</v>
      </c>
      <c r="H2061" t="str">
        <f>INDEX('Vensim Variables'!$B:$B,MATCH(EPS!$B2061,'Vensim Variables'!$A:$A,0))</f>
        <v>g pollutant</v>
      </c>
      <c r="I2061" t="str">
        <f t="shared" si="64"/>
        <v>BC</v>
      </c>
      <c r="J2061">
        <f>INDEX(NoSettings!$C:$C,MATCH(EPS!$A2061,NoSettings!$A:$A,0))</f>
        <v>23700000000</v>
      </c>
      <c r="K2061">
        <f>INDEX(GWP!$C$2:$C$13,MATCH(EPS!I2061,GWP!$B$2:$B$13,0))</f>
        <v>0</v>
      </c>
      <c r="L2061" s="4">
        <f t="shared" si="65"/>
        <v>0</v>
      </c>
    </row>
    <row r="2062" spans="1:12" hidden="1">
      <c r="A2062" t="s">
        <v>7679</v>
      </c>
      <c r="B2062" t="s">
        <v>10695</v>
      </c>
      <c r="C2062" t="s">
        <v>6903</v>
      </c>
      <c r="D2062" t="s">
        <v>1712</v>
      </c>
      <c r="H2062" t="str">
        <f>INDEX('Vensim Variables'!$B:$B,MATCH(EPS!$B2062,'Vensim Variables'!$A:$A,0))</f>
        <v>g pollutant</v>
      </c>
      <c r="I2062" t="str">
        <f t="shared" si="64"/>
        <v>OC</v>
      </c>
      <c r="J2062">
        <f>INDEX(NoSettings!$C:$C,MATCH(EPS!$A2062,NoSettings!$A:$A,0))</f>
        <v>84690000000</v>
      </c>
      <c r="K2062">
        <f>INDEX(GWP!$C$2:$C$13,MATCH(EPS!I2062,GWP!$B$2:$B$13,0))</f>
        <v>0</v>
      </c>
      <c r="L2062" s="4">
        <f t="shared" si="65"/>
        <v>0</v>
      </c>
    </row>
    <row r="2063" spans="1:12" hidden="1">
      <c r="A2063" t="s">
        <v>7680</v>
      </c>
      <c r="B2063" t="s">
        <v>10695</v>
      </c>
      <c r="C2063" t="s">
        <v>6903</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hidden="1">
      <c r="A2064" t="s">
        <v>7681</v>
      </c>
      <c r="B2064" t="s">
        <v>10695</v>
      </c>
      <c r="C2064" t="s">
        <v>6903</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hidden="1">
      <c r="A2065" t="s">
        <v>7682</v>
      </c>
      <c r="B2065" t="s">
        <v>10695</v>
      </c>
      <c r="C2065" t="s">
        <v>6903</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c r="A2066" t="s">
        <v>7683</v>
      </c>
      <c r="B2066" t="s">
        <v>10695</v>
      </c>
      <c r="C2066" t="s">
        <v>6904</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c r="A2067" t="s">
        <v>7684</v>
      </c>
      <c r="B2067" t="s">
        <v>10695</v>
      </c>
      <c r="C2067" t="s">
        <v>6904</v>
      </c>
      <c r="D2067" t="s">
        <v>1705</v>
      </c>
      <c r="H2067" t="str">
        <f>INDEX('Vensim Variables'!$B:$B,MATCH(EPS!$B2067,'Vensim Variables'!$A:$A,0))</f>
        <v>g pollutant</v>
      </c>
      <c r="I2067" t="str">
        <f t="shared" si="64"/>
        <v>VOC</v>
      </c>
      <c r="J2067">
        <f>INDEX(NoSettings!$C:$C,MATCH(EPS!$A2067,NoSettings!$A:$A,0))</f>
        <v>688700000000</v>
      </c>
      <c r="K2067">
        <f>INDEX(GWP!$C$2:$C$13,MATCH(EPS!I2067,GWP!$B$2:$B$13,0))</f>
        <v>0</v>
      </c>
      <c r="L2067" s="4">
        <f t="shared" si="65"/>
        <v>0</v>
      </c>
    </row>
    <row r="2068" spans="1:12" hidden="1">
      <c r="A2068" t="s">
        <v>7685</v>
      </c>
      <c r="B2068" t="s">
        <v>10695</v>
      </c>
      <c r="C2068" t="s">
        <v>6904</v>
      </c>
      <c r="D2068" t="s">
        <v>1706</v>
      </c>
      <c r="H2068" t="str">
        <f>INDEX('Vensim Variables'!$B:$B,MATCH(EPS!$B2068,'Vensim Variables'!$A:$A,0))</f>
        <v>g pollutant</v>
      </c>
      <c r="I2068" t="str">
        <f t="shared" si="64"/>
        <v>CO</v>
      </c>
      <c r="J2068">
        <f>INDEX(NoSettings!$C:$C,MATCH(EPS!$A2068,NoSettings!$A:$A,0))</f>
        <v>7746000000000</v>
      </c>
      <c r="K2068">
        <f>INDEX(GWP!$C$2:$C$13,MATCH(EPS!I2068,GWP!$B$2:$B$13,0))</f>
        <v>0</v>
      </c>
      <c r="L2068" s="4">
        <f t="shared" si="65"/>
        <v>0</v>
      </c>
    </row>
    <row r="2069" spans="1:12" hidden="1">
      <c r="A2069" t="s">
        <v>7686</v>
      </c>
      <c r="B2069" t="s">
        <v>10695</v>
      </c>
      <c r="C2069" t="s">
        <v>6904</v>
      </c>
      <c r="D2069" t="s">
        <v>1707</v>
      </c>
      <c r="H2069" t="str">
        <f>INDEX('Vensim Variables'!$B:$B,MATCH(EPS!$B2069,'Vensim Variables'!$A:$A,0))</f>
        <v>g pollutant</v>
      </c>
      <c r="I2069" t="str">
        <f t="shared" si="64"/>
        <v>NOx</v>
      </c>
      <c r="J2069">
        <f>INDEX(NoSettings!$C:$C,MATCH(EPS!$A2069,NoSettings!$A:$A,0))</f>
        <v>605900000000</v>
      </c>
      <c r="K2069">
        <f>INDEX(GWP!$C$2:$C$13,MATCH(EPS!I2069,GWP!$B$2:$B$13,0))</f>
        <v>0</v>
      </c>
      <c r="L2069" s="4">
        <f t="shared" si="65"/>
        <v>0</v>
      </c>
    </row>
    <row r="2070" spans="1:12" hidden="1">
      <c r="A2070" t="s">
        <v>7687</v>
      </c>
      <c r="B2070" t="s">
        <v>10695</v>
      </c>
      <c r="C2070" t="s">
        <v>6904</v>
      </c>
      <c r="D2070" t="s">
        <v>1708</v>
      </c>
      <c r="H2070" t="str">
        <f>INDEX('Vensim Variables'!$B:$B,MATCH(EPS!$B2070,'Vensim Variables'!$A:$A,0))</f>
        <v>g pollutant</v>
      </c>
      <c r="I2070" t="str">
        <f t="shared" si="64"/>
        <v>PM10</v>
      </c>
      <c r="J2070">
        <f>INDEX(NoSettings!$C:$C,MATCH(EPS!$A2070,NoSettings!$A:$A,0))</f>
        <v>59590000000</v>
      </c>
      <c r="K2070">
        <f>INDEX(GWP!$C$2:$C$13,MATCH(EPS!I2070,GWP!$B$2:$B$13,0))</f>
        <v>0</v>
      </c>
      <c r="L2070" s="4">
        <f t="shared" si="65"/>
        <v>0</v>
      </c>
    </row>
    <row r="2071" spans="1:12" hidden="1">
      <c r="A2071" t="s">
        <v>7688</v>
      </c>
      <c r="B2071" t="s">
        <v>10695</v>
      </c>
      <c r="C2071" t="s">
        <v>6904</v>
      </c>
      <c r="D2071" t="s">
        <v>1709</v>
      </c>
      <c r="H2071" t="str">
        <f>INDEX('Vensim Variables'!$B:$B,MATCH(EPS!$B2071,'Vensim Variables'!$A:$A,0))</f>
        <v>g pollutant</v>
      </c>
      <c r="I2071" t="str">
        <f t="shared" si="64"/>
        <v>PM25</v>
      </c>
      <c r="J2071">
        <f>INDEX(NoSettings!$C:$C,MATCH(EPS!$A2071,NoSettings!$A:$A,0))</f>
        <v>55990000000</v>
      </c>
      <c r="K2071">
        <f>INDEX(GWP!$C$2:$C$13,MATCH(EPS!I2071,GWP!$B$2:$B$13,0))</f>
        <v>0</v>
      </c>
      <c r="L2071" s="4">
        <f t="shared" si="65"/>
        <v>0</v>
      </c>
    </row>
    <row r="2072" spans="1:12" hidden="1">
      <c r="A2072" t="s">
        <v>7689</v>
      </c>
      <c r="B2072" t="s">
        <v>10695</v>
      </c>
      <c r="C2072" t="s">
        <v>6904</v>
      </c>
      <c r="D2072" t="s">
        <v>1710</v>
      </c>
      <c r="H2072" t="str">
        <f>INDEX('Vensim Variables'!$B:$B,MATCH(EPS!$B2072,'Vensim Variables'!$A:$A,0))</f>
        <v>g pollutant</v>
      </c>
      <c r="I2072" t="str">
        <f t="shared" si="64"/>
        <v>SOx</v>
      </c>
      <c r="J2072">
        <f>INDEX(NoSettings!$C:$C,MATCH(EPS!$A2072,NoSettings!$A:$A,0))</f>
        <v>463800000</v>
      </c>
      <c r="K2072">
        <f>INDEX(GWP!$C$2:$C$13,MATCH(EPS!I2072,GWP!$B$2:$B$13,0))</f>
        <v>0</v>
      </c>
      <c r="L2072" s="4">
        <f t="shared" si="65"/>
        <v>0</v>
      </c>
    </row>
    <row r="2073" spans="1:12" hidden="1">
      <c r="A2073" t="s">
        <v>7690</v>
      </c>
      <c r="B2073" t="s">
        <v>10695</v>
      </c>
      <c r="C2073" t="s">
        <v>6904</v>
      </c>
      <c r="D2073" t="s">
        <v>1711</v>
      </c>
      <c r="H2073" t="str">
        <f>INDEX('Vensim Variables'!$B:$B,MATCH(EPS!$B2073,'Vensim Variables'!$A:$A,0))</f>
        <v>g pollutant</v>
      </c>
      <c r="I2073" t="str">
        <f t="shared" si="64"/>
        <v>BC</v>
      </c>
      <c r="J2073">
        <f>INDEX(NoSettings!$C:$C,MATCH(EPS!$A2073,NoSettings!$A:$A,0))</f>
        <v>26310000000</v>
      </c>
      <c r="K2073">
        <f>INDEX(GWP!$C$2:$C$13,MATCH(EPS!I2073,GWP!$B$2:$B$13,0))</f>
        <v>0</v>
      </c>
      <c r="L2073" s="4">
        <f t="shared" si="65"/>
        <v>0</v>
      </c>
    </row>
    <row r="2074" spans="1:12" hidden="1">
      <c r="A2074" t="s">
        <v>7691</v>
      </c>
      <c r="B2074" t="s">
        <v>10695</v>
      </c>
      <c r="C2074" t="s">
        <v>6904</v>
      </c>
      <c r="D2074" t="s">
        <v>1712</v>
      </c>
      <c r="H2074" t="str">
        <f>INDEX('Vensim Variables'!$B:$B,MATCH(EPS!$B2074,'Vensim Variables'!$A:$A,0))</f>
        <v>g pollutant</v>
      </c>
      <c r="I2074" t="str">
        <f t="shared" si="64"/>
        <v>OC</v>
      </c>
      <c r="J2074">
        <f>INDEX(NoSettings!$C:$C,MATCH(EPS!$A2074,NoSettings!$A:$A,0))</f>
        <v>16970000000</v>
      </c>
      <c r="K2074">
        <f>INDEX(GWP!$C$2:$C$13,MATCH(EPS!I2074,GWP!$B$2:$B$13,0))</f>
        <v>0</v>
      </c>
      <c r="L2074" s="4">
        <f t="shared" si="65"/>
        <v>0</v>
      </c>
    </row>
    <row r="2075" spans="1:12" hidden="1">
      <c r="A2075" t="s">
        <v>7692</v>
      </c>
      <c r="B2075" t="s">
        <v>10695</v>
      </c>
      <c r="C2075" t="s">
        <v>6904</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c r="A2076" t="s">
        <v>7693</v>
      </c>
      <c r="B2076" t="s">
        <v>10695</v>
      </c>
      <c r="C2076" t="s">
        <v>6904</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c r="A2077" t="s">
        <v>7694</v>
      </c>
      <c r="B2077" t="s">
        <v>10695</v>
      </c>
      <c r="C2077" t="s">
        <v>6904</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7695</v>
      </c>
      <c r="B2078" t="s">
        <v>7394</v>
      </c>
      <c r="C2078" t="s">
        <v>1732</v>
      </c>
      <c r="D2078" t="s">
        <v>6880</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7696</v>
      </c>
      <c r="B2079" t="s">
        <v>7394</v>
      </c>
      <c r="C2079" t="s">
        <v>1732</v>
      </c>
      <c r="D2079" t="s">
        <v>6880</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7697</v>
      </c>
      <c r="B2080" t="s">
        <v>7394</v>
      </c>
      <c r="C2080" t="s">
        <v>1732</v>
      </c>
      <c r="D2080" t="s">
        <v>6880</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7698</v>
      </c>
      <c r="B2081" t="s">
        <v>7394</v>
      </c>
      <c r="C2081" t="s">
        <v>1732</v>
      </c>
      <c r="D2081" t="s">
        <v>6880</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7699</v>
      </c>
      <c r="B2082" t="s">
        <v>7394</v>
      </c>
      <c r="C2082" t="s">
        <v>1732</v>
      </c>
      <c r="D2082" t="s">
        <v>6880</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7700</v>
      </c>
      <c r="B2083" t="s">
        <v>7394</v>
      </c>
      <c r="C2083" t="s">
        <v>1732</v>
      </c>
      <c r="D2083" t="s">
        <v>6880</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7701</v>
      </c>
      <c r="B2084" t="s">
        <v>7394</v>
      </c>
      <c r="C2084" t="s">
        <v>1732</v>
      </c>
      <c r="D2084" t="s">
        <v>6880</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7702</v>
      </c>
      <c r="B2085" t="s">
        <v>7394</v>
      </c>
      <c r="C2085" t="s">
        <v>1732</v>
      </c>
      <c r="D2085" t="s">
        <v>6880</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7703</v>
      </c>
      <c r="B2086" t="s">
        <v>7394</v>
      </c>
      <c r="C2086" t="s">
        <v>1732</v>
      </c>
      <c r="D2086" t="s">
        <v>6880</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7704</v>
      </c>
      <c r="B2087" t="s">
        <v>7394</v>
      </c>
      <c r="C2087" t="s">
        <v>1732</v>
      </c>
      <c r="D2087" t="s">
        <v>6880</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7705</v>
      </c>
      <c r="B2088" t="s">
        <v>7394</v>
      </c>
      <c r="C2088" t="s">
        <v>1732</v>
      </c>
      <c r="D2088" t="s">
        <v>6880</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7706</v>
      </c>
      <c r="B2089" t="s">
        <v>7394</v>
      </c>
      <c r="C2089" t="s">
        <v>1732</v>
      </c>
      <c r="D2089" t="s">
        <v>6880</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7707</v>
      </c>
      <c r="B2090" t="s">
        <v>7394</v>
      </c>
      <c r="C2090" t="s">
        <v>1732</v>
      </c>
      <c r="D2090" t="s">
        <v>6881</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7708</v>
      </c>
      <c r="B2091" t="s">
        <v>7394</v>
      </c>
      <c r="C2091" t="s">
        <v>1732</v>
      </c>
      <c r="D2091" t="s">
        <v>6881</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7709</v>
      </c>
      <c r="B2092" t="s">
        <v>7394</v>
      </c>
      <c r="C2092" t="s">
        <v>1732</v>
      </c>
      <c r="D2092" t="s">
        <v>6881</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7710</v>
      </c>
      <c r="B2093" t="s">
        <v>7394</v>
      </c>
      <c r="C2093" t="s">
        <v>1732</v>
      </c>
      <c r="D2093" t="s">
        <v>6881</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7711</v>
      </c>
      <c r="B2094" t="s">
        <v>7394</v>
      </c>
      <c r="C2094" t="s">
        <v>1732</v>
      </c>
      <c r="D2094" t="s">
        <v>6881</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7712</v>
      </c>
      <c r="B2095" t="s">
        <v>7394</v>
      </c>
      <c r="C2095" t="s">
        <v>1732</v>
      </c>
      <c r="D2095" t="s">
        <v>6881</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7713</v>
      </c>
      <c r="B2096" t="s">
        <v>7394</v>
      </c>
      <c r="C2096" t="s">
        <v>1732</v>
      </c>
      <c r="D2096" t="s">
        <v>6881</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7714</v>
      </c>
      <c r="B2097" t="s">
        <v>7394</v>
      </c>
      <c r="C2097" t="s">
        <v>1732</v>
      </c>
      <c r="D2097" t="s">
        <v>6881</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7715</v>
      </c>
      <c r="B2098" t="s">
        <v>7394</v>
      </c>
      <c r="C2098" t="s">
        <v>1732</v>
      </c>
      <c r="D2098" t="s">
        <v>6881</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7716</v>
      </c>
      <c r="B2099" t="s">
        <v>7394</v>
      </c>
      <c r="C2099" t="s">
        <v>1732</v>
      </c>
      <c r="D2099" t="s">
        <v>6881</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7717</v>
      </c>
      <c r="B2100" t="s">
        <v>7394</v>
      </c>
      <c r="C2100" t="s">
        <v>1732</v>
      </c>
      <c r="D2100" t="s">
        <v>6881</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7718</v>
      </c>
      <c r="B2101" t="s">
        <v>7394</v>
      </c>
      <c r="C2101" t="s">
        <v>1732</v>
      </c>
      <c r="D2101" t="s">
        <v>6881</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7719</v>
      </c>
      <c r="B2102" t="s">
        <v>7394</v>
      </c>
      <c r="C2102" t="s">
        <v>1732</v>
      </c>
      <c r="D2102" t="s">
        <v>6882</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7720</v>
      </c>
      <c r="B2103" t="s">
        <v>7394</v>
      </c>
      <c r="C2103" t="s">
        <v>1732</v>
      </c>
      <c r="D2103" t="s">
        <v>6882</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7721</v>
      </c>
      <c r="B2104" t="s">
        <v>7394</v>
      </c>
      <c r="C2104" t="s">
        <v>1732</v>
      </c>
      <c r="D2104" t="s">
        <v>6882</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7722</v>
      </c>
      <c r="B2105" t="s">
        <v>7394</v>
      </c>
      <c r="C2105" t="s">
        <v>1732</v>
      </c>
      <c r="D2105" t="s">
        <v>6882</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7723</v>
      </c>
      <c r="B2106" t="s">
        <v>7394</v>
      </c>
      <c r="C2106" t="s">
        <v>1732</v>
      </c>
      <c r="D2106" t="s">
        <v>6882</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7724</v>
      </c>
      <c r="B2107" t="s">
        <v>7394</v>
      </c>
      <c r="C2107" t="s">
        <v>1732</v>
      </c>
      <c r="D2107" t="s">
        <v>6882</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7725</v>
      </c>
      <c r="B2108" t="s">
        <v>7394</v>
      </c>
      <c r="C2108" t="s">
        <v>1732</v>
      </c>
      <c r="D2108" t="s">
        <v>6882</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7726</v>
      </c>
      <c r="B2109" t="s">
        <v>7394</v>
      </c>
      <c r="C2109" t="s">
        <v>1732</v>
      </c>
      <c r="D2109" t="s">
        <v>6882</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7727</v>
      </c>
      <c r="B2110" t="s">
        <v>7394</v>
      </c>
      <c r="C2110" t="s">
        <v>1732</v>
      </c>
      <c r="D2110" t="s">
        <v>6882</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7728</v>
      </c>
      <c r="B2111" t="s">
        <v>7394</v>
      </c>
      <c r="C2111" t="s">
        <v>1732</v>
      </c>
      <c r="D2111" t="s">
        <v>6882</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7729</v>
      </c>
      <c r="B2112" t="s">
        <v>7394</v>
      </c>
      <c r="C2112" t="s">
        <v>1732</v>
      </c>
      <c r="D2112" t="s">
        <v>6882</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7730</v>
      </c>
      <c r="B2113" t="s">
        <v>7394</v>
      </c>
      <c r="C2113" t="s">
        <v>1732</v>
      </c>
      <c r="D2113" t="s">
        <v>6882</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7731</v>
      </c>
      <c r="B2114" t="s">
        <v>7394</v>
      </c>
      <c r="C2114" t="s">
        <v>1732</v>
      </c>
      <c r="D2114" t="s">
        <v>6883</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7732</v>
      </c>
      <c r="B2115" t="s">
        <v>7394</v>
      </c>
      <c r="C2115" t="s">
        <v>1732</v>
      </c>
      <c r="D2115" t="s">
        <v>6883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7733</v>
      </c>
      <c r="B2116" t="s">
        <v>7394</v>
      </c>
      <c r="C2116" t="s">
        <v>1732</v>
      </c>
      <c r="D2116" t="s">
        <v>6883</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7734</v>
      </c>
      <c r="B2117" t="s">
        <v>7394</v>
      </c>
      <c r="C2117" t="s">
        <v>1732</v>
      </c>
      <c r="D2117" t="s">
        <v>6883</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7735</v>
      </c>
      <c r="B2118" t="s">
        <v>7394</v>
      </c>
      <c r="C2118" t="s">
        <v>1732</v>
      </c>
      <c r="D2118" t="s">
        <v>6883</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7736</v>
      </c>
      <c r="B2119" t="s">
        <v>7394</v>
      </c>
      <c r="C2119" t="s">
        <v>1732</v>
      </c>
      <c r="D2119" t="s">
        <v>6883</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7737</v>
      </c>
      <c r="B2120" t="s">
        <v>7394</v>
      </c>
      <c r="C2120" t="s">
        <v>1732</v>
      </c>
      <c r="D2120" t="s">
        <v>6883</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7738</v>
      </c>
      <c r="B2121" t="s">
        <v>7394</v>
      </c>
      <c r="C2121" t="s">
        <v>1732</v>
      </c>
      <c r="D2121" t="s">
        <v>6883</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7739</v>
      </c>
      <c r="B2122" t="s">
        <v>7394</v>
      </c>
      <c r="C2122" t="s">
        <v>1732</v>
      </c>
      <c r="D2122" t="s">
        <v>6883</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7740</v>
      </c>
      <c r="B2123" t="s">
        <v>7394</v>
      </c>
      <c r="C2123" t="s">
        <v>1732</v>
      </c>
      <c r="D2123" t="s">
        <v>6883</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7741</v>
      </c>
      <c r="B2124" t="s">
        <v>7394</v>
      </c>
      <c r="C2124" t="s">
        <v>1732</v>
      </c>
      <c r="D2124" t="s">
        <v>6883</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7742</v>
      </c>
      <c r="B2125" t="s">
        <v>7394</v>
      </c>
      <c r="C2125" t="s">
        <v>1732</v>
      </c>
      <c r="D2125" t="s">
        <v>6883</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7743</v>
      </c>
      <c r="B2126" t="s">
        <v>7394</v>
      </c>
      <c r="C2126" t="s">
        <v>1732</v>
      </c>
      <c r="D2126" t="s">
        <v>6884</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7744</v>
      </c>
      <c r="B2127" t="s">
        <v>7394</v>
      </c>
      <c r="C2127" t="s">
        <v>1732</v>
      </c>
      <c r="D2127" t="s">
        <v>6884</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7745</v>
      </c>
      <c r="B2128" t="s">
        <v>7394</v>
      </c>
      <c r="C2128" t="s">
        <v>1732</v>
      </c>
      <c r="D2128" t="s">
        <v>6884</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7746</v>
      </c>
      <c r="B2129" t="s">
        <v>7394</v>
      </c>
      <c r="C2129" t="s">
        <v>1732</v>
      </c>
      <c r="D2129" t="s">
        <v>6884</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7747</v>
      </c>
      <c r="B2130" t="s">
        <v>7394</v>
      </c>
      <c r="C2130" t="s">
        <v>1732</v>
      </c>
      <c r="D2130" t="s">
        <v>6884</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7748</v>
      </c>
      <c r="B2131" t="s">
        <v>7394</v>
      </c>
      <c r="C2131" t="s">
        <v>1732</v>
      </c>
      <c r="D2131" t="s">
        <v>6884</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7749</v>
      </c>
      <c r="B2132" t="s">
        <v>7394</v>
      </c>
      <c r="C2132" t="s">
        <v>1732</v>
      </c>
      <c r="D2132" t="s">
        <v>6884</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7750</v>
      </c>
      <c r="B2133" t="s">
        <v>7394</v>
      </c>
      <c r="C2133" t="s">
        <v>1732</v>
      </c>
      <c r="D2133" t="s">
        <v>6884</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7751</v>
      </c>
      <c r="B2134" t="s">
        <v>7394</v>
      </c>
      <c r="C2134" t="s">
        <v>1732</v>
      </c>
      <c r="D2134" t="s">
        <v>6884</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7752</v>
      </c>
      <c r="B2135" t="s">
        <v>7394</v>
      </c>
      <c r="C2135" t="s">
        <v>1732</v>
      </c>
      <c r="D2135" t="s">
        <v>6884</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7753</v>
      </c>
      <c r="B2136" t="s">
        <v>7394</v>
      </c>
      <c r="C2136" t="s">
        <v>1732</v>
      </c>
      <c r="D2136" t="s">
        <v>6884</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7754</v>
      </c>
      <c r="B2137" t="s">
        <v>7394</v>
      </c>
      <c r="C2137" t="s">
        <v>1732</v>
      </c>
      <c r="D2137" t="s">
        <v>6884</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7755</v>
      </c>
      <c r="B2138" t="s">
        <v>7394</v>
      </c>
      <c r="C2138" t="s">
        <v>1732</v>
      </c>
      <c r="D2138" t="s">
        <v>6885</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7756</v>
      </c>
      <c r="B2139" t="s">
        <v>7394</v>
      </c>
      <c r="C2139" t="s">
        <v>1732</v>
      </c>
      <c r="D2139" t="s">
        <v>6885</v>
      </c>
      <c r="E2139" t="s">
        <v>1705</v>
      </c>
      <c r="H2139" t="str">
        <f>INDEX('Vensim Variables'!$B:$B,MATCH(EPS!$B2139,'Vensim Variables'!$A:$A,0))</f>
        <v>g pollutant</v>
      </c>
      <c r="I2139" t="str">
        <f t="shared" si="66"/>
        <v>VOC</v>
      </c>
      <c r="J2139" s="47">
        <f>INDEX(NoSettings!$C:$C,MATCH(EPS!$A2139,NoSettings!$A:$A,0))</f>
        <v>0</v>
      </c>
      <c r="K2139">
        <f>INDEX(GWP!$C$2:$C$13,MATCH(EPS!I2139,GWP!$B$2:$B$13,0))</f>
        <v>0</v>
      </c>
      <c r="L2139" s="4">
        <f t="shared" si="67"/>
        <v>0</v>
      </c>
    </row>
    <row r="2140" spans="1:12">
      <c r="A2140" t="s">
        <v>7757</v>
      </c>
      <c r="B2140" t="s">
        <v>7394</v>
      </c>
      <c r="C2140" t="s">
        <v>1732</v>
      </c>
      <c r="D2140" t="s">
        <v>6885</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7758</v>
      </c>
      <c r="B2141" t="s">
        <v>7394</v>
      </c>
      <c r="C2141" t="s">
        <v>1732</v>
      </c>
      <c r="D2141" t="s">
        <v>6885</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7759</v>
      </c>
      <c r="B2142" t="s">
        <v>7394</v>
      </c>
      <c r="C2142" t="s">
        <v>1732</v>
      </c>
      <c r="D2142" t="s">
        <v>6885</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7760</v>
      </c>
      <c r="B2143" t="s">
        <v>7394</v>
      </c>
      <c r="C2143" t="s">
        <v>1732</v>
      </c>
      <c r="D2143" t="s">
        <v>6885</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7761</v>
      </c>
      <c r="B2144" t="s">
        <v>7394</v>
      </c>
      <c r="C2144" t="s">
        <v>1732</v>
      </c>
      <c r="D2144" t="s">
        <v>6885</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7762</v>
      </c>
      <c r="B2145" t="s">
        <v>7394</v>
      </c>
      <c r="C2145" t="s">
        <v>1732</v>
      </c>
      <c r="D2145" t="s">
        <v>6885</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7763</v>
      </c>
      <c r="B2146" t="s">
        <v>7394</v>
      </c>
      <c r="C2146" t="s">
        <v>1732</v>
      </c>
      <c r="D2146" t="s">
        <v>6885</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7764</v>
      </c>
      <c r="B2147" t="s">
        <v>7394</v>
      </c>
      <c r="C2147" t="s">
        <v>1732</v>
      </c>
      <c r="D2147" t="s">
        <v>6885</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7765</v>
      </c>
      <c r="B2148" t="s">
        <v>7394</v>
      </c>
      <c r="C2148" t="s">
        <v>1732</v>
      </c>
      <c r="D2148" t="s">
        <v>6885</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7766</v>
      </c>
      <c r="B2149" t="s">
        <v>7394</v>
      </c>
      <c r="C2149" t="s">
        <v>1732</v>
      </c>
      <c r="D2149" t="s">
        <v>6885</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7767</v>
      </c>
      <c r="B2150" t="s">
        <v>7394</v>
      </c>
      <c r="C2150" t="s">
        <v>1732</v>
      </c>
      <c r="D2150" t="s">
        <v>6886</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7768</v>
      </c>
      <c r="B2151" t="s">
        <v>7394</v>
      </c>
      <c r="C2151" t="s">
        <v>1732</v>
      </c>
      <c r="D2151" t="s">
        <v>6886</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7769</v>
      </c>
      <c r="B2152" t="s">
        <v>7394</v>
      </c>
      <c r="C2152" t="s">
        <v>1732</v>
      </c>
      <c r="D2152" t="s">
        <v>6886</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7770</v>
      </c>
      <c r="B2153" t="s">
        <v>7394</v>
      </c>
      <c r="C2153" t="s">
        <v>1732</v>
      </c>
      <c r="D2153" t="s">
        <v>6886</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7771</v>
      </c>
      <c r="B2154" t="s">
        <v>7394</v>
      </c>
      <c r="C2154" t="s">
        <v>1732</v>
      </c>
      <c r="D2154" t="s">
        <v>6886</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7772</v>
      </c>
      <c r="B2155" t="s">
        <v>7394</v>
      </c>
      <c r="C2155" t="s">
        <v>1732</v>
      </c>
      <c r="D2155" t="s">
        <v>6886</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7773</v>
      </c>
      <c r="B2156" t="s">
        <v>7394</v>
      </c>
      <c r="C2156" t="s">
        <v>1732</v>
      </c>
      <c r="D2156" t="s">
        <v>6886</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7774</v>
      </c>
      <c r="B2157" t="s">
        <v>7394</v>
      </c>
      <c r="C2157" t="s">
        <v>1732</v>
      </c>
      <c r="D2157" t="s">
        <v>6886</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7775</v>
      </c>
      <c r="B2158" t="s">
        <v>7394</v>
      </c>
      <c r="C2158" t="s">
        <v>1732</v>
      </c>
      <c r="D2158" t="s">
        <v>6886</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7776</v>
      </c>
      <c r="B2159" t="s">
        <v>7394</v>
      </c>
      <c r="C2159" t="s">
        <v>1732</v>
      </c>
      <c r="D2159" t="s">
        <v>6886</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7777</v>
      </c>
      <c r="B2160" t="s">
        <v>7394</v>
      </c>
      <c r="C2160" t="s">
        <v>1732</v>
      </c>
      <c r="D2160" t="s">
        <v>6886</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7778</v>
      </c>
      <c r="B2161" t="s">
        <v>7394</v>
      </c>
      <c r="C2161" t="s">
        <v>1732</v>
      </c>
      <c r="D2161" t="s">
        <v>6886</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7779</v>
      </c>
      <c r="B2162" t="s">
        <v>7394</v>
      </c>
      <c r="C2162" t="s">
        <v>1732</v>
      </c>
      <c r="D2162" t="s">
        <v>6887</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7780</v>
      </c>
      <c r="B2163" t="s">
        <v>7394</v>
      </c>
      <c r="C2163" t="s">
        <v>1732</v>
      </c>
      <c r="D2163" t="s">
        <v>6887</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7781</v>
      </c>
      <c r="B2164" t="s">
        <v>7394</v>
      </c>
      <c r="C2164" t="s">
        <v>1732</v>
      </c>
      <c r="D2164" t="s">
        <v>6887</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7782</v>
      </c>
      <c r="B2165" t="s">
        <v>7394</v>
      </c>
      <c r="C2165" t="s">
        <v>1732</v>
      </c>
      <c r="D2165" t="s">
        <v>6887</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7783</v>
      </c>
      <c r="B2166" t="s">
        <v>7394</v>
      </c>
      <c r="C2166" t="s">
        <v>1732</v>
      </c>
      <c r="D2166" t="s">
        <v>6887</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7784</v>
      </c>
      <c r="B2167" t="s">
        <v>7394</v>
      </c>
      <c r="C2167" t="s">
        <v>1732</v>
      </c>
      <c r="D2167" t="s">
        <v>6887</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7785</v>
      </c>
      <c r="B2168" t="s">
        <v>7394</v>
      </c>
      <c r="C2168" t="s">
        <v>1732</v>
      </c>
      <c r="D2168" t="s">
        <v>6887</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7786</v>
      </c>
      <c r="B2169" t="s">
        <v>7394</v>
      </c>
      <c r="C2169" t="s">
        <v>1732</v>
      </c>
      <c r="D2169" t="s">
        <v>6887</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7787</v>
      </c>
      <c r="B2170" t="s">
        <v>7394</v>
      </c>
      <c r="C2170" t="s">
        <v>1732</v>
      </c>
      <c r="D2170" t="s">
        <v>6887</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7788</v>
      </c>
      <c r="B2171" t="s">
        <v>7394</v>
      </c>
      <c r="C2171" t="s">
        <v>1732</v>
      </c>
      <c r="D2171" t="s">
        <v>6887</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7789</v>
      </c>
      <c r="B2172" t="s">
        <v>7394</v>
      </c>
      <c r="C2172" t="s">
        <v>1732</v>
      </c>
      <c r="D2172" t="s">
        <v>6887</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7790</v>
      </c>
      <c r="B2173" t="s">
        <v>7394</v>
      </c>
      <c r="C2173" t="s">
        <v>1732</v>
      </c>
      <c r="D2173" t="s">
        <v>6887</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7791</v>
      </c>
      <c r="B2174" t="s">
        <v>7394</v>
      </c>
      <c r="C2174" t="s">
        <v>1732</v>
      </c>
      <c r="D2174" t="s">
        <v>6888</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7792</v>
      </c>
      <c r="B2175" t="s">
        <v>7394</v>
      </c>
      <c r="C2175" t="s">
        <v>1732</v>
      </c>
      <c r="D2175" t="s">
        <v>6888</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7793</v>
      </c>
      <c r="B2176" t="s">
        <v>7394</v>
      </c>
      <c r="C2176" t="s">
        <v>1732</v>
      </c>
      <c r="D2176" t="s">
        <v>6888</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7794</v>
      </c>
      <c r="B2177" t="s">
        <v>7394</v>
      </c>
      <c r="C2177" t="s">
        <v>1732</v>
      </c>
      <c r="D2177" t="s">
        <v>6888</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7795</v>
      </c>
      <c r="B2178" t="s">
        <v>7394</v>
      </c>
      <c r="C2178" t="s">
        <v>1732</v>
      </c>
      <c r="D2178" t="s">
        <v>6888</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7796</v>
      </c>
      <c r="B2179" t="s">
        <v>7394</v>
      </c>
      <c r="C2179" t="s">
        <v>1732</v>
      </c>
      <c r="D2179" t="s">
        <v>6888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7797</v>
      </c>
      <c r="B2180" t="s">
        <v>7394</v>
      </c>
      <c r="C2180" t="s">
        <v>1732</v>
      </c>
      <c r="D2180" t="s">
        <v>6888</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7798</v>
      </c>
      <c r="B2181" t="s">
        <v>7394</v>
      </c>
      <c r="C2181" t="s">
        <v>1732</v>
      </c>
      <c r="D2181" t="s">
        <v>6888</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7799</v>
      </c>
      <c r="B2182" t="s">
        <v>7394</v>
      </c>
      <c r="C2182" t="s">
        <v>1732</v>
      </c>
      <c r="D2182" t="s">
        <v>6888</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7800</v>
      </c>
      <c r="B2183" t="s">
        <v>7394</v>
      </c>
      <c r="C2183" t="s">
        <v>1732</v>
      </c>
      <c r="D2183" t="s">
        <v>6888</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7801</v>
      </c>
      <c r="B2184" t="s">
        <v>7394</v>
      </c>
      <c r="C2184" t="s">
        <v>1732</v>
      </c>
      <c r="D2184" t="s">
        <v>6888</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7802</v>
      </c>
      <c r="B2185" t="s">
        <v>7394</v>
      </c>
      <c r="C2185" t="s">
        <v>1732</v>
      </c>
      <c r="D2185" t="s">
        <v>6888</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7803</v>
      </c>
      <c r="B2186" t="s">
        <v>7394</v>
      </c>
      <c r="C2186" t="s">
        <v>1732</v>
      </c>
      <c r="D2186" t="s">
        <v>6889</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7804</v>
      </c>
      <c r="B2187" t="s">
        <v>7394</v>
      </c>
      <c r="C2187" t="s">
        <v>1732</v>
      </c>
      <c r="D2187" t="s">
        <v>6889</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7805</v>
      </c>
      <c r="B2188" t="s">
        <v>7394</v>
      </c>
      <c r="C2188" t="s">
        <v>1732</v>
      </c>
      <c r="D2188" t="s">
        <v>6889</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7806</v>
      </c>
      <c r="B2189" t="s">
        <v>7394</v>
      </c>
      <c r="C2189" t="s">
        <v>1732</v>
      </c>
      <c r="D2189" t="s">
        <v>6889</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7807</v>
      </c>
      <c r="B2190" t="s">
        <v>7394</v>
      </c>
      <c r="C2190" t="s">
        <v>1732</v>
      </c>
      <c r="D2190" t="s">
        <v>6889</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7808</v>
      </c>
      <c r="B2191" t="s">
        <v>7394</v>
      </c>
      <c r="C2191" t="s">
        <v>1732</v>
      </c>
      <c r="D2191" t="s">
        <v>6889</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7809</v>
      </c>
      <c r="B2192" t="s">
        <v>7394</v>
      </c>
      <c r="C2192" t="s">
        <v>1732</v>
      </c>
      <c r="D2192" t="s">
        <v>6889</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7810</v>
      </c>
      <c r="B2193" t="s">
        <v>7394</v>
      </c>
      <c r="C2193" t="s">
        <v>1732</v>
      </c>
      <c r="D2193" t="s">
        <v>6889</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7811</v>
      </c>
      <c r="B2194" t="s">
        <v>7394</v>
      </c>
      <c r="C2194" t="s">
        <v>1732</v>
      </c>
      <c r="D2194" t="s">
        <v>6889</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7812</v>
      </c>
      <c r="B2195" t="s">
        <v>7394</v>
      </c>
      <c r="C2195" t="s">
        <v>1732</v>
      </c>
      <c r="D2195" t="s">
        <v>6889</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7813</v>
      </c>
      <c r="B2196" t="s">
        <v>7394</v>
      </c>
      <c r="C2196" t="s">
        <v>1732</v>
      </c>
      <c r="D2196" t="s">
        <v>6889</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7814</v>
      </c>
      <c r="B2197" t="s">
        <v>7394</v>
      </c>
      <c r="C2197" t="s">
        <v>1732</v>
      </c>
      <c r="D2197" t="s">
        <v>6889</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7815</v>
      </c>
      <c r="B2198" t="s">
        <v>7394</v>
      </c>
      <c r="C2198" t="s">
        <v>1732</v>
      </c>
      <c r="D2198" t="s">
        <v>6890</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7816</v>
      </c>
      <c r="B2199" t="s">
        <v>7394</v>
      </c>
      <c r="C2199" t="s">
        <v>1732</v>
      </c>
      <c r="D2199" t="s">
        <v>6890</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7817</v>
      </c>
      <c r="B2200" t="s">
        <v>7394</v>
      </c>
      <c r="C2200" t="s">
        <v>1732</v>
      </c>
      <c r="D2200" t="s">
        <v>6890</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7818</v>
      </c>
      <c r="B2201" t="s">
        <v>7394</v>
      </c>
      <c r="C2201" t="s">
        <v>1732</v>
      </c>
      <c r="D2201" t="s">
        <v>6890</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7819</v>
      </c>
      <c r="B2202" t="s">
        <v>7394</v>
      </c>
      <c r="C2202" t="s">
        <v>1732</v>
      </c>
      <c r="D2202" t="s">
        <v>6890</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7820</v>
      </c>
      <c r="B2203" t="s">
        <v>7394</v>
      </c>
      <c r="C2203" t="s">
        <v>1732</v>
      </c>
      <c r="D2203" t="s">
        <v>6890</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7821</v>
      </c>
      <c r="B2204" t="s">
        <v>7394</v>
      </c>
      <c r="C2204" t="s">
        <v>1732</v>
      </c>
      <c r="D2204" t="s">
        <v>6890</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7822</v>
      </c>
      <c r="B2205" t="s">
        <v>7394</v>
      </c>
      <c r="C2205" t="s">
        <v>1732</v>
      </c>
      <c r="D2205" t="s">
        <v>6890</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7823</v>
      </c>
      <c r="B2206" t="s">
        <v>7394</v>
      </c>
      <c r="C2206" t="s">
        <v>1732</v>
      </c>
      <c r="D2206" t="s">
        <v>6890</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7824</v>
      </c>
      <c r="B2207" t="s">
        <v>7394</v>
      </c>
      <c r="C2207" t="s">
        <v>1732</v>
      </c>
      <c r="D2207" t="s">
        <v>6890</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7825</v>
      </c>
      <c r="B2208" t="s">
        <v>7394</v>
      </c>
      <c r="C2208" t="s">
        <v>1732</v>
      </c>
      <c r="D2208" t="s">
        <v>6890</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7826</v>
      </c>
      <c r="B2209" t="s">
        <v>7394</v>
      </c>
      <c r="C2209" t="s">
        <v>1732</v>
      </c>
      <c r="D2209" t="s">
        <v>6890</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7827</v>
      </c>
      <c r="B2210" t="s">
        <v>7394</v>
      </c>
      <c r="C2210" t="s">
        <v>1732</v>
      </c>
      <c r="D2210" t="s">
        <v>6891</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7828</v>
      </c>
      <c r="B2211" t="s">
        <v>7394</v>
      </c>
      <c r="C2211" t="s">
        <v>1732</v>
      </c>
      <c r="D2211" t="s">
        <v>6891</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7829</v>
      </c>
      <c r="B2212" t="s">
        <v>7394</v>
      </c>
      <c r="C2212" t="s">
        <v>1732</v>
      </c>
      <c r="D2212" t="s">
        <v>6891</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7830</v>
      </c>
      <c r="B2213" t="s">
        <v>7394</v>
      </c>
      <c r="C2213" t="s">
        <v>1732</v>
      </c>
      <c r="D2213" t="s">
        <v>6891</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7831</v>
      </c>
      <c r="B2214" t="s">
        <v>7394</v>
      </c>
      <c r="C2214" t="s">
        <v>1732</v>
      </c>
      <c r="D2214" t="s">
        <v>6891</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7832</v>
      </c>
      <c r="B2215" t="s">
        <v>7394</v>
      </c>
      <c r="C2215" t="s">
        <v>1732</v>
      </c>
      <c r="D2215" t="s">
        <v>6891</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7833</v>
      </c>
      <c r="B2216" t="s">
        <v>7394</v>
      </c>
      <c r="C2216" t="s">
        <v>1732</v>
      </c>
      <c r="D2216" t="s">
        <v>6891</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7834</v>
      </c>
      <c r="B2217" t="s">
        <v>7394</v>
      </c>
      <c r="C2217" t="s">
        <v>1732</v>
      </c>
      <c r="D2217" t="s">
        <v>6891</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7835</v>
      </c>
      <c r="B2218" t="s">
        <v>7394</v>
      </c>
      <c r="C2218" t="s">
        <v>1732</v>
      </c>
      <c r="D2218" t="s">
        <v>6891</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7836</v>
      </c>
      <c r="B2219" t="s">
        <v>7394</v>
      </c>
      <c r="C2219" t="s">
        <v>1732</v>
      </c>
      <c r="D2219" t="s">
        <v>6891</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7837</v>
      </c>
      <c r="B2220" t="s">
        <v>7394</v>
      </c>
      <c r="C2220" t="s">
        <v>1732</v>
      </c>
      <c r="D2220" t="s">
        <v>6891</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7838</v>
      </c>
      <c r="B2221" t="s">
        <v>7394</v>
      </c>
      <c r="C2221" t="s">
        <v>1732</v>
      </c>
      <c r="D2221" t="s">
        <v>6891</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7839</v>
      </c>
      <c r="B2222" t="s">
        <v>7394</v>
      </c>
      <c r="C2222" t="s">
        <v>1732</v>
      </c>
      <c r="D2222" t="s">
        <v>6892</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7840</v>
      </c>
      <c r="B2223" t="s">
        <v>7394</v>
      </c>
      <c r="C2223" t="s">
        <v>1732</v>
      </c>
      <c r="D2223" t="s">
        <v>6892</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7841</v>
      </c>
      <c r="B2224" t="s">
        <v>7394</v>
      </c>
      <c r="C2224" t="s">
        <v>1732</v>
      </c>
      <c r="D2224" t="s">
        <v>6892</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7842</v>
      </c>
      <c r="B2225" t="s">
        <v>7394</v>
      </c>
      <c r="C2225" t="s">
        <v>1732</v>
      </c>
      <c r="D2225" t="s">
        <v>6892</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7843</v>
      </c>
      <c r="B2226" t="s">
        <v>7394</v>
      </c>
      <c r="C2226" t="s">
        <v>1732</v>
      </c>
      <c r="D2226" t="s">
        <v>6892</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7844</v>
      </c>
      <c r="B2227" t="s">
        <v>7394</v>
      </c>
      <c r="C2227" t="s">
        <v>1732</v>
      </c>
      <c r="D2227" t="s">
        <v>6892</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7845</v>
      </c>
      <c r="B2228" t="s">
        <v>7394</v>
      </c>
      <c r="C2228" t="s">
        <v>1732</v>
      </c>
      <c r="D2228" t="s">
        <v>6892</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7846</v>
      </c>
      <c r="B2229" t="s">
        <v>7394</v>
      </c>
      <c r="C2229" t="s">
        <v>1732</v>
      </c>
      <c r="D2229" t="s">
        <v>6892</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7847</v>
      </c>
      <c r="B2230" t="s">
        <v>7394</v>
      </c>
      <c r="C2230" t="s">
        <v>1732</v>
      </c>
      <c r="D2230" t="s">
        <v>6892</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7848</v>
      </c>
      <c r="B2231" t="s">
        <v>7394</v>
      </c>
      <c r="C2231" t="s">
        <v>1732</v>
      </c>
      <c r="D2231" t="s">
        <v>6892</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7849</v>
      </c>
      <c r="B2232" t="s">
        <v>7394</v>
      </c>
      <c r="C2232" t="s">
        <v>1732</v>
      </c>
      <c r="D2232" t="s">
        <v>6892</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7850</v>
      </c>
      <c r="B2233" t="s">
        <v>7394</v>
      </c>
      <c r="C2233" t="s">
        <v>1732</v>
      </c>
      <c r="D2233" t="s">
        <v>6892</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7851</v>
      </c>
      <c r="B2234" t="s">
        <v>7394</v>
      </c>
      <c r="C2234" t="s">
        <v>1732</v>
      </c>
      <c r="D2234" t="s">
        <v>6893</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7852</v>
      </c>
      <c r="B2235" t="s">
        <v>7394</v>
      </c>
      <c r="C2235" t="s">
        <v>1732</v>
      </c>
      <c r="D2235" t="s">
        <v>6893</v>
      </c>
      <c r="E2235" t="s">
        <v>1705</v>
      </c>
      <c r="H2235" t="str">
        <f>INDEX('Vensim Variables'!$B:$B,MATCH(EPS!$B2235,'Vensim Variables'!$A:$A,0))</f>
        <v>g pollutant</v>
      </c>
      <c r="I2235" t="str">
        <f t="shared" si="68"/>
        <v>VOC</v>
      </c>
      <c r="J2235" s="47">
        <f>INDEX(NoSettings!$C:$C,MATCH(EPS!$A2235,NoSettings!$A:$A,0))</f>
        <v>0</v>
      </c>
      <c r="K2235">
        <f>INDEX(GWP!$C$2:$C$13,MATCH(EPS!I2235,GWP!$B$2:$B$13,0))</f>
        <v>0</v>
      </c>
      <c r="L2235" s="4">
        <f t="shared" si="69"/>
        <v>0</v>
      </c>
    </row>
    <row r="2236" spans="1:12">
      <c r="A2236" t="s">
        <v>7853</v>
      </c>
      <c r="B2236" t="s">
        <v>7394</v>
      </c>
      <c r="C2236" t="s">
        <v>1732</v>
      </c>
      <c r="D2236" t="s">
        <v>6893</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7854</v>
      </c>
      <c r="B2237" t="s">
        <v>7394</v>
      </c>
      <c r="C2237" t="s">
        <v>1732</v>
      </c>
      <c r="D2237" t="s">
        <v>6893</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7855</v>
      </c>
      <c r="B2238" t="s">
        <v>7394</v>
      </c>
      <c r="C2238" t="s">
        <v>1732</v>
      </c>
      <c r="D2238" t="s">
        <v>6893</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7856</v>
      </c>
      <c r="B2239" t="s">
        <v>7394</v>
      </c>
      <c r="C2239" t="s">
        <v>1732</v>
      </c>
      <c r="D2239" t="s">
        <v>6893</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7857</v>
      </c>
      <c r="B2240" t="s">
        <v>7394</v>
      </c>
      <c r="C2240" t="s">
        <v>1732</v>
      </c>
      <c r="D2240" t="s">
        <v>6893</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7858</v>
      </c>
      <c r="B2241" t="s">
        <v>7394</v>
      </c>
      <c r="C2241" t="s">
        <v>1732</v>
      </c>
      <c r="D2241" t="s">
        <v>6893</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7859</v>
      </c>
      <c r="B2242" t="s">
        <v>7394</v>
      </c>
      <c r="C2242" t="s">
        <v>1732</v>
      </c>
      <c r="D2242" t="s">
        <v>6893</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7860</v>
      </c>
      <c r="B2243" t="s">
        <v>7394</v>
      </c>
      <c r="C2243" t="s">
        <v>1732</v>
      </c>
      <c r="D2243" t="s">
        <v>6893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7861</v>
      </c>
      <c r="B2244" t="s">
        <v>7394</v>
      </c>
      <c r="C2244" t="s">
        <v>1732</v>
      </c>
      <c r="D2244" t="s">
        <v>6893</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7862</v>
      </c>
      <c r="B2245" t="s">
        <v>7394</v>
      </c>
      <c r="C2245" t="s">
        <v>1732</v>
      </c>
      <c r="D2245" t="s">
        <v>6893</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7863</v>
      </c>
      <c r="B2246" t="s">
        <v>7394</v>
      </c>
      <c r="C2246" t="s">
        <v>1732</v>
      </c>
      <c r="D2246" t="s">
        <v>6894</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7864</v>
      </c>
      <c r="B2247" t="s">
        <v>7394</v>
      </c>
      <c r="C2247" t="s">
        <v>1732</v>
      </c>
      <c r="D2247" t="s">
        <v>6894</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7865</v>
      </c>
      <c r="B2248" t="s">
        <v>7394</v>
      </c>
      <c r="C2248" t="s">
        <v>1732</v>
      </c>
      <c r="D2248" t="s">
        <v>6894</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7866</v>
      </c>
      <c r="B2249" t="s">
        <v>7394</v>
      </c>
      <c r="C2249" t="s">
        <v>1732</v>
      </c>
      <c r="D2249" t="s">
        <v>6894</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7867</v>
      </c>
      <c r="B2250" t="s">
        <v>7394</v>
      </c>
      <c r="C2250" t="s">
        <v>1732</v>
      </c>
      <c r="D2250" t="s">
        <v>6894</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7868</v>
      </c>
      <c r="B2251" t="s">
        <v>7394</v>
      </c>
      <c r="C2251" t="s">
        <v>1732</v>
      </c>
      <c r="D2251" t="s">
        <v>6894</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7869</v>
      </c>
      <c r="B2252" t="s">
        <v>7394</v>
      </c>
      <c r="C2252" t="s">
        <v>1732</v>
      </c>
      <c r="D2252" t="s">
        <v>6894</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7870</v>
      </c>
      <c r="B2253" t="s">
        <v>7394</v>
      </c>
      <c r="C2253" t="s">
        <v>1732</v>
      </c>
      <c r="D2253" t="s">
        <v>6894</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7871</v>
      </c>
      <c r="B2254" t="s">
        <v>7394</v>
      </c>
      <c r="C2254" t="s">
        <v>1732</v>
      </c>
      <c r="D2254" t="s">
        <v>6894</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7872</v>
      </c>
      <c r="B2255" t="s">
        <v>7394</v>
      </c>
      <c r="C2255" t="s">
        <v>1732</v>
      </c>
      <c r="D2255" t="s">
        <v>6894</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7873</v>
      </c>
      <c r="B2256" t="s">
        <v>7394</v>
      </c>
      <c r="C2256" t="s">
        <v>1732</v>
      </c>
      <c r="D2256" t="s">
        <v>6894</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7874</v>
      </c>
      <c r="B2257" t="s">
        <v>7394</v>
      </c>
      <c r="C2257" t="s">
        <v>1732</v>
      </c>
      <c r="D2257" t="s">
        <v>6894</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7875</v>
      </c>
      <c r="B2258" t="s">
        <v>7394</v>
      </c>
      <c r="C2258" t="s">
        <v>1732</v>
      </c>
      <c r="D2258" t="s">
        <v>6895</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7876</v>
      </c>
      <c r="B2259" t="s">
        <v>7394</v>
      </c>
      <c r="C2259" t="s">
        <v>1732</v>
      </c>
      <c r="D2259" t="s">
        <v>6895</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7877</v>
      </c>
      <c r="B2260" t="s">
        <v>7394</v>
      </c>
      <c r="C2260" t="s">
        <v>1732</v>
      </c>
      <c r="D2260" t="s">
        <v>6895</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7878</v>
      </c>
      <c r="B2261" t="s">
        <v>7394</v>
      </c>
      <c r="C2261" t="s">
        <v>1732</v>
      </c>
      <c r="D2261" t="s">
        <v>6895</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7879</v>
      </c>
      <c r="B2262" t="s">
        <v>7394</v>
      </c>
      <c r="C2262" t="s">
        <v>1732</v>
      </c>
      <c r="D2262" t="s">
        <v>6895</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7880</v>
      </c>
      <c r="B2263" t="s">
        <v>7394</v>
      </c>
      <c r="C2263" t="s">
        <v>1732</v>
      </c>
      <c r="D2263" t="s">
        <v>6895</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7881</v>
      </c>
      <c r="B2264" t="s">
        <v>7394</v>
      </c>
      <c r="C2264" t="s">
        <v>1732</v>
      </c>
      <c r="D2264" t="s">
        <v>6895</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7882</v>
      </c>
      <c r="B2265" t="s">
        <v>7394</v>
      </c>
      <c r="C2265" t="s">
        <v>1732</v>
      </c>
      <c r="D2265" t="s">
        <v>6895</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7883</v>
      </c>
      <c r="B2266" t="s">
        <v>7394</v>
      </c>
      <c r="C2266" t="s">
        <v>1732</v>
      </c>
      <c r="D2266" t="s">
        <v>6895</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7884</v>
      </c>
      <c r="B2267" t="s">
        <v>7394</v>
      </c>
      <c r="C2267" t="s">
        <v>1732</v>
      </c>
      <c r="D2267" t="s">
        <v>6895</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7885</v>
      </c>
      <c r="B2268" t="s">
        <v>7394</v>
      </c>
      <c r="C2268" t="s">
        <v>1732</v>
      </c>
      <c r="D2268" t="s">
        <v>6895</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7886</v>
      </c>
      <c r="B2269" t="s">
        <v>7394</v>
      </c>
      <c r="C2269" t="s">
        <v>1732</v>
      </c>
      <c r="D2269" t="s">
        <v>6895</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7887</v>
      </c>
      <c r="B2270" t="s">
        <v>7394</v>
      </c>
      <c r="C2270" t="s">
        <v>1732</v>
      </c>
      <c r="D2270" t="s">
        <v>6896</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7888</v>
      </c>
      <c r="B2271" t="s">
        <v>7394</v>
      </c>
      <c r="C2271" t="s">
        <v>1732</v>
      </c>
      <c r="D2271" t="s">
        <v>6896</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7889</v>
      </c>
      <c r="B2272" t="s">
        <v>7394</v>
      </c>
      <c r="C2272" t="s">
        <v>1732</v>
      </c>
      <c r="D2272" t="s">
        <v>6896</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7890</v>
      </c>
      <c r="B2273" t="s">
        <v>7394</v>
      </c>
      <c r="C2273" t="s">
        <v>1732</v>
      </c>
      <c r="D2273" t="s">
        <v>6896</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7891</v>
      </c>
      <c r="B2274" t="s">
        <v>7394</v>
      </c>
      <c r="C2274" t="s">
        <v>1732</v>
      </c>
      <c r="D2274" t="s">
        <v>6896</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7892</v>
      </c>
      <c r="B2275" t="s">
        <v>7394</v>
      </c>
      <c r="C2275" t="s">
        <v>1732</v>
      </c>
      <c r="D2275" t="s">
        <v>6896</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7893</v>
      </c>
      <c r="B2276" t="s">
        <v>7394</v>
      </c>
      <c r="C2276" t="s">
        <v>1732</v>
      </c>
      <c r="D2276" t="s">
        <v>6896</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7894</v>
      </c>
      <c r="B2277" t="s">
        <v>7394</v>
      </c>
      <c r="C2277" t="s">
        <v>1732</v>
      </c>
      <c r="D2277" t="s">
        <v>6896</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7895</v>
      </c>
      <c r="B2278" t="s">
        <v>7394</v>
      </c>
      <c r="C2278" t="s">
        <v>1732</v>
      </c>
      <c r="D2278" t="s">
        <v>6896</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7896</v>
      </c>
      <c r="B2279" t="s">
        <v>7394</v>
      </c>
      <c r="C2279" t="s">
        <v>1732</v>
      </c>
      <c r="D2279" t="s">
        <v>6896</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7897</v>
      </c>
      <c r="B2280" t="s">
        <v>7394</v>
      </c>
      <c r="C2280" t="s">
        <v>1732</v>
      </c>
      <c r="D2280" t="s">
        <v>6896</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7898</v>
      </c>
      <c r="B2281" t="s">
        <v>7394</v>
      </c>
      <c r="C2281" t="s">
        <v>1732</v>
      </c>
      <c r="D2281" t="s">
        <v>6896</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7899</v>
      </c>
      <c r="B2282" t="s">
        <v>7394</v>
      </c>
      <c r="C2282" t="s">
        <v>1732</v>
      </c>
      <c r="D2282" t="s">
        <v>6897</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7900</v>
      </c>
      <c r="B2283" t="s">
        <v>7394</v>
      </c>
      <c r="C2283" t="s">
        <v>1732</v>
      </c>
      <c r="D2283" t="s">
        <v>6897</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7901</v>
      </c>
      <c r="B2284" t="s">
        <v>7394</v>
      </c>
      <c r="C2284" t="s">
        <v>1732</v>
      </c>
      <c r="D2284" t="s">
        <v>6897</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7902</v>
      </c>
      <c r="B2285" t="s">
        <v>7394</v>
      </c>
      <c r="C2285" t="s">
        <v>1732</v>
      </c>
      <c r="D2285" t="s">
        <v>6897</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7903</v>
      </c>
      <c r="B2286" t="s">
        <v>7394</v>
      </c>
      <c r="C2286" t="s">
        <v>1732</v>
      </c>
      <c r="D2286" t="s">
        <v>6897</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7904</v>
      </c>
      <c r="B2287" t="s">
        <v>7394</v>
      </c>
      <c r="C2287" t="s">
        <v>1732</v>
      </c>
      <c r="D2287" t="s">
        <v>6897</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7905</v>
      </c>
      <c r="B2288" t="s">
        <v>7394</v>
      </c>
      <c r="C2288" t="s">
        <v>1732</v>
      </c>
      <c r="D2288" t="s">
        <v>6897</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7906</v>
      </c>
      <c r="B2289" t="s">
        <v>7394</v>
      </c>
      <c r="C2289" t="s">
        <v>1732</v>
      </c>
      <c r="D2289" t="s">
        <v>6897</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7907</v>
      </c>
      <c r="B2290" t="s">
        <v>7394</v>
      </c>
      <c r="C2290" t="s">
        <v>1732</v>
      </c>
      <c r="D2290" t="s">
        <v>6897</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7908</v>
      </c>
      <c r="B2291" t="s">
        <v>7394</v>
      </c>
      <c r="C2291" t="s">
        <v>1732</v>
      </c>
      <c r="D2291" t="s">
        <v>6897</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7909</v>
      </c>
      <c r="B2292" t="s">
        <v>7394</v>
      </c>
      <c r="C2292" t="s">
        <v>1732</v>
      </c>
      <c r="D2292" t="s">
        <v>6897</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7910</v>
      </c>
      <c r="B2293" t="s">
        <v>7394</v>
      </c>
      <c r="C2293" t="s">
        <v>1732</v>
      </c>
      <c r="D2293" t="s">
        <v>6897</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7911</v>
      </c>
      <c r="B2294" t="s">
        <v>7394</v>
      </c>
      <c r="C2294" t="s">
        <v>1732</v>
      </c>
      <c r="D2294" t="s">
        <v>6898</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7912</v>
      </c>
      <c r="B2295" t="s">
        <v>7394</v>
      </c>
      <c r="C2295" t="s">
        <v>1732</v>
      </c>
      <c r="D2295" t="s">
        <v>6898</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7913</v>
      </c>
      <c r="B2296" t="s">
        <v>7394</v>
      </c>
      <c r="C2296" t="s">
        <v>1732</v>
      </c>
      <c r="D2296" t="s">
        <v>6898</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7914</v>
      </c>
      <c r="B2297" t="s">
        <v>7394</v>
      </c>
      <c r="C2297" t="s">
        <v>1732</v>
      </c>
      <c r="D2297" t="s">
        <v>6898</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7915</v>
      </c>
      <c r="B2298" t="s">
        <v>7394</v>
      </c>
      <c r="C2298" t="s">
        <v>1732</v>
      </c>
      <c r="D2298" t="s">
        <v>6898</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7916</v>
      </c>
      <c r="B2299" t="s">
        <v>7394</v>
      </c>
      <c r="C2299" t="s">
        <v>1732</v>
      </c>
      <c r="D2299" t="s">
        <v>6898</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7917</v>
      </c>
      <c r="B2300" t="s">
        <v>7394</v>
      </c>
      <c r="C2300" t="s">
        <v>1732</v>
      </c>
      <c r="D2300" t="s">
        <v>6898</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7918</v>
      </c>
      <c r="B2301" t="s">
        <v>7394</v>
      </c>
      <c r="C2301" t="s">
        <v>1732</v>
      </c>
      <c r="D2301" t="s">
        <v>6898</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7919</v>
      </c>
      <c r="B2302" t="s">
        <v>7394</v>
      </c>
      <c r="C2302" t="s">
        <v>1732</v>
      </c>
      <c r="D2302" t="s">
        <v>6898</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7920</v>
      </c>
      <c r="B2303" t="s">
        <v>7394</v>
      </c>
      <c r="C2303" t="s">
        <v>1732</v>
      </c>
      <c r="D2303" t="s">
        <v>6898</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7921</v>
      </c>
      <c r="B2304" t="s">
        <v>7394</v>
      </c>
      <c r="C2304" t="s">
        <v>1732</v>
      </c>
      <c r="D2304" t="s">
        <v>6898</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7922</v>
      </c>
      <c r="B2305" t="s">
        <v>7394</v>
      </c>
      <c r="C2305" t="s">
        <v>1732</v>
      </c>
      <c r="D2305" t="s">
        <v>6898</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7923</v>
      </c>
      <c r="B2306" t="s">
        <v>7394</v>
      </c>
      <c r="C2306" t="s">
        <v>1732</v>
      </c>
      <c r="D2306" t="s">
        <v>6899</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7924</v>
      </c>
      <c r="B2307" t="s">
        <v>7394</v>
      </c>
      <c r="C2307" t="s">
        <v>1732</v>
      </c>
      <c r="D2307" t="s">
        <v>6899</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7925</v>
      </c>
      <c r="B2308" t="s">
        <v>7394</v>
      </c>
      <c r="C2308" t="s">
        <v>1732</v>
      </c>
      <c r="D2308" t="s">
        <v>6899</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7926</v>
      </c>
      <c r="B2309" t="s">
        <v>7394</v>
      </c>
      <c r="C2309" t="s">
        <v>1732</v>
      </c>
      <c r="D2309" t="s">
        <v>6899</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7927</v>
      </c>
      <c r="B2310" t="s">
        <v>7394</v>
      </c>
      <c r="C2310" t="s">
        <v>1732</v>
      </c>
      <c r="D2310" t="s">
        <v>6899</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7928</v>
      </c>
      <c r="B2311" t="s">
        <v>7394</v>
      </c>
      <c r="C2311" t="s">
        <v>1732</v>
      </c>
      <c r="D2311" t="s">
        <v>6899</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7929</v>
      </c>
      <c r="B2312" t="s">
        <v>7394</v>
      </c>
      <c r="C2312" t="s">
        <v>1732</v>
      </c>
      <c r="D2312" t="s">
        <v>6899</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7930</v>
      </c>
      <c r="B2313" t="s">
        <v>7394</v>
      </c>
      <c r="C2313" t="s">
        <v>1732</v>
      </c>
      <c r="D2313" t="s">
        <v>6899</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7931</v>
      </c>
      <c r="B2314" t="s">
        <v>7394</v>
      </c>
      <c r="C2314" t="s">
        <v>1732</v>
      </c>
      <c r="D2314" t="s">
        <v>6899</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7932</v>
      </c>
      <c r="B2315" t="s">
        <v>7394</v>
      </c>
      <c r="C2315" t="s">
        <v>1732</v>
      </c>
      <c r="D2315" t="s">
        <v>6899</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7933</v>
      </c>
      <c r="B2316" t="s">
        <v>7394</v>
      </c>
      <c r="C2316" t="s">
        <v>1732</v>
      </c>
      <c r="D2316" t="s">
        <v>6899</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7934</v>
      </c>
      <c r="B2317" t="s">
        <v>7394</v>
      </c>
      <c r="C2317" t="s">
        <v>1732</v>
      </c>
      <c r="D2317" t="s">
        <v>6899</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7935</v>
      </c>
      <c r="B2318" t="s">
        <v>7394</v>
      </c>
      <c r="C2318" t="s">
        <v>1732</v>
      </c>
      <c r="D2318" t="s">
        <v>6900</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7936</v>
      </c>
      <c r="B2319" t="s">
        <v>7394</v>
      </c>
      <c r="C2319" t="s">
        <v>1732</v>
      </c>
      <c r="D2319" t="s">
        <v>6900</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7937</v>
      </c>
      <c r="B2320" t="s">
        <v>7394</v>
      </c>
      <c r="C2320" t="s">
        <v>1732</v>
      </c>
      <c r="D2320" t="s">
        <v>6900</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7938</v>
      </c>
      <c r="B2321" t="s">
        <v>7394</v>
      </c>
      <c r="C2321" t="s">
        <v>1732</v>
      </c>
      <c r="D2321" t="s">
        <v>6900</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7939</v>
      </c>
      <c r="B2322" t="s">
        <v>7394</v>
      </c>
      <c r="C2322" t="s">
        <v>1732</v>
      </c>
      <c r="D2322" t="s">
        <v>6900</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7940</v>
      </c>
      <c r="B2323" t="s">
        <v>7394</v>
      </c>
      <c r="C2323" t="s">
        <v>1732</v>
      </c>
      <c r="D2323" t="s">
        <v>6900</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7941</v>
      </c>
      <c r="B2324" t="s">
        <v>7394</v>
      </c>
      <c r="C2324" t="s">
        <v>1732</v>
      </c>
      <c r="D2324" t="s">
        <v>6900</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7942</v>
      </c>
      <c r="B2325" t="s">
        <v>7394</v>
      </c>
      <c r="C2325" t="s">
        <v>1732</v>
      </c>
      <c r="D2325" t="s">
        <v>6900</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7943</v>
      </c>
      <c r="B2326" t="s">
        <v>7394</v>
      </c>
      <c r="C2326" t="s">
        <v>1732</v>
      </c>
      <c r="D2326" t="s">
        <v>6900</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7944</v>
      </c>
      <c r="B2327" t="s">
        <v>7394</v>
      </c>
      <c r="C2327" t="s">
        <v>1732</v>
      </c>
      <c r="D2327" t="s">
        <v>6900</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7945</v>
      </c>
      <c r="B2328" t="s">
        <v>7394</v>
      </c>
      <c r="C2328" t="s">
        <v>1732</v>
      </c>
      <c r="D2328" t="s">
        <v>6900</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7946</v>
      </c>
      <c r="B2329" t="s">
        <v>7394</v>
      </c>
      <c r="C2329" t="s">
        <v>1732</v>
      </c>
      <c r="D2329" t="s">
        <v>6900</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7947</v>
      </c>
      <c r="B2330" t="s">
        <v>7394</v>
      </c>
      <c r="C2330" t="s">
        <v>1732</v>
      </c>
      <c r="D2330" t="s">
        <v>6901</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7948</v>
      </c>
      <c r="B2331" t="s">
        <v>7394</v>
      </c>
      <c r="C2331" t="s">
        <v>1732</v>
      </c>
      <c r="D2331" t="s">
        <v>6901</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7949</v>
      </c>
      <c r="B2332" t="s">
        <v>7394</v>
      </c>
      <c r="C2332" t="s">
        <v>1732</v>
      </c>
      <c r="D2332" t="s">
        <v>6901</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7950</v>
      </c>
      <c r="B2333" t="s">
        <v>7394</v>
      </c>
      <c r="C2333" t="s">
        <v>1732</v>
      </c>
      <c r="D2333" t="s">
        <v>6901</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7951</v>
      </c>
      <c r="B2334" t="s">
        <v>7394</v>
      </c>
      <c r="C2334" t="s">
        <v>1732</v>
      </c>
      <c r="D2334" t="s">
        <v>6901</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7952</v>
      </c>
      <c r="B2335" t="s">
        <v>7394</v>
      </c>
      <c r="C2335" t="s">
        <v>1732</v>
      </c>
      <c r="D2335" t="s">
        <v>6901</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7953</v>
      </c>
      <c r="B2336" t="s">
        <v>7394</v>
      </c>
      <c r="C2336" t="s">
        <v>1732</v>
      </c>
      <c r="D2336" t="s">
        <v>6901</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7954</v>
      </c>
      <c r="B2337" t="s">
        <v>7394</v>
      </c>
      <c r="C2337" t="s">
        <v>1732</v>
      </c>
      <c r="D2337" t="s">
        <v>6901</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7955</v>
      </c>
      <c r="B2338" t="s">
        <v>7394</v>
      </c>
      <c r="C2338" t="s">
        <v>1732</v>
      </c>
      <c r="D2338" t="s">
        <v>6901</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7956</v>
      </c>
      <c r="B2339" t="s">
        <v>7394</v>
      </c>
      <c r="C2339" t="s">
        <v>1732</v>
      </c>
      <c r="D2339" t="s">
        <v>6901</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7957</v>
      </c>
      <c r="B2340" t="s">
        <v>7394</v>
      </c>
      <c r="C2340" t="s">
        <v>1732</v>
      </c>
      <c r="D2340" t="s">
        <v>6901</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7958</v>
      </c>
      <c r="B2341" t="s">
        <v>7394</v>
      </c>
      <c r="C2341" t="s">
        <v>1732</v>
      </c>
      <c r="D2341" t="s">
        <v>6901</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7959</v>
      </c>
      <c r="B2342" t="s">
        <v>7394</v>
      </c>
      <c r="C2342" t="s">
        <v>1732</v>
      </c>
      <c r="D2342" t="s">
        <v>6902</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7960</v>
      </c>
      <c r="B2343" t="s">
        <v>7394</v>
      </c>
      <c r="C2343" t="s">
        <v>1732</v>
      </c>
      <c r="D2343" t="s">
        <v>6902</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7961</v>
      </c>
      <c r="B2344" t="s">
        <v>7394</v>
      </c>
      <c r="C2344" t="s">
        <v>1732</v>
      </c>
      <c r="D2344" t="s">
        <v>6902</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7962</v>
      </c>
      <c r="B2345" t="s">
        <v>7394</v>
      </c>
      <c r="C2345" t="s">
        <v>1732</v>
      </c>
      <c r="D2345" t="s">
        <v>6902</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7963</v>
      </c>
      <c r="B2346" t="s">
        <v>7394</v>
      </c>
      <c r="C2346" t="s">
        <v>1732</v>
      </c>
      <c r="D2346" t="s">
        <v>6902</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7964</v>
      </c>
      <c r="B2347" t="s">
        <v>7394</v>
      </c>
      <c r="C2347" t="s">
        <v>1732</v>
      </c>
      <c r="D2347" t="s">
        <v>6902</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7965</v>
      </c>
      <c r="B2348" t="s">
        <v>7394</v>
      </c>
      <c r="C2348" t="s">
        <v>1732</v>
      </c>
      <c r="D2348" t="s">
        <v>6902</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7966</v>
      </c>
      <c r="B2349" t="s">
        <v>7394</v>
      </c>
      <c r="C2349" t="s">
        <v>1732</v>
      </c>
      <c r="D2349" t="s">
        <v>6902</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7967</v>
      </c>
      <c r="B2350" t="s">
        <v>7394</v>
      </c>
      <c r="C2350" t="s">
        <v>1732</v>
      </c>
      <c r="D2350" t="s">
        <v>6902</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7968</v>
      </c>
      <c r="B2351" t="s">
        <v>7394</v>
      </c>
      <c r="C2351" t="s">
        <v>1732</v>
      </c>
      <c r="D2351" t="s">
        <v>6902</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7969</v>
      </c>
      <c r="B2352" t="s">
        <v>7394</v>
      </c>
      <c r="C2352" t="s">
        <v>1732</v>
      </c>
      <c r="D2352" t="s">
        <v>6902</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7970</v>
      </c>
      <c r="B2353" t="s">
        <v>7394</v>
      </c>
      <c r="C2353" t="s">
        <v>1732</v>
      </c>
      <c r="D2353" t="s">
        <v>6902</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7971</v>
      </c>
      <c r="B2354" t="s">
        <v>7394</v>
      </c>
      <c r="C2354" t="s">
        <v>1732</v>
      </c>
      <c r="D2354" t="s">
        <v>6903</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7972</v>
      </c>
      <c r="B2355" t="s">
        <v>7394</v>
      </c>
      <c r="C2355" t="s">
        <v>1732</v>
      </c>
      <c r="D2355" t="s">
        <v>6903</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7973</v>
      </c>
      <c r="B2356" t="s">
        <v>7394</v>
      </c>
      <c r="C2356" t="s">
        <v>1732</v>
      </c>
      <c r="D2356" t="s">
        <v>6903</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7974</v>
      </c>
      <c r="B2357" t="s">
        <v>7394</v>
      </c>
      <c r="C2357" t="s">
        <v>1732</v>
      </c>
      <c r="D2357" t="s">
        <v>6903</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7975</v>
      </c>
      <c r="B2358" t="s">
        <v>7394</v>
      </c>
      <c r="C2358" t="s">
        <v>1732</v>
      </c>
      <c r="D2358" t="s">
        <v>6903</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7976</v>
      </c>
      <c r="B2359" t="s">
        <v>7394</v>
      </c>
      <c r="C2359" t="s">
        <v>1732</v>
      </c>
      <c r="D2359" t="s">
        <v>6903</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7977</v>
      </c>
      <c r="B2360" t="s">
        <v>7394</v>
      </c>
      <c r="C2360" t="s">
        <v>1732</v>
      </c>
      <c r="D2360" t="s">
        <v>6903</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7978</v>
      </c>
      <c r="B2361" t="s">
        <v>7394</v>
      </c>
      <c r="C2361" t="s">
        <v>1732</v>
      </c>
      <c r="D2361" t="s">
        <v>6903</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7979</v>
      </c>
      <c r="B2362" t="s">
        <v>7394</v>
      </c>
      <c r="C2362" t="s">
        <v>1732</v>
      </c>
      <c r="D2362" t="s">
        <v>6903</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7980</v>
      </c>
      <c r="B2363" t="s">
        <v>7394</v>
      </c>
      <c r="C2363" t="s">
        <v>1732</v>
      </c>
      <c r="D2363" t="s">
        <v>6903</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7981</v>
      </c>
      <c r="B2364" t="s">
        <v>7394</v>
      </c>
      <c r="C2364" t="s">
        <v>1732</v>
      </c>
      <c r="D2364" t="s">
        <v>6903</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7982</v>
      </c>
      <c r="B2365" t="s">
        <v>7394</v>
      </c>
      <c r="C2365" t="s">
        <v>1732</v>
      </c>
      <c r="D2365" t="s">
        <v>6903</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7983</v>
      </c>
      <c r="B2366" t="s">
        <v>7394</v>
      </c>
      <c r="C2366" t="s">
        <v>1732</v>
      </c>
      <c r="D2366" t="s">
        <v>6904</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7984</v>
      </c>
      <c r="B2367" t="s">
        <v>7394</v>
      </c>
      <c r="C2367" t="s">
        <v>1732</v>
      </c>
      <c r="D2367" t="s">
        <v>6904</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7985</v>
      </c>
      <c r="B2368" t="s">
        <v>7394</v>
      </c>
      <c r="C2368" t="s">
        <v>1732</v>
      </c>
      <c r="D2368" t="s">
        <v>6904</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7986</v>
      </c>
      <c r="B2369" t="s">
        <v>7394</v>
      </c>
      <c r="C2369" t="s">
        <v>1732</v>
      </c>
      <c r="D2369" t="s">
        <v>6904</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7987</v>
      </c>
      <c r="B2370" t="s">
        <v>7394</v>
      </c>
      <c r="C2370" t="s">
        <v>1732</v>
      </c>
      <c r="D2370" t="s">
        <v>6904</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7988</v>
      </c>
      <c r="B2371" t="s">
        <v>7394</v>
      </c>
      <c r="C2371" t="s">
        <v>1732</v>
      </c>
      <c r="D2371" t="s">
        <v>6904</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7989</v>
      </c>
      <c r="B2372" t="s">
        <v>7394</v>
      </c>
      <c r="C2372" t="s">
        <v>1732</v>
      </c>
      <c r="D2372" t="s">
        <v>6904</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7990</v>
      </c>
      <c r="B2373" t="s">
        <v>7394</v>
      </c>
      <c r="C2373" t="s">
        <v>1732</v>
      </c>
      <c r="D2373" t="s">
        <v>6904</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7991</v>
      </c>
      <c r="B2374" t="s">
        <v>7394</v>
      </c>
      <c r="C2374" t="s">
        <v>1732</v>
      </c>
      <c r="D2374" t="s">
        <v>6904</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7992</v>
      </c>
      <c r="B2375" t="s">
        <v>7394</v>
      </c>
      <c r="C2375" t="s">
        <v>1732</v>
      </c>
      <c r="D2375" t="s">
        <v>6904</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7993</v>
      </c>
      <c r="B2376" t="s">
        <v>7394</v>
      </c>
      <c r="C2376" t="s">
        <v>1732</v>
      </c>
      <c r="D2376" t="s">
        <v>6904</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7994</v>
      </c>
      <c r="B2377" t="s">
        <v>7394</v>
      </c>
      <c r="C2377" t="s">
        <v>1732</v>
      </c>
      <c r="D2377" t="s">
        <v>6904</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7995</v>
      </c>
      <c r="B2378" t="s">
        <v>7394</v>
      </c>
      <c r="C2378" t="s">
        <v>1733</v>
      </c>
      <c r="D2378" t="s">
        <v>6880</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7996</v>
      </c>
      <c r="B2379" t="s">
        <v>7394</v>
      </c>
      <c r="C2379" t="s">
        <v>1733</v>
      </c>
      <c r="D2379" t="s">
        <v>6880</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7997</v>
      </c>
      <c r="B2380" t="s">
        <v>7394</v>
      </c>
      <c r="C2380" t="s">
        <v>1733</v>
      </c>
      <c r="D2380" t="s">
        <v>6880</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7998</v>
      </c>
      <c r="B2381" t="s">
        <v>7394</v>
      </c>
      <c r="C2381" t="s">
        <v>1733</v>
      </c>
      <c r="D2381" t="s">
        <v>6880</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7999</v>
      </c>
      <c r="B2382" t="s">
        <v>7394</v>
      </c>
      <c r="C2382" t="s">
        <v>1733</v>
      </c>
      <c r="D2382" t="s">
        <v>6880</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8000</v>
      </c>
      <c r="B2383" t="s">
        <v>7394</v>
      </c>
      <c r="C2383" t="s">
        <v>1733</v>
      </c>
      <c r="D2383" t="s">
        <v>6880</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8001</v>
      </c>
      <c r="B2384" t="s">
        <v>7394</v>
      </c>
      <c r="C2384" t="s">
        <v>1733</v>
      </c>
      <c r="D2384" t="s">
        <v>6880</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8002</v>
      </c>
      <c r="B2385" t="s">
        <v>7394</v>
      </c>
      <c r="C2385" t="s">
        <v>1733</v>
      </c>
      <c r="D2385" t="s">
        <v>6880</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8003</v>
      </c>
      <c r="B2386" t="s">
        <v>7394</v>
      </c>
      <c r="C2386" t="s">
        <v>1733</v>
      </c>
      <c r="D2386" t="s">
        <v>6880</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8004</v>
      </c>
      <c r="B2387" t="s">
        <v>7394</v>
      </c>
      <c r="C2387" t="s">
        <v>1733</v>
      </c>
      <c r="D2387" t="s">
        <v>6880</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8005</v>
      </c>
      <c r="B2388" t="s">
        <v>7394</v>
      </c>
      <c r="C2388" t="s">
        <v>1733</v>
      </c>
      <c r="D2388" t="s">
        <v>6880</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8006</v>
      </c>
      <c r="B2389" t="s">
        <v>7394</v>
      </c>
      <c r="C2389" t="s">
        <v>1733</v>
      </c>
      <c r="D2389" t="s">
        <v>6880</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8007</v>
      </c>
      <c r="B2390" t="s">
        <v>7394</v>
      </c>
      <c r="C2390" t="s">
        <v>1733</v>
      </c>
      <c r="D2390" t="s">
        <v>6881</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8008</v>
      </c>
      <c r="B2391" t="s">
        <v>7394</v>
      </c>
      <c r="C2391" t="s">
        <v>1733</v>
      </c>
      <c r="D2391" t="s">
        <v>6881</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8009</v>
      </c>
      <c r="B2392" t="s">
        <v>7394</v>
      </c>
      <c r="C2392" t="s">
        <v>1733</v>
      </c>
      <c r="D2392" t="s">
        <v>6881</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8010</v>
      </c>
      <c r="B2393" t="s">
        <v>7394</v>
      </c>
      <c r="C2393" t="s">
        <v>1733</v>
      </c>
      <c r="D2393" t="s">
        <v>6881</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8011</v>
      </c>
      <c r="B2394" t="s">
        <v>7394</v>
      </c>
      <c r="C2394" t="s">
        <v>1733</v>
      </c>
      <c r="D2394" t="s">
        <v>6881</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8012</v>
      </c>
      <c r="B2395" t="s">
        <v>7394</v>
      </c>
      <c r="C2395" t="s">
        <v>1733</v>
      </c>
      <c r="D2395" t="s">
        <v>6881</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8013</v>
      </c>
      <c r="B2396" t="s">
        <v>7394</v>
      </c>
      <c r="C2396" t="s">
        <v>1733</v>
      </c>
      <c r="D2396" t="s">
        <v>6881</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8014</v>
      </c>
      <c r="B2397" t="s">
        <v>7394</v>
      </c>
      <c r="C2397" t="s">
        <v>1733</v>
      </c>
      <c r="D2397" t="s">
        <v>6881</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8015</v>
      </c>
      <c r="B2398" t="s">
        <v>7394</v>
      </c>
      <c r="C2398" t="s">
        <v>1733</v>
      </c>
      <c r="D2398" t="s">
        <v>6881</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8016</v>
      </c>
      <c r="B2399" t="s">
        <v>7394</v>
      </c>
      <c r="C2399" t="s">
        <v>1733</v>
      </c>
      <c r="D2399" t="s">
        <v>6881</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8017</v>
      </c>
      <c r="B2400" t="s">
        <v>7394</v>
      </c>
      <c r="C2400" t="s">
        <v>1733</v>
      </c>
      <c r="D2400" t="s">
        <v>6881</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8018</v>
      </c>
      <c r="B2401" t="s">
        <v>7394</v>
      </c>
      <c r="C2401" t="s">
        <v>1733</v>
      </c>
      <c r="D2401" t="s">
        <v>6881</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8019</v>
      </c>
      <c r="B2402" t="s">
        <v>7394</v>
      </c>
      <c r="C2402" t="s">
        <v>1733</v>
      </c>
      <c r="D2402" t="s">
        <v>6882</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8020</v>
      </c>
      <c r="B2403" t="s">
        <v>7394</v>
      </c>
      <c r="C2403" t="s">
        <v>1733</v>
      </c>
      <c r="D2403" t="s">
        <v>6882</v>
      </c>
      <c r="E2403" t="s">
        <v>1705</v>
      </c>
      <c r="H2403" t="str">
        <f>INDEX('Vensim Variables'!$B:$B,MATCH(EPS!$B2403,'Vensim Variables'!$A:$A,0))</f>
        <v>g pollutant</v>
      </c>
      <c r="I2403" t="str">
        <f t="shared" si="74"/>
        <v>VOC</v>
      </c>
      <c r="J2403">
        <f>INDEX(NoSettings!$C:$C,MATCH(EPS!$A2403,NoSettings!$A:$A,0))</f>
        <v>90733.5</v>
      </c>
      <c r="K2403">
        <f>INDEX(GWP!$C$2:$C$13,MATCH(EPS!I2403,GWP!$B$2:$B$13,0))</f>
        <v>0</v>
      </c>
      <c r="L2403" s="4">
        <f t="shared" si="75"/>
        <v>0</v>
      </c>
    </row>
    <row r="2404" spans="1:12">
      <c r="A2404" t="s">
        <v>8021</v>
      </c>
      <c r="B2404" t="s">
        <v>7394</v>
      </c>
      <c r="C2404" t="s">
        <v>1733</v>
      </c>
      <c r="D2404" t="s">
        <v>6882</v>
      </c>
      <c r="E2404" t="s">
        <v>1706</v>
      </c>
      <c r="H2404" t="str">
        <f>INDEX('Vensim Variables'!$B:$B,MATCH(EPS!$B2404,'Vensim Variables'!$A:$A,0))</f>
        <v>g pollutant</v>
      </c>
      <c r="I2404" t="str">
        <f t="shared" si="74"/>
        <v>CO</v>
      </c>
      <c r="J2404">
        <f>INDEX(NoSettings!$C:$C,MATCH(EPS!$A2404,NoSettings!$A:$A,0))</f>
        <v>3075800</v>
      </c>
      <c r="K2404">
        <f>INDEX(GWP!$C$2:$C$13,MATCH(EPS!I2404,GWP!$B$2:$B$13,0))</f>
        <v>0</v>
      </c>
      <c r="L2404" s="4">
        <f t="shared" si="75"/>
        <v>0</v>
      </c>
    </row>
    <row r="2405" spans="1:12">
      <c r="A2405" t="s">
        <v>8022</v>
      </c>
      <c r="B2405" t="s">
        <v>7394</v>
      </c>
      <c r="C2405" t="s">
        <v>1733</v>
      </c>
      <c r="D2405" t="s">
        <v>6882</v>
      </c>
      <c r="E2405" t="s">
        <v>1707</v>
      </c>
      <c r="H2405" t="str">
        <f>INDEX('Vensim Variables'!$B:$B,MATCH(EPS!$B2405,'Vensim Variables'!$A:$A,0))</f>
        <v>g pollutant</v>
      </c>
      <c r="I2405" t="str">
        <f t="shared" si="74"/>
        <v>NOx</v>
      </c>
      <c r="J2405">
        <f>INDEX(NoSettings!$C:$C,MATCH(EPS!$A2405,NoSettings!$A:$A,0))</f>
        <v>8893910</v>
      </c>
      <c r="K2405">
        <f>INDEX(GWP!$C$2:$C$13,MATCH(EPS!I2405,GWP!$B$2:$B$13,0))</f>
        <v>0</v>
      </c>
      <c r="L2405" s="4">
        <f t="shared" si="75"/>
        <v>0</v>
      </c>
    </row>
    <row r="2406" spans="1:12">
      <c r="A2406" t="s">
        <v>8023</v>
      </c>
      <c r="B2406" t="s">
        <v>7394</v>
      </c>
      <c r="C2406" t="s">
        <v>1733</v>
      </c>
      <c r="D2406" t="s">
        <v>6882</v>
      </c>
      <c r="E2406" t="s">
        <v>1708</v>
      </c>
      <c r="H2406" t="str">
        <f>INDEX('Vensim Variables'!$B:$B,MATCH(EPS!$B2406,'Vensim Variables'!$A:$A,0))</f>
        <v>g pollutant</v>
      </c>
      <c r="I2406" t="str">
        <f t="shared" si="74"/>
        <v>PM10</v>
      </c>
      <c r="J2406">
        <f>INDEX(NoSettings!$C:$C,MATCH(EPS!$A2406,NoSettings!$A:$A,0))</f>
        <v>3173390</v>
      </c>
      <c r="K2406">
        <f>INDEX(GWP!$C$2:$C$13,MATCH(EPS!I2406,GWP!$B$2:$B$13,0))</f>
        <v>0</v>
      </c>
      <c r="L2406" s="4">
        <f t="shared" si="75"/>
        <v>0</v>
      </c>
    </row>
    <row r="2407" spans="1:12">
      <c r="A2407" t="s">
        <v>8024</v>
      </c>
      <c r="B2407" t="s">
        <v>7394</v>
      </c>
      <c r="C2407" t="s">
        <v>1733</v>
      </c>
      <c r="D2407" t="s">
        <v>6882</v>
      </c>
      <c r="E2407" t="s">
        <v>1709</v>
      </c>
      <c r="H2407" t="str">
        <f>INDEX('Vensim Variables'!$B:$B,MATCH(EPS!$B2407,'Vensim Variables'!$A:$A,0))</f>
        <v>g pollutant</v>
      </c>
      <c r="I2407" t="str">
        <f t="shared" si="74"/>
        <v>PM25</v>
      </c>
      <c r="J2407">
        <f>INDEX(NoSettings!$C:$C,MATCH(EPS!$A2407,NoSettings!$A:$A,0))</f>
        <v>954415</v>
      </c>
      <c r="K2407">
        <f>INDEX(GWP!$C$2:$C$13,MATCH(EPS!I2407,GWP!$B$2:$B$13,0))</f>
        <v>0</v>
      </c>
      <c r="L2407" s="4">
        <f t="shared" si="75"/>
        <v>0</v>
      </c>
    </row>
    <row r="2408" spans="1:12">
      <c r="A2408" t="s">
        <v>8025</v>
      </c>
      <c r="B2408" t="s">
        <v>7394</v>
      </c>
      <c r="C2408" t="s">
        <v>1733</v>
      </c>
      <c r="D2408" t="s">
        <v>6882</v>
      </c>
      <c r="E2408" t="s">
        <v>1710</v>
      </c>
      <c r="H2408" t="str">
        <f>INDEX('Vensim Variables'!$B:$B,MATCH(EPS!$B2408,'Vensim Variables'!$A:$A,0))</f>
        <v>g pollutant</v>
      </c>
      <c r="I2408" t="str">
        <f t="shared" si="74"/>
        <v>SOx</v>
      </c>
      <c r="J2408">
        <f>INDEX(NoSettings!$C:$C,MATCH(EPS!$A2408,NoSettings!$A:$A,0))</f>
        <v>23808700</v>
      </c>
      <c r="K2408">
        <f>INDEX(GWP!$C$2:$C$13,MATCH(EPS!I2408,GWP!$B$2:$B$13,0))</f>
        <v>0</v>
      </c>
      <c r="L2408" s="4">
        <f t="shared" si="75"/>
        <v>0</v>
      </c>
    </row>
    <row r="2409" spans="1:12">
      <c r="A2409" t="s">
        <v>8026</v>
      </c>
      <c r="B2409" t="s">
        <v>7394</v>
      </c>
      <c r="C2409" t="s">
        <v>1733</v>
      </c>
      <c r="D2409" t="s">
        <v>6882</v>
      </c>
      <c r="E2409" t="s">
        <v>1711</v>
      </c>
      <c r="H2409" t="str">
        <f>INDEX('Vensim Variables'!$B:$B,MATCH(EPS!$B2409,'Vensim Variables'!$A:$A,0))</f>
        <v>g pollutant</v>
      </c>
      <c r="I2409" t="str">
        <f t="shared" si="74"/>
        <v>BC</v>
      </c>
      <c r="J2409">
        <f>INDEX(NoSettings!$C:$C,MATCH(EPS!$A2409,NoSettings!$A:$A,0))</f>
        <v>33374.699999999997</v>
      </c>
      <c r="K2409">
        <f>INDEX(GWP!$C$2:$C$13,MATCH(EPS!I2409,GWP!$B$2:$B$13,0))</f>
        <v>0</v>
      </c>
      <c r="L2409" s="4">
        <f t="shared" si="75"/>
        <v>0</v>
      </c>
    </row>
    <row r="2410" spans="1:12">
      <c r="A2410" t="s">
        <v>8027</v>
      </c>
      <c r="B2410" t="s">
        <v>7394</v>
      </c>
      <c r="C2410" t="s">
        <v>1733</v>
      </c>
      <c r="D2410" t="s">
        <v>6882</v>
      </c>
      <c r="E2410" t="s">
        <v>1712</v>
      </c>
      <c r="H2410" t="str">
        <f>INDEX('Vensim Variables'!$B:$B,MATCH(EPS!$B2410,'Vensim Variables'!$A:$A,0))</f>
        <v>g pollutant</v>
      </c>
      <c r="I2410" t="str">
        <f t="shared" si="74"/>
        <v>OC</v>
      </c>
      <c r="J2410">
        <f>INDEX(NoSettings!$C:$C,MATCH(EPS!$A2410,NoSettings!$A:$A,0))</f>
        <v>22715.1</v>
      </c>
      <c r="K2410">
        <f>INDEX(GWP!$C$2:$C$13,MATCH(EPS!I2410,GWP!$B$2:$B$13,0))</f>
        <v>0</v>
      </c>
      <c r="L2410" s="4">
        <f t="shared" si="75"/>
        <v>0</v>
      </c>
    </row>
    <row r="2411" spans="1:12">
      <c r="A2411" t="s">
        <v>8028</v>
      </c>
      <c r="B2411" t="s">
        <v>7394</v>
      </c>
      <c r="C2411" t="s">
        <v>1733</v>
      </c>
      <c r="D2411" t="s">
        <v>6882</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8029</v>
      </c>
      <c r="B2412" t="s">
        <v>7394</v>
      </c>
      <c r="C2412" t="s">
        <v>1733</v>
      </c>
      <c r="D2412" t="s">
        <v>6882</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8030</v>
      </c>
      <c r="B2413" t="s">
        <v>7394</v>
      </c>
      <c r="C2413" t="s">
        <v>1733</v>
      </c>
      <c r="D2413" t="s">
        <v>6882</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8031</v>
      </c>
      <c r="B2414" t="s">
        <v>7394</v>
      </c>
      <c r="C2414" t="s">
        <v>1733</v>
      </c>
      <c r="D2414" t="s">
        <v>6883</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8032</v>
      </c>
      <c r="B2415" t="s">
        <v>7394</v>
      </c>
      <c r="C2415" t="s">
        <v>1733</v>
      </c>
      <c r="D2415" t="s">
        <v>6883</v>
      </c>
      <c r="E2415" t="s">
        <v>1705</v>
      </c>
      <c r="H2415" t="str">
        <f>INDEX('Vensim Variables'!$B:$B,MATCH(EPS!$B2415,'Vensim Variables'!$A:$A,0))</f>
        <v>g pollutant</v>
      </c>
      <c r="I2415" t="str">
        <f t="shared" si="74"/>
        <v>VOC</v>
      </c>
      <c r="J2415">
        <f>INDEX(NoSettings!$C:$C,MATCH(EPS!$A2415,NoSettings!$A:$A,0))</f>
        <v>6419270</v>
      </c>
      <c r="K2415">
        <f>INDEX(GWP!$C$2:$C$13,MATCH(EPS!I2415,GWP!$B$2:$B$13,0))</f>
        <v>0</v>
      </c>
      <c r="L2415" s="4">
        <f t="shared" si="75"/>
        <v>0</v>
      </c>
    </row>
    <row r="2416" spans="1:12">
      <c r="A2416" t="s">
        <v>8033</v>
      </c>
      <c r="B2416" t="s">
        <v>7394</v>
      </c>
      <c r="C2416" t="s">
        <v>1733</v>
      </c>
      <c r="D2416" t="s">
        <v>6883</v>
      </c>
      <c r="E2416" t="s">
        <v>1706</v>
      </c>
      <c r="H2416" t="str">
        <f>INDEX('Vensim Variables'!$B:$B,MATCH(EPS!$B2416,'Vensim Variables'!$A:$A,0))</f>
        <v>g pollutant</v>
      </c>
      <c r="I2416" t="str">
        <f t="shared" si="74"/>
        <v>CO</v>
      </c>
      <c r="J2416">
        <f>INDEX(NoSettings!$C:$C,MATCH(EPS!$A2416,NoSettings!$A:$A,0))</f>
        <v>217609000</v>
      </c>
      <c r="K2416">
        <f>INDEX(GWP!$C$2:$C$13,MATCH(EPS!I2416,GWP!$B$2:$B$13,0))</f>
        <v>0</v>
      </c>
      <c r="L2416" s="4">
        <f t="shared" si="75"/>
        <v>0</v>
      </c>
    </row>
    <row r="2417" spans="1:12">
      <c r="A2417" t="s">
        <v>8034</v>
      </c>
      <c r="B2417" t="s">
        <v>7394</v>
      </c>
      <c r="C2417" t="s">
        <v>1733</v>
      </c>
      <c r="D2417" t="s">
        <v>6883</v>
      </c>
      <c r="E2417" t="s">
        <v>1707</v>
      </c>
      <c r="H2417" t="str">
        <f>INDEX('Vensim Variables'!$B:$B,MATCH(EPS!$B2417,'Vensim Variables'!$A:$A,0))</f>
        <v>g pollutant</v>
      </c>
      <c r="I2417" t="str">
        <f t="shared" si="74"/>
        <v>NOx</v>
      </c>
      <c r="J2417">
        <f>INDEX(NoSettings!$C:$C,MATCH(EPS!$A2417,NoSettings!$A:$A,0))</f>
        <v>629232000</v>
      </c>
      <c r="K2417">
        <f>INDEX(GWP!$C$2:$C$13,MATCH(EPS!I2417,GWP!$B$2:$B$13,0))</f>
        <v>0</v>
      </c>
      <c r="L2417" s="4">
        <f t="shared" si="75"/>
        <v>0</v>
      </c>
    </row>
    <row r="2418" spans="1:12">
      <c r="A2418" t="s">
        <v>8035</v>
      </c>
      <c r="B2418" t="s">
        <v>7394</v>
      </c>
      <c r="C2418" t="s">
        <v>1733</v>
      </c>
      <c r="D2418" t="s">
        <v>6883</v>
      </c>
      <c r="E2418" t="s">
        <v>1708</v>
      </c>
      <c r="H2418" t="str">
        <f>INDEX('Vensim Variables'!$B:$B,MATCH(EPS!$B2418,'Vensim Variables'!$A:$A,0))</f>
        <v>g pollutant</v>
      </c>
      <c r="I2418" t="str">
        <f t="shared" si="74"/>
        <v>PM10</v>
      </c>
      <c r="J2418">
        <f>INDEX(NoSettings!$C:$C,MATCH(EPS!$A2418,NoSettings!$A:$A,0))</f>
        <v>224513000</v>
      </c>
      <c r="K2418">
        <f>INDEX(GWP!$C$2:$C$13,MATCH(EPS!I2418,GWP!$B$2:$B$13,0))</f>
        <v>0</v>
      </c>
      <c r="L2418" s="4">
        <f t="shared" si="75"/>
        <v>0</v>
      </c>
    </row>
    <row r="2419" spans="1:12">
      <c r="A2419" t="s">
        <v>8036</v>
      </c>
      <c r="B2419" t="s">
        <v>7394</v>
      </c>
      <c r="C2419" t="s">
        <v>1733</v>
      </c>
      <c r="D2419" t="s">
        <v>6883</v>
      </c>
      <c r="E2419" t="s">
        <v>1709</v>
      </c>
      <c r="H2419" t="str">
        <f>INDEX('Vensim Variables'!$B:$B,MATCH(EPS!$B2419,'Vensim Variables'!$A:$A,0))</f>
        <v>g pollutant</v>
      </c>
      <c r="I2419" t="str">
        <f t="shared" si="74"/>
        <v>PM25</v>
      </c>
      <c r="J2419">
        <f>INDEX(NoSettings!$C:$C,MATCH(EPS!$A2419,NoSettings!$A:$A,0))</f>
        <v>67523500</v>
      </c>
      <c r="K2419">
        <f>INDEX(GWP!$C$2:$C$13,MATCH(EPS!I2419,GWP!$B$2:$B$13,0))</f>
        <v>0</v>
      </c>
      <c r="L2419" s="4">
        <f t="shared" si="75"/>
        <v>0</v>
      </c>
    </row>
    <row r="2420" spans="1:12">
      <c r="A2420" t="s">
        <v>8037</v>
      </c>
      <c r="B2420" t="s">
        <v>7394</v>
      </c>
      <c r="C2420" t="s">
        <v>1733</v>
      </c>
      <c r="D2420" t="s">
        <v>6883</v>
      </c>
      <c r="E2420" t="s">
        <v>1710</v>
      </c>
      <c r="H2420" t="str">
        <f>INDEX('Vensim Variables'!$B:$B,MATCH(EPS!$B2420,'Vensim Variables'!$A:$A,0))</f>
        <v>g pollutant</v>
      </c>
      <c r="I2420" t="str">
        <f t="shared" si="74"/>
        <v>SOx</v>
      </c>
      <c r="J2420">
        <f>INDEX(NoSettings!$C:$C,MATCH(EPS!$A2420,NoSettings!$A:$A,0))</f>
        <v>1684430000</v>
      </c>
      <c r="K2420">
        <f>INDEX(GWP!$C$2:$C$13,MATCH(EPS!I2420,GWP!$B$2:$B$13,0))</f>
        <v>0</v>
      </c>
      <c r="L2420" s="4">
        <f t="shared" si="75"/>
        <v>0</v>
      </c>
    </row>
    <row r="2421" spans="1:12">
      <c r="A2421" t="s">
        <v>8038</v>
      </c>
      <c r="B2421" t="s">
        <v>7394</v>
      </c>
      <c r="C2421" t="s">
        <v>1733</v>
      </c>
      <c r="D2421" t="s">
        <v>6883</v>
      </c>
      <c r="E2421" t="s">
        <v>1711</v>
      </c>
      <c r="H2421" t="str">
        <f>INDEX('Vensim Variables'!$B:$B,MATCH(EPS!$B2421,'Vensim Variables'!$A:$A,0))</f>
        <v>g pollutant</v>
      </c>
      <c r="I2421" t="str">
        <f t="shared" si="74"/>
        <v>BC</v>
      </c>
      <c r="J2421">
        <f>INDEX(NoSettings!$C:$C,MATCH(EPS!$A2421,NoSettings!$A:$A,0))</f>
        <v>2361210</v>
      </c>
      <c r="K2421">
        <f>INDEX(GWP!$C$2:$C$13,MATCH(EPS!I2421,GWP!$B$2:$B$13,0))</f>
        <v>0</v>
      </c>
      <c r="L2421" s="4">
        <f t="shared" si="75"/>
        <v>0</v>
      </c>
    </row>
    <row r="2422" spans="1:12">
      <c r="A2422" t="s">
        <v>8039</v>
      </c>
      <c r="B2422" t="s">
        <v>7394</v>
      </c>
      <c r="C2422" t="s">
        <v>1733</v>
      </c>
      <c r="D2422" t="s">
        <v>6883</v>
      </c>
      <c r="E2422" t="s">
        <v>1712</v>
      </c>
      <c r="H2422" t="str">
        <f>INDEX('Vensim Variables'!$B:$B,MATCH(EPS!$B2422,'Vensim Variables'!$A:$A,0))</f>
        <v>g pollutant</v>
      </c>
      <c r="I2422" t="str">
        <f t="shared" si="74"/>
        <v>OC</v>
      </c>
      <c r="J2422">
        <f>INDEX(NoSettings!$C:$C,MATCH(EPS!$A2422,NoSettings!$A:$A,0))</f>
        <v>1607060</v>
      </c>
      <c r="K2422">
        <f>INDEX(GWP!$C$2:$C$13,MATCH(EPS!I2422,GWP!$B$2:$B$13,0))</f>
        <v>0</v>
      </c>
      <c r="L2422" s="4">
        <f t="shared" si="75"/>
        <v>0</v>
      </c>
    </row>
    <row r="2423" spans="1:12">
      <c r="A2423" t="s">
        <v>8040</v>
      </c>
      <c r="B2423" t="s">
        <v>7394</v>
      </c>
      <c r="C2423" t="s">
        <v>1733</v>
      </c>
      <c r="D2423" t="s">
        <v>6883</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8041</v>
      </c>
      <c r="B2424" t="s">
        <v>7394</v>
      </c>
      <c r="C2424" t="s">
        <v>1733</v>
      </c>
      <c r="D2424" t="s">
        <v>6883</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8042</v>
      </c>
      <c r="B2425" t="s">
        <v>7394</v>
      </c>
      <c r="C2425" t="s">
        <v>1733</v>
      </c>
      <c r="D2425" t="s">
        <v>6883</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8043</v>
      </c>
      <c r="B2426" t="s">
        <v>7394</v>
      </c>
      <c r="C2426" t="s">
        <v>1733</v>
      </c>
      <c r="D2426" t="s">
        <v>6884</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8044</v>
      </c>
      <c r="B2427" t="s">
        <v>7394</v>
      </c>
      <c r="C2427" t="s">
        <v>1733</v>
      </c>
      <c r="D2427" t="s">
        <v>6884</v>
      </c>
      <c r="E2427" t="s">
        <v>1705</v>
      </c>
      <c r="H2427" t="str">
        <f>INDEX('Vensim Variables'!$B:$B,MATCH(EPS!$B2427,'Vensim Variables'!$A:$A,0))</f>
        <v>g pollutant</v>
      </c>
      <c r="I2427" t="str">
        <f t="shared" si="74"/>
        <v>VOC</v>
      </c>
      <c r="J2427" s="2">
        <f>INDEX(NoSettings!$C:$C,MATCH(EPS!$A2427,NoSettings!$A:$A,0))</f>
        <v>95238000</v>
      </c>
      <c r="K2427">
        <f>INDEX(GWP!$C$2:$C$13,MATCH(EPS!I2427,GWP!$B$2:$B$13,0))</f>
        <v>0</v>
      </c>
      <c r="L2427" s="4">
        <f t="shared" si="75"/>
        <v>0</v>
      </c>
    </row>
    <row r="2428" spans="1:12">
      <c r="A2428" t="s">
        <v>8045</v>
      </c>
      <c r="B2428" t="s">
        <v>7394</v>
      </c>
      <c r="C2428" t="s">
        <v>1733</v>
      </c>
      <c r="D2428" t="s">
        <v>6884</v>
      </c>
      <c r="E2428" t="s">
        <v>1706</v>
      </c>
      <c r="H2428" t="str">
        <f>INDEX('Vensim Variables'!$B:$B,MATCH(EPS!$B2428,'Vensim Variables'!$A:$A,0))</f>
        <v>g pollutant</v>
      </c>
      <c r="I2428" t="str">
        <f t="shared" si="74"/>
        <v>CO</v>
      </c>
      <c r="J2428">
        <f>INDEX(NoSettings!$C:$C,MATCH(EPS!$A2428,NoSettings!$A:$A,0))</f>
        <v>3228500000</v>
      </c>
      <c r="K2428">
        <f>INDEX(GWP!$C$2:$C$13,MATCH(EPS!I2428,GWP!$B$2:$B$13,0))</f>
        <v>0</v>
      </c>
      <c r="L2428" s="4">
        <f t="shared" si="75"/>
        <v>0</v>
      </c>
    </row>
    <row r="2429" spans="1:12">
      <c r="A2429" t="s">
        <v>8046</v>
      </c>
      <c r="B2429" t="s">
        <v>7394</v>
      </c>
      <c r="C2429" t="s">
        <v>1733</v>
      </c>
      <c r="D2429" t="s">
        <v>6884</v>
      </c>
      <c r="E2429" t="s">
        <v>1707</v>
      </c>
      <c r="H2429" t="str">
        <f>INDEX('Vensim Variables'!$B:$B,MATCH(EPS!$B2429,'Vensim Variables'!$A:$A,0))</f>
        <v>g pollutant</v>
      </c>
      <c r="I2429" t="str">
        <f t="shared" si="74"/>
        <v>NOx</v>
      </c>
      <c r="J2429">
        <f>INDEX(NoSettings!$C:$C,MATCH(EPS!$A2429,NoSettings!$A:$A,0))</f>
        <v>9335460000</v>
      </c>
      <c r="K2429">
        <f>INDEX(GWP!$C$2:$C$13,MATCH(EPS!I2429,GWP!$B$2:$B$13,0))</f>
        <v>0</v>
      </c>
      <c r="L2429" s="4">
        <f t="shared" si="75"/>
        <v>0</v>
      </c>
    </row>
    <row r="2430" spans="1:12">
      <c r="A2430" t="s">
        <v>8047</v>
      </c>
      <c r="B2430" t="s">
        <v>7394</v>
      </c>
      <c r="C2430" t="s">
        <v>1733</v>
      </c>
      <c r="D2430" t="s">
        <v>6884</v>
      </c>
      <c r="E2430" t="s">
        <v>1708</v>
      </c>
      <c r="H2430" t="str">
        <f>INDEX('Vensim Variables'!$B:$B,MATCH(EPS!$B2430,'Vensim Variables'!$A:$A,0))</f>
        <v>g pollutant</v>
      </c>
      <c r="I2430" t="str">
        <f t="shared" si="74"/>
        <v>PM10</v>
      </c>
      <c r="J2430">
        <f>INDEX(NoSettings!$C:$C,MATCH(EPS!$A2430,NoSettings!$A:$A,0))</f>
        <v>3330930000</v>
      </c>
      <c r="K2430">
        <f>INDEX(GWP!$C$2:$C$13,MATCH(EPS!I2430,GWP!$B$2:$B$13,0))</f>
        <v>0</v>
      </c>
      <c r="L2430" s="4">
        <f t="shared" si="75"/>
        <v>0</v>
      </c>
    </row>
    <row r="2431" spans="1:12">
      <c r="A2431" t="s">
        <v>8048</v>
      </c>
      <c r="B2431" t="s">
        <v>7394</v>
      </c>
      <c r="C2431" t="s">
        <v>1733</v>
      </c>
      <c r="D2431" t="s">
        <v>6884</v>
      </c>
      <c r="E2431" t="s">
        <v>1709</v>
      </c>
      <c r="H2431" t="str">
        <f>INDEX('Vensim Variables'!$B:$B,MATCH(EPS!$B2431,'Vensim Variables'!$A:$A,0))</f>
        <v>g pollutant</v>
      </c>
      <c r="I2431" t="str">
        <f t="shared" si="74"/>
        <v>PM25</v>
      </c>
      <c r="J2431">
        <f>INDEX(NoSettings!$C:$C,MATCH(EPS!$A2431,NoSettings!$A:$A,0))</f>
        <v>1001800000</v>
      </c>
      <c r="K2431">
        <f>INDEX(GWP!$C$2:$C$13,MATCH(EPS!I2431,GWP!$B$2:$B$13,0))</f>
        <v>0</v>
      </c>
      <c r="L2431" s="4">
        <f t="shared" si="75"/>
        <v>0</v>
      </c>
    </row>
    <row r="2432" spans="1:12">
      <c r="A2432" t="s">
        <v>8049</v>
      </c>
      <c r="B2432" t="s">
        <v>7394</v>
      </c>
      <c r="C2432" t="s">
        <v>1733</v>
      </c>
      <c r="D2432" t="s">
        <v>6884</v>
      </c>
      <c r="E2432" t="s">
        <v>1710</v>
      </c>
      <c r="H2432" t="str">
        <f>INDEX('Vensim Variables'!$B:$B,MATCH(EPS!$B2432,'Vensim Variables'!$A:$A,0))</f>
        <v>g pollutant</v>
      </c>
      <c r="I2432" t="str">
        <f t="shared" si="74"/>
        <v>SOx</v>
      </c>
      <c r="J2432">
        <f>INDEX(NoSettings!$C:$C,MATCH(EPS!$A2432,NoSettings!$A:$A,0))</f>
        <v>24990700000</v>
      </c>
      <c r="K2432">
        <f>INDEX(GWP!$C$2:$C$13,MATCH(EPS!I2432,GWP!$B$2:$B$13,0))</f>
        <v>0</v>
      </c>
      <c r="L2432" s="4">
        <f t="shared" si="75"/>
        <v>0</v>
      </c>
    </row>
    <row r="2433" spans="1:12">
      <c r="A2433" t="s">
        <v>8050</v>
      </c>
      <c r="B2433" t="s">
        <v>7394</v>
      </c>
      <c r="C2433" t="s">
        <v>1733</v>
      </c>
      <c r="D2433" t="s">
        <v>6884</v>
      </c>
      <c r="E2433" t="s">
        <v>1711</v>
      </c>
      <c r="H2433" t="str">
        <f>INDEX('Vensim Variables'!$B:$B,MATCH(EPS!$B2433,'Vensim Variables'!$A:$A,0))</f>
        <v>g pollutant</v>
      </c>
      <c r="I2433" t="str">
        <f t="shared" si="74"/>
        <v>BC</v>
      </c>
      <c r="J2433">
        <f>INDEX(NoSettings!$C:$C,MATCH(EPS!$A2433,NoSettings!$A:$A,0))</f>
        <v>35031600</v>
      </c>
      <c r="K2433">
        <f>INDEX(GWP!$C$2:$C$13,MATCH(EPS!I2433,GWP!$B$2:$B$13,0))</f>
        <v>0</v>
      </c>
      <c r="L2433" s="4">
        <f t="shared" si="75"/>
        <v>0</v>
      </c>
    </row>
    <row r="2434" spans="1:12">
      <c r="A2434" t="s">
        <v>8051</v>
      </c>
      <c r="B2434" t="s">
        <v>7394</v>
      </c>
      <c r="C2434" t="s">
        <v>1733</v>
      </c>
      <c r="D2434" t="s">
        <v>6884</v>
      </c>
      <c r="E2434" t="s">
        <v>1712</v>
      </c>
      <c r="H2434" t="str">
        <f>INDEX('Vensim Variables'!$B:$B,MATCH(EPS!$B2434,'Vensim Variables'!$A:$A,0))</f>
        <v>g pollutant</v>
      </c>
      <c r="I2434" t="str">
        <f t="shared" si="74"/>
        <v>OC</v>
      </c>
      <c r="J2434">
        <f>INDEX(NoSettings!$C:$C,MATCH(EPS!$A2434,NoSettings!$A:$A,0))</f>
        <v>23842800</v>
      </c>
      <c r="K2434">
        <f>INDEX(GWP!$C$2:$C$13,MATCH(EPS!I2434,GWP!$B$2:$B$13,0))</f>
        <v>0</v>
      </c>
      <c r="L2434" s="4">
        <f t="shared" si="75"/>
        <v>0</v>
      </c>
    </row>
    <row r="2435" spans="1:12">
      <c r="A2435" t="s">
        <v>8052</v>
      </c>
      <c r="B2435" t="s">
        <v>7394</v>
      </c>
      <c r="C2435" t="s">
        <v>1733</v>
      </c>
      <c r="D2435" t="s">
        <v>6884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8053</v>
      </c>
      <c r="B2436" t="s">
        <v>7394</v>
      </c>
      <c r="C2436" t="s">
        <v>1733</v>
      </c>
      <c r="D2436" t="s">
        <v>6884</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8054</v>
      </c>
      <c r="B2437" t="s">
        <v>7394</v>
      </c>
      <c r="C2437" t="s">
        <v>1733</v>
      </c>
      <c r="D2437" t="s">
        <v>6884</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8055</v>
      </c>
      <c r="B2438" t="s">
        <v>7394</v>
      </c>
      <c r="C2438" t="s">
        <v>1733</v>
      </c>
      <c r="D2438" t="s">
        <v>6885</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8056</v>
      </c>
      <c r="B2439" t="s">
        <v>7394</v>
      </c>
      <c r="C2439" t="s">
        <v>1733</v>
      </c>
      <c r="D2439" t="s">
        <v>6885</v>
      </c>
      <c r="E2439" t="s">
        <v>1705</v>
      </c>
      <c r="H2439" t="str">
        <f>INDEX('Vensim Variables'!$B:$B,MATCH(EPS!$B2439,'Vensim Variables'!$A:$A,0))</f>
        <v>g pollutant</v>
      </c>
      <c r="I2439" t="str">
        <f t="shared" si="76"/>
        <v>VOC</v>
      </c>
      <c r="J2439">
        <f>INDEX(NoSettings!$C:$C,MATCH(EPS!$A2439,NoSettings!$A:$A,0))</f>
        <v>2705560</v>
      </c>
      <c r="K2439">
        <f>INDEX(GWP!$C$2:$C$13,MATCH(EPS!I2439,GWP!$B$2:$B$13,0))</f>
        <v>0</v>
      </c>
      <c r="L2439" s="4">
        <f t="shared" si="77"/>
        <v>0</v>
      </c>
    </row>
    <row r="2440" spans="1:12">
      <c r="A2440" t="s">
        <v>8057</v>
      </c>
      <c r="B2440" t="s">
        <v>7394</v>
      </c>
      <c r="C2440" t="s">
        <v>1733</v>
      </c>
      <c r="D2440" t="s">
        <v>6885</v>
      </c>
      <c r="E2440" t="s">
        <v>1706</v>
      </c>
      <c r="H2440" t="str">
        <f>INDEX('Vensim Variables'!$B:$B,MATCH(EPS!$B2440,'Vensim Variables'!$A:$A,0))</f>
        <v>g pollutant</v>
      </c>
      <c r="I2440" t="str">
        <f t="shared" si="76"/>
        <v>CO</v>
      </c>
      <c r="J2440">
        <f>INDEX(NoSettings!$C:$C,MATCH(EPS!$A2440,NoSettings!$A:$A,0))</f>
        <v>91716600</v>
      </c>
      <c r="K2440">
        <f>INDEX(GWP!$C$2:$C$13,MATCH(EPS!I2440,GWP!$B$2:$B$13,0))</f>
        <v>0</v>
      </c>
      <c r="L2440" s="4">
        <f t="shared" si="77"/>
        <v>0</v>
      </c>
    </row>
    <row r="2441" spans="1:12">
      <c r="A2441" t="s">
        <v>8058</v>
      </c>
      <c r="B2441" t="s">
        <v>7394</v>
      </c>
      <c r="C2441" t="s">
        <v>1733</v>
      </c>
      <c r="D2441" t="s">
        <v>6885</v>
      </c>
      <c r="E2441" t="s">
        <v>1707</v>
      </c>
      <c r="H2441" t="str">
        <f>INDEX('Vensim Variables'!$B:$B,MATCH(EPS!$B2441,'Vensim Variables'!$A:$A,0))</f>
        <v>g pollutant</v>
      </c>
      <c r="I2441" t="str">
        <f t="shared" si="76"/>
        <v>NOx</v>
      </c>
      <c r="J2441">
        <f>INDEX(NoSettings!$C:$C,MATCH(EPS!$A2441,NoSettings!$A:$A,0))</f>
        <v>265205000</v>
      </c>
      <c r="K2441">
        <f>INDEX(GWP!$C$2:$C$13,MATCH(EPS!I2441,GWP!$B$2:$B$13,0))</f>
        <v>0</v>
      </c>
      <c r="L2441" s="4">
        <f t="shared" si="77"/>
        <v>0</v>
      </c>
    </row>
    <row r="2442" spans="1:12">
      <c r="A2442" t="s">
        <v>8059</v>
      </c>
      <c r="B2442" t="s">
        <v>7394</v>
      </c>
      <c r="C2442" t="s">
        <v>1733</v>
      </c>
      <c r="D2442" t="s">
        <v>6885</v>
      </c>
      <c r="E2442" t="s">
        <v>1708</v>
      </c>
      <c r="H2442" t="str">
        <f>INDEX('Vensim Variables'!$B:$B,MATCH(EPS!$B2442,'Vensim Variables'!$A:$A,0))</f>
        <v>g pollutant</v>
      </c>
      <c r="I2442" t="str">
        <f t="shared" si="76"/>
        <v>PM10</v>
      </c>
      <c r="J2442">
        <f>INDEX(NoSettings!$C:$C,MATCH(EPS!$A2442,NoSettings!$A:$A,0))</f>
        <v>94626500</v>
      </c>
      <c r="K2442">
        <f>INDEX(GWP!$C$2:$C$13,MATCH(EPS!I2442,GWP!$B$2:$B$13,0))</f>
        <v>0</v>
      </c>
      <c r="L2442" s="4">
        <f t="shared" si="77"/>
        <v>0</v>
      </c>
    </row>
    <row r="2443" spans="1:12">
      <c r="A2443" t="s">
        <v>8060</v>
      </c>
      <c r="B2443" t="s">
        <v>7394</v>
      </c>
      <c r="C2443" t="s">
        <v>1733</v>
      </c>
      <c r="D2443" t="s">
        <v>6885</v>
      </c>
      <c r="E2443" t="s">
        <v>1709</v>
      </c>
      <c r="H2443" t="str">
        <f>INDEX('Vensim Variables'!$B:$B,MATCH(EPS!$B2443,'Vensim Variables'!$A:$A,0))</f>
        <v>g pollutant</v>
      </c>
      <c r="I2443" t="str">
        <f t="shared" si="76"/>
        <v>PM25</v>
      </c>
      <c r="J2443">
        <f>INDEX(NoSettings!$C:$C,MATCH(EPS!$A2443,NoSettings!$A:$A,0))</f>
        <v>28459500</v>
      </c>
      <c r="K2443">
        <f>INDEX(GWP!$C$2:$C$13,MATCH(EPS!I2443,GWP!$B$2:$B$13,0))</f>
        <v>0</v>
      </c>
      <c r="L2443" s="4">
        <f t="shared" si="77"/>
        <v>0</v>
      </c>
    </row>
    <row r="2444" spans="1:12">
      <c r="A2444" t="s">
        <v>8061</v>
      </c>
      <c r="B2444" t="s">
        <v>7394</v>
      </c>
      <c r="C2444" t="s">
        <v>1733</v>
      </c>
      <c r="D2444" t="s">
        <v>6885</v>
      </c>
      <c r="E2444" t="s">
        <v>1710</v>
      </c>
      <c r="H2444" t="str">
        <f>INDEX('Vensim Variables'!$B:$B,MATCH(EPS!$B2444,'Vensim Variables'!$A:$A,0))</f>
        <v>g pollutant</v>
      </c>
      <c r="I2444" t="str">
        <f t="shared" si="76"/>
        <v>SOx</v>
      </c>
      <c r="J2444">
        <f>INDEX(NoSettings!$C:$C,MATCH(EPS!$A2444,NoSettings!$A:$A,0))</f>
        <v>709947000</v>
      </c>
      <c r="K2444">
        <f>INDEX(GWP!$C$2:$C$13,MATCH(EPS!I2444,GWP!$B$2:$B$13,0))</f>
        <v>0</v>
      </c>
      <c r="L2444" s="4">
        <f t="shared" si="77"/>
        <v>0</v>
      </c>
    </row>
    <row r="2445" spans="1:12">
      <c r="A2445" t="s">
        <v>8062</v>
      </c>
      <c r="B2445" t="s">
        <v>7394</v>
      </c>
      <c r="C2445" t="s">
        <v>1733</v>
      </c>
      <c r="D2445" t="s">
        <v>6885</v>
      </c>
      <c r="E2445" t="s">
        <v>1711</v>
      </c>
      <c r="H2445" t="str">
        <f>INDEX('Vensim Variables'!$B:$B,MATCH(EPS!$B2445,'Vensim Variables'!$A:$A,0))</f>
        <v>g pollutant</v>
      </c>
      <c r="I2445" t="str">
        <f t="shared" si="76"/>
        <v>BC</v>
      </c>
      <c r="J2445">
        <f>INDEX(NoSettings!$C:$C,MATCH(EPS!$A2445,NoSettings!$A:$A,0))</f>
        <v>995192</v>
      </c>
      <c r="K2445">
        <f>INDEX(GWP!$C$2:$C$13,MATCH(EPS!I2445,GWP!$B$2:$B$13,0))</f>
        <v>0</v>
      </c>
      <c r="L2445" s="4">
        <f t="shared" si="77"/>
        <v>0</v>
      </c>
    </row>
    <row r="2446" spans="1:12">
      <c r="A2446" t="s">
        <v>8063</v>
      </c>
      <c r="B2446" t="s">
        <v>7394</v>
      </c>
      <c r="C2446" t="s">
        <v>1733</v>
      </c>
      <c r="D2446" t="s">
        <v>6885</v>
      </c>
      <c r="E2446" t="s">
        <v>1712</v>
      </c>
      <c r="H2446" t="str">
        <f>INDEX('Vensim Variables'!$B:$B,MATCH(EPS!$B2446,'Vensim Variables'!$A:$A,0))</f>
        <v>g pollutant</v>
      </c>
      <c r="I2446" t="str">
        <f t="shared" si="76"/>
        <v>OC</v>
      </c>
      <c r="J2446">
        <f>INDEX(NoSettings!$C:$C,MATCH(EPS!$A2446,NoSettings!$A:$A,0))</f>
        <v>677336</v>
      </c>
      <c r="K2446">
        <f>INDEX(GWP!$C$2:$C$13,MATCH(EPS!I2446,GWP!$B$2:$B$13,0))</f>
        <v>0</v>
      </c>
      <c r="L2446" s="4">
        <f t="shared" si="77"/>
        <v>0</v>
      </c>
    </row>
    <row r="2447" spans="1:12">
      <c r="A2447" t="s">
        <v>8064</v>
      </c>
      <c r="B2447" t="s">
        <v>7394</v>
      </c>
      <c r="C2447" t="s">
        <v>1733</v>
      </c>
      <c r="D2447" t="s">
        <v>6885</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8065</v>
      </c>
      <c r="B2448" t="s">
        <v>7394</v>
      </c>
      <c r="C2448" t="s">
        <v>1733</v>
      </c>
      <c r="D2448" t="s">
        <v>6885</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8066</v>
      </c>
      <c r="B2449" t="s">
        <v>7394</v>
      </c>
      <c r="C2449" t="s">
        <v>1733</v>
      </c>
      <c r="D2449" t="s">
        <v>6885</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8067</v>
      </c>
      <c r="B2450" t="s">
        <v>7394</v>
      </c>
      <c r="C2450" t="s">
        <v>1733</v>
      </c>
      <c r="D2450" t="s">
        <v>6886</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8068</v>
      </c>
      <c r="B2451" t="s">
        <v>7394</v>
      </c>
      <c r="C2451" t="s">
        <v>1733</v>
      </c>
      <c r="D2451" t="s">
        <v>6886</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8069</v>
      </c>
      <c r="B2452" t="s">
        <v>7394</v>
      </c>
      <c r="C2452" t="s">
        <v>1733</v>
      </c>
      <c r="D2452" t="s">
        <v>6886</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8070</v>
      </c>
      <c r="B2453" t="s">
        <v>7394</v>
      </c>
      <c r="C2453" t="s">
        <v>1733</v>
      </c>
      <c r="D2453" t="s">
        <v>6886</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8071</v>
      </c>
      <c r="B2454" t="s">
        <v>7394</v>
      </c>
      <c r="C2454" t="s">
        <v>1733</v>
      </c>
      <c r="D2454" t="s">
        <v>6886</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8072</v>
      </c>
      <c r="B2455" t="s">
        <v>7394</v>
      </c>
      <c r="C2455" t="s">
        <v>1733</v>
      </c>
      <c r="D2455" t="s">
        <v>6886</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8073</v>
      </c>
      <c r="B2456" t="s">
        <v>7394</v>
      </c>
      <c r="C2456" t="s">
        <v>1733</v>
      </c>
      <c r="D2456" t="s">
        <v>6886</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8074</v>
      </c>
      <c r="B2457" t="s">
        <v>7394</v>
      </c>
      <c r="C2457" t="s">
        <v>1733</v>
      </c>
      <c r="D2457" t="s">
        <v>6886</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8075</v>
      </c>
      <c r="B2458" t="s">
        <v>7394</v>
      </c>
      <c r="C2458" t="s">
        <v>1733</v>
      </c>
      <c r="D2458" t="s">
        <v>6886</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8076</v>
      </c>
      <c r="B2459" t="s">
        <v>7394</v>
      </c>
      <c r="C2459" t="s">
        <v>1733</v>
      </c>
      <c r="D2459" t="s">
        <v>6886</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8077</v>
      </c>
      <c r="B2460" t="s">
        <v>7394</v>
      </c>
      <c r="C2460" t="s">
        <v>1733</v>
      </c>
      <c r="D2460" t="s">
        <v>6886</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8078</v>
      </c>
      <c r="B2461" t="s">
        <v>7394</v>
      </c>
      <c r="C2461" t="s">
        <v>1733</v>
      </c>
      <c r="D2461" t="s">
        <v>6886</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8079</v>
      </c>
      <c r="B2462" t="s">
        <v>7394</v>
      </c>
      <c r="C2462" t="s">
        <v>1733</v>
      </c>
      <c r="D2462" t="s">
        <v>6887</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8080</v>
      </c>
      <c r="B2463" t="s">
        <v>7394</v>
      </c>
      <c r="C2463" t="s">
        <v>1733</v>
      </c>
      <c r="D2463" t="s">
        <v>6887</v>
      </c>
      <c r="E2463" t="s">
        <v>1705</v>
      </c>
      <c r="H2463" t="str">
        <f>INDEX('Vensim Variables'!$B:$B,MATCH(EPS!$B2463,'Vensim Variables'!$A:$A,0))</f>
        <v>g pollutant</v>
      </c>
      <c r="I2463" t="str">
        <f t="shared" si="76"/>
        <v>VOC</v>
      </c>
      <c r="J2463">
        <f>INDEX(NoSettings!$C:$C,MATCH(EPS!$A2463,NoSettings!$A:$A,0))</f>
        <v>22958600</v>
      </c>
      <c r="K2463">
        <f>INDEX(GWP!$C$2:$C$13,MATCH(EPS!I2463,GWP!$B$2:$B$13,0))</f>
        <v>0</v>
      </c>
      <c r="L2463" s="4">
        <f t="shared" si="77"/>
        <v>0</v>
      </c>
    </row>
    <row r="2464" spans="1:12">
      <c r="A2464" t="s">
        <v>8081</v>
      </c>
      <c r="B2464" t="s">
        <v>7394</v>
      </c>
      <c r="C2464" t="s">
        <v>1733</v>
      </c>
      <c r="D2464" t="s">
        <v>6887</v>
      </c>
      <c r="E2464" t="s">
        <v>1706</v>
      </c>
      <c r="H2464" t="str">
        <f>INDEX('Vensim Variables'!$B:$B,MATCH(EPS!$B2464,'Vensim Variables'!$A:$A,0))</f>
        <v>g pollutant</v>
      </c>
      <c r="I2464" t="str">
        <f t="shared" si="76"/>
        <v>CO</v>
      </c>
      <c r="J2464">
        <f>INDEX(NoSettings!$C:$C,MATCH(EPS!$A2464,NoSettings!$A:$A,0))</f>
        <v>778282000</v>
      </c>
      <c r="K2464">
        <f>INDEX(GWP!$C$2:$C$13,MATCH(EPS!I2464,GWP!$B$2:$B$13,0))</f>
        <v>0</v>
      </c>
      <c r="L2464" s="4">
        <f t="shared" si="77"/>
        <v>0</v>
      </c>
    </row>
    <row r="2465" spans="1:12">
      <c r="A2465" t="s">
        <v>8082</v>
      </c>
      <c r="B2465" t="s">
        <v>7394</v>
      </c>
      <c r="C2465" t="s">
        <v>1733</v>
      </c>
      <c r="D2465" t="s">
        <v>6887</v>
      </c>
      <c r="E2465" t="s">
        <v>1707</v>
      </c>
      <c r="H2465" t="str">
        <f>INDEX('Vensim Variables'!$B:$B,MATCH(EPS!$B2465,'Vensim Variables'!$A:$A,0))</f>
        <v>g pollutant</v>
      </c>
      <c r="I2465" t="str">
        <f t="shared" si="76"/>
        <v>NOx</v>
      </c>
      <c r="J2465">
        <f>INDEX(NoSettings!$C:$C,MATCH(EPS!$A2465,NoSettings!$A:$A,0))</f>
        <v>2250460000</v>
      </c>
      <c r="K2465">
        <f>INDEX(GWP!$C$2:$C$13,MATCH(EPS!I2465,GWP!$B$2:$B$13,0))</f>
        <v>0</v>
      </c>
      <c r="L2465" s="4">
        <f t="shared" si="77"/>
        <v>0</v>
      </c>
    </row>
    <row r="2466" spans="1:12">
      <c r="A2466" t="s">
        <v>8083</v>
      </c>
      <c r="B2466" t="s">
        <v>7394</v>
      </c>
      <c r="C2466" t="s">
        <v>1733</v>
      </c>
      <c r="D2466" t="s">
        <v>6887</v>
      </c>
      <c r="E2466" t="s">
        <v>1708</v>
      </c>
      <c r="H2466" t="str">
        <f>INDEX('Vensim Variables'!$B:$B,MATCH(EPS!$B2466,'Vensim Variables'!$A:$A,0))</f>
        <v>g pollutant</v>
      </c>
      <c r="I2466" t="str">
        <f t="shared" si="76"/>
        <v>PM10</v>
      </c>
      <c r="J2466">
        <f>INDEX(NoSettings!$C:$C,MATCH(EPS!$A2466,NoSettings!$A:$A,0))</f>
        <v>802975000</v>
      </c>
      <c r="K2466">
        <f>INDEX(GWP!$C$2:$C$13,MATCH(EPS!I2466,GWP!$B$2:$B$13,0))</f>
        <v>0</v>
      </c>
      <c r="L2466" s="4">
        <f t="shared" si="77"/>
        <v>0</v>
      </c>
    </row>
    <row r="2467" spans="1:12">
      <c r="A2467" t="s">
        <v>8084</v>
      </c>
      <c r="B2467" t="s">
        <v>7394</v>
      </c>
      <c r="C2467" t="s">
        <v>1733</v>
      </c>
      <c r="D2467" t="s">
        <v>6887</v>
      </c>
      <c r="E2467" t="s">
        <v>1709</v>
      </c>
      <c r="H2467" t="str">
        <f>INDEX('Vensim Variables'!$B:$B,MATCH(EPS!$B2467,'Vensim Variables'!$A:$A,0))</f>
        <v>g pollutant</v>
      </c>
      <c r="I2467" t="str">
        <f t="shared" si="76"/>
        <v>PM25</v>
      </c>
      <c r="J2467">
        <f>INDEX(NoSettings!$C:$C,MATCH(EPS!$A2467,NoSettings!$A:$A,0))</f>
        <v>241499000</v>
      </c>
      <c r="K2467">
        <f>INDEX(GWP!$C$2:$C$13,MATCH(EPS!I2467,GWP!$B$2:$B$13,0))</f>
        <v>0</v>
      </c>
      <c r="L2467" s="4">
        <f t="shared" si="77"/>
        <v>0</v>
      </c>
    </row>
    <row r="2468" spans="1:12">
      <c r="A2468" t="s">
        <v>8085</v>
      </c>
      <c r="B2468" t="s">
        <v>7394</v>
      </c>
      <c r="C2468" t="s">
        <v>1733</v>
      </c>
      <c r="D2468" t="s">
        <v>6887</v>
      </c>
      <c r="E2468" t="s">
        <v>1710</v>
      </c>
      <c r="H2468" t="str">
        <f>INDEX('Vensim Variables'!$B:$B,MATCH(EPS!$B2468,'Vensim Variables'!$A:$A,0))</f>
        <v>g pollutant</v>
      </c>
      <c r="I2468" t="str">
        <f t="shared" si="76"/>
        <v>SOx</v>
      </c>
      <c r="J2468">
        <f>INDEX(NoSettings!$C:$C,MATCH(EPS!$A2468,NoSettings!$A:$A,0))</f>
        <v>6024410000</v>
      </c>
      <c r="K2468">
        <f>INDEX(GWP!$C$2:$C$13,MATCH(EPS!I2468,GWP!$B$2:$B$13,0))</f>
        <v>0</v>
      </c>
      <c r="L2468" s="4">
        <f t="shared" si="77"/>
        <v>0</v>
      </c>
    </row>
    <row r="2469" spans="1:12">
      <c r="A2469" t="s">
        <v>8086</v>
      </c>
      <c r="B2469" t="s">
        <v>7394</v>
      </c>
      <c r="C2469" t="s">
        <v>1733</v>
      </c>
      <c r="D2469" t="s">
        <v>6887</v>
      </c>
      <c r="E2469" t="s">
        <v>1711</v>
      </c>
      <c r="H2469" t="str">
        <f>INDEX('Vensim Variables'!$B:$B,MATCH(EPS!$B2469,'Vensim Variables'!$A:$A,0))</f>
        <v>g pollutant</v>
      </c>
      <c r="I2469" t="str">
        <f t="shared" si="76"/>
        <v>BC</v>
      </c>
      <c r="J2469">
        <f>INDEX(NoSettings!$C:$C,MATCH(EPS!$A2469,NoSettings!$A:$A,0))</f>
        <v>8444930</v>
      </c>
      <c r="K2469">
        <f>INDEX(GWP!$C$2:$C$13,MATCH(EPS!I2469,GWP!$B$2:$B$13,0))</f>
        <v>0</v>
      </c>
      <c r="L2469" s="4">
        <f t="shared" si="77"/>
        <v>0</v>
      </c>
    </row>
    <row r="2470" spans="1:12">
      <c r="A2470" t="s">
        <v>8087</v>
      </c>
      <c r="B2470" t="s">
        <v>7394</v>
      </c>
      <c r="C2470" t="s">
        <v>1733</v>
      </c>
      <c r="D2470" t="s">
        <v>6887</v>
      </c>
      <c r="E2470" t="s">
        <v>1712</v>
      </c>
      <c r="H2470" t="str">
        <f>INDEX('Vensim Variables'!$B:$B,MATCH(EPS!$B2470,'Vensim Variables'!$A:$A,0))</f>
        <v>g pollutant</v>
      </c>
      <c r="I2470" t="str">
        <f t="shared" si="76"/>
        <v>OC</v>
      </c>
      <c r="J2470">
        <f>INDEX(NoSettings!$C:$C,MATCH(EPS!$A2470,NoSettings!$A:$A,0))</f>
        <v>5747690</v>
      </c>
      <c r="K2470">
        <f>INDEX(GWP!$C$2:$C$13,MATCH(EPS!I2470,GWP!$B$2:$B$13,0))</f>
        <v>0</v>
      </c>
      <c r="L2470" s="4">
        <f t="shared" si="77"/>
        <v>0</v>
      </c>
    </row>
    <row r="2471" spans="1:12">
      <c r="A2471" t="s">
        <v>8088</v>
      </c>
      <c r="B2471" t="s">
        <v>7394</v>
      </c>
      <c r="C2471" t="s">
        <v>1733</v>
      </c>
      <c r="D2471" t="s">
        <v>6887</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8089</v>
      </c>
      <c r="B2472" t="s">
        <v>7394</v>
      </c>
      <c r="C2472" t="s">
        <v>1733</v>
      </c>
      <c r="D2472" t="s">
        <v>6887</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8090</v>
      </c>
      <c r="B2473" t="s">
        <v>7394</v>
      </c>
      <c r="C2473" t="s">
        <v>1733</v>
      </c>
      <c r="D2473" t="s">
        <v>6887</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8091</v>
      </c>
      <c r="B2474" t="s">
        <v>7394</v>
      </c>
      <c r="C2474" t="s">
        <v>1733</v>
      </c>
      <c r="D2474" t="s">
        <v>6888</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8092</v>
      </c>
      <c r="B2475" t="s">
        <v>7394</v>
      </c>
      <c r="C2475" t="s">
        <v>1733</v>
      </c>
      <c r="D2475" t="s">
        <v>6888</v>
      </c>
      <c r="E2475" t="s">
        <v>1705</v>
      </c>
      <c r="H2475" t="str">
        <f>INDEX('Vensim Variables'!$B:$B,MATCH(EPS!$B2475,'Vensim Variables'!$A:$A,0))</f>
        <v>g pollutant</v>
      </c>
      <c r="I2475" t="str">
        <f t="shared" si="76"/>
        <v>VOC</v>
      </c>
      <c r="J2475">
        <f>INDEX(NoSettings!$C:$C,MATCH(EPS!$A2475,NoSettings!$A:$A,0))</f>
        <v>16759600</v>
      </c>
      <c r="K2475">
        <f>INDEX(GWP!$C$2:$C$13,MATCH(EPS!I2475,GWP!$B$2:$B$13,0))</f>
        <v>0</v>
      </c>
      <c r="L2475" s="4">
        <f t="shared" si="77"/>
        <v>0</v>
      </c>
    </row>
    <row r="2476" spans="1:12">
      <c r="A2476" t="s">
        <v>8093</v>
      </c>
      <c r="B2476" t="s">
        <v>7394</v>
      </c>
      <c r="C2476" t="s">
        <v>1733</v>
      </c>
      <c r="D2476" t="s">
        <v>6888</v>
      </c>
      <c r="E2476" t="s">
        <v>1706</v>
      </c>
      <c r="H2476" t="str">
        <f>INDEX('Vensim Variables'!$B:$B,MATCH(EPS!$B2476,'Vensim Variables'!$A:$A,0))</f>
        <v>g pollutant</v>
      </c>
      <c r="I2476" t="str">
        <f t="shared" si="76"/>
        <v>CO</v>
      </c>
      <c r="J2476">
        <f>INDEX(NoSettings!$C:$C,MATCH(EPS!$A2476,NoSettings!$A:$A,0))</f>
        <v>568139000</v>
      </c>
      <c r="K2476">
        <f>INDEX(GWP!$C$2:$C$13,MATCH(EPS!I2476,GWP!$B$2:$B$13,0))</f>
        <v>0</v>
      </c>
      <c r="L2476" s="4">
        <f t="shared" si="77"/>
        <v>0</v>
      </c>
    </row>
    <row r="2477" spans="1:12">
      <c r="A2477" t="s">
        <v>8094</v>
      </c>
      <c r="B2477" t="s">
        <v>7394</v>
      </c>
      <c r="C2477" t="s">
        <v>1733</v>
      </c>
      <c r="D2477" t="s">
        <v>6888</v>
      </c>
      <c r="E2477" t="s">
        <v>1707</v>
      </c>
      <c r="H2477" t="str">
        <f>INDEX('Vensim Variables'!$B:$B,MATCH(EPS!$B2477,'Vensim Variables'!$A:$A,0))</f>
        <v>g pollutant</v>
      </c>
      <c r="I2477" t="str">
        <f t="shared" si="76"/>
        <v>NOx</v>
      </c>
      <c r="J2477">
        <f>INDEX(NoSettings!$C:$C,MATCH(EPS!$A2477,NoSettings!$A:$A,0))</f>
        <v>1642820000</v>
      </c>
      <c r="K2477">
        <f>INDEX(GWP!$C$2:$C$13,MATCH(EPS!I2477,GWP!$B$2:$B$13,0))</f>
        <v>0</v>
      </c>
      <c r="L2477" s="4">
        <f t="shared" si="77"/>
        <v>0</v>
      </c>
    </row>
    <row r="2478" spans="1:12">
      <c r="A2478" t="s">
        <v>8095</v>
      </c>
      <c r="B2478" t="s">
        <v>7394</v>
      </c>
      <c r="C2478" t="s">
        <v>1733</v>
      </c>
      <c r="D2478" t="s">
        <v>6888</v>
      </c>
      <c r="E2478" t="s">
        <v>1708</v>
      </c>
      <c r="H2478" t="str">
        <f>INDEX('Vensim Variables'!$B:$B,MATCH(EPS!$B2478,'Vensim Variables'!$A:$A,0))</f>
        <v>g pollutant</v>
      </c>
      <c r="I2478" t="str">
        <f t="shared" si="76"/>
        <v>PM10</v>
      </c>
      <c r="J2478">
        <f>INDEX(NoSettings!$C:$C,MATCH(EPS!$A2478,NoSettings!$A:$A,0))</f>
        <v>586164000</v>
      </c>
      <c r="K2478">
        <f>INDEX(GWP!$C$2:$C$13,MATCH(EPS!I2478,GWP!$B$2:$B$13,0))</f>
        <v>0</v>
      </c>
      <c r="L2478" s="4">
        <f t="shared" si="77"/>
        <v>0</v>
      </c>
    </row>
    <row r="2479" spans="1:12">
      <c r="A2479" t="s">
        <v>8096</v>
      </c>
      <c r="B2479" t="s">
        <v>7394</v>
      </c>
      <c r="C2479" t="s">
        <v>1733</v>
      </c>
      <c r="D2479" t="s">
        <v>6888</v>
      </c>
      <c r="E2479" t="s">
        <v>1709</v>
      </c>
      <c r="H2479" t="str">
        <f>INDEX('Vensim Variables'!$B:$B,MATCH(EPS!$B2479,'Vensim Variables'!$A:$A,0))</f>
        <v>g pollutant</v>
      </c>
      <c r="I2479" t="str">
        <f t="shared" si="76"/>
        <v>PM25</v>
      </c>
      <c r="J2479">
        <f>INDEX(NoSettings!$C:$C,MATCH(EPS!$A2479,NoSettings!$A:$A,0))</f>
        <v>176292000</v>
      </c>
      <c r="K2479">
        <f>INDEX(GWP!$C$2:$C$13,MATCH(EPS!I2479,GWP!$B$2:$B$13,0))</f>
        <v>0</v>
      </c>
      <c r="L2479" s="4">
        <f t="shared" si="77"/>
        <v>0</v>
      </c>
    </row>
    <row r="2480" spans="1:12">
      <c r="A2480" t="s">
        <v>8097</v>
      </c>
      <c r="B2480" t="s">
        <v>7394</v>
      </c>
      <c r="C2480" t="s">
        <v>1733</v>
      </c>
      <c r="D2480" t="s">
        <v>6888</v>
      </c>
      <c r="E2480" t="s">
        <v>1710</v>
      </c>
      <c r="H2480" t="str">
        <f>INDEX('Vensim Variables'!$B:$B,MATCH(EPS!$B2480,'Vensim Variables'!$A:$A,0))</f>
        <v>g pollutant</v>
      </c>
      <c r="I2480" t="str">
        <f t="shared" si="76"/>
        <v>SOx</v>
      </c>
      <c r="J2480">
        <f>INDEX(NoSettings!$C:$C,MATCH(EPS!$A2480,NoSettings!$A:$A,0))</f>
        <v>4397770000</v>
      </c>
      <c r="K2480">
        <f>INDEX(GWP!$C$2:$C$13,MATCH(EPS!I2480,GWP!$B$2:$B$13,0))</f>
        <v>0</v>
      </c>
      <c r="L2480" s="4">
        <f t="shared" si="77"/>
        <v>0</v>
      </c>
    </row>
    <row r="2481" spans="1:12">
      <c r="A2481" t="s">
        <v>8098</v>
      </c>
      <c r="B2481" t="s">
        <v>7394</v>
      </c>
      <c r="C2481" t="s">
        <v>1733</v>
      </c>
      <c r="D2481" t="s">
        <v>6888</v>
      </c>
      <c r="E2481" t="s">
        <v>1711</v>
      </c>
      <c r="H2481" t="str">
        <f>INDEX('Vensim Variables'!$B:$B,MATCH(EPS!$B2481,'Vensim Variables'!$A:$A,0))</f>
        <v>g pollutant</v>
      </c>
      <c r="I2481" t="str">
        <f t="shared" si="76"/>
        <v>BC</v>
      </c>
      <c r="J2481">
        <f>INDEX(NoSettings!$C:$C,MATCH(EPS!$A2481,NoSettings!$A:$A,0))</f>
        <v>6164720</v>
      </c>
      <c r="K2481">
        <f>INDEX(GWP!$C$2:$C$13,MATCH(EPS!I2481,GWP!$B$2:$B$13,0))</f>
        <v>0</v>
      </c>
      <c r="L2481" s="4">
        <f t="shared" si="77"/>
        <v>0</v>
      </c>
    </row>
    <row r="2482" spans="1:12">
      <c r="A2482" t="s">
        <v>8099</v>
      </c>
      <c r="B2482" t="s">
        <v>7394</v>
      </c>
      <c r="C2482" t="s">
        <v>1733</v>
      </c>
      <c r="D2482" t="s">
        <v>6888</v>
      </c>
      <c r="E2482" t="s">
        <v>1712</v>
      </c>
      <c r="H2482" t="str">
        <f>INDEX('Vensim Variables'!$B:$B,MATCH(EPS!$B2482,'Vensim Variables'!$A:$A,0))</f>
        <v>g pollutant</v>
      </c>
      <c r="I2482" t="str">
        <f t="shared" si="76"/>
        <v>OC</v>
      </c>
      <c r="J2482">
        <f>INDEX(NoSettings!$C:$C,MATCH(EPS!$A2482,NoSettings!$A:$A,0))</f>
        <v>4195760</v>
      </c>
      <c r="K2482">
        <f>INDEX(GWP!$C$2:$C$13,MATCH(EPS!I2482,GWP!$B$2:$B$13,0))</f>
        <v>0</v>
      </c>
      <c r="L2482" s="4">
        <f t="shared" si="77"/>
        <v>0</v>
      </c>
    </row>
    <row r="2483" spans="1:12">
      <c r="A2483" t="s">
        <v>8100</v>
      </c>
      <c r="B2483" t="s">
        <v>7394</v>
      </c>
      <c r="C2483" t="s">
        <v>1733</v>
      </c>
      <c r="D2483" t="s">
        <v>6888</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8101</v>
      </c>
      <c r="B2484" t="s">
        <v>7394</v>
      </c>
      <c r="C2484" t="s">
        <v>1733</v>
      </c>
      <c r="D2484" t="s">
        <v>6888</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8102</v>
      </c>
      <c r="B2485" t="s">
        <v>7394</v>
      </c>
      <c r="C2485" t="s">
        <v>1733</v>
      </c>
      <c r="D2485" t="s">
        <v>6888</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8103</v>
      </c>
      <c r="B2486" t="s">
        <v>7394</v>
      </c>
      <c r="C2486" t="s">
        <v>1733</v>
      </c>
      <c r="D2486" t="s">
        <v>6889</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8104</v>
      </c>
      <c r="B2487" t="s">
        <v>7394</v>
      </c>
      <c r="C2487" t="s">
        <v>1733</v>
      </c>
      <c r="D2487" t="s">
        <v>6889</v>
      </c>
      <c r="E2487" t="s">
        <v>1705</v>
      </c>
      <c r="H2487" t="str">
        <f>INDEX('Vensim Variables'!$B:$B,MATCH(EPS!$B2487,'Vensim Variables'!$A:$A,0))</f>
        <v>g pollutant</v>
      </c>
      <c r="I2487" t="str">
        <f t="shared" si="76"/>
        <v>VOC</v>
      </c>
      <c r="J2487">
        <f>INDEX(NoSettings!$C:$C,MATCH(EPS!$A2487,NoSettings!$A:$A,0))</f>
        <v>42592600</v>
      </c>
      <c r="K2487">
        <f>INDEX(GWP!$C$2:$C$13,MATCH(EPS!I2487,GWP!$B$2:$B$13,0))</f>
        <v>0</v>
      </c>
      <c r="L2487" s="4">
        <f t="shared" si="77"/>
        <v>0</v>
      </c>
    </row>
    <row r="2488" spans="1:12">
      <c r="A2488" t="s">
        <v>8105</v>
      </c>
      <c r="B2488" t="s">
        <v>7394</v>
      </c>
      <c r="C2488" t="s">
        <v>1733</v>
      </c>
      <c r="D2488" t="s">
        <v>6889</v>
      </c>
      <c r="E2488" t="s">
        <v>1706</v>
      </c>
      <c r="H2488" t="str">
        <f>INDEX('Vensim Variables'!$B:$B,MATCH(EPS!$B2488,'Vensim Variables'!$A:$A,0))</f>
        <v>g pollutant</v>
      </c>
      <c r="I2488" t="str">
        <f t="shared" si="76"/>
        <v>CO</v>
      </c>
      <c r="J2488">
        <f>INDEX(NoSettings!$C:$C,MATCH(EPS!$A2488,NoSettings!$A:$A,0))</f>
        <v>1443860000</v>
      </c>
      <c r="K2488">
        <f>INDEX(GWP!$C$2:$C$13,MATCH(EPS!I2488,GWP!$B$2:$B$13,0))</f>
        <v>0</v>
      </c>
      <c r="L2488" s="4">
        <f t="shared" si="77"/>
        <v>0</v>
      </c>
    </row>
    <row r="2489" spans="1:12">
      <c r="A2489" t="s">
        <v>8106</v>
      </c>
      <c r="B2489" t="s">
        <v>7394</v>
      </c>
      <c r="C2489" t="s">
        <v>1733</v>
      </c>
      <c r="D2489" t="s">
        <v>6889</v>
      </c>
      <c r="E2489" t="s">
        <v>1707</v>
      </c>
      <c r="H2489" t="str">
        <f>INDEX('Vensim Variables'!$B:$B,MATCH(EPS!$B2489,'Vensim Variables'!$A:$A,0))</f>
        <v>g pollutant</v>
      </c>
      <c r="I2489" t="str">
        <f t="shared" si="76"/>
        <v>NOx</v>
      </c>
      <c r="J2489">
        <f>INDEX(NoSettings!$C:$C,MATCH(EPS!$A2489,NoSettings!$A:$A,0))</f>
        <v>4175020000</v>
      </c>
      <c r="K2489">
        <f>INDEX(GWP!$C$2:$C$13,MATCH(EPS!I2489,GWP!$B$2:$B$13,0))</f>
        <v>0</v>
      </c>
      <c r="L2489" s="4">
        <f t="shared" si="77"/>
        <v>0</v>
      </c>
    </row>
    <row r="2490" spans="1:12">
      <c r="A2490" t="s">
        <v>8107</v>
      </c>
      <c r="B2490" t="s">
        <v>7394</v>
      </c>
      <c r="C2490" t="s">
        <v>1733</v>
      </c>
      <c r="D2490" t="s">
        <v>6889</v>
      </c>
      <c r="E2490" t="s">
        <v>1708</v>
      </c>
      <c r="H2490" t="str">
        <f>INDEX('Vensim Variables'!$B:$B,MATCH(EPS!$B2490,'Vensim Variables'!$A:$A,0))</f>
        <v>g pollutant</v>
      </c>
      <c r="I2490" t="str">
        <f t="shared" si="76"/>
        <v>PM10</v>
      </c>
      <c r="J2490">
        <f>INDEX(NoSettings!$C:$C,MATCH(EPS!$A2490,NoSettings!$A:$A,0))</f>
        <v>1489670000</v>
      </c>
      <c r="K2490">
        <f>INDEX(GWP!$C$2:$C$13,MATCH(EPS!I2490,GWP!$B$2:$B$13,0))</f>
        <v>0</v>
      </c>
      <c r="L2490" s="4">
        <f t="shared" si="77"/>
        <v>0</v>
      </c>
    </row>
    <row r="2491" spans="1:12">
      <c r="A2491" t="s">
        <v>8108</v>
      </c>
      <c r="B2491" t="s">
        <v>7394</v>
      </c>
      <c r="C2491" t="s">
        <v>1733</v>
      </c>
      <c r="D2491" t="s">
        <v>6889</v>
      </c>
      <c r="E2491" t="s">
        <v>1709</v>
      </c>
      <c r="H2491" t="str">
        <f>INDEX('Vensim Variables'!$B:$B,MATCH(EPS!$B2491,'Vensim Variables'!$A:$A,0))</f>
        <v>g pollutant</v>
      </c>
      <c r="I2491" t="str">
        <f t="shared" si="76"/>
        <v>PM25</v>
      </c>
      <c r="J2491">
        <f>INDEX(NoSettings!$C:$C,MATCH(EPS!$A2491,NoSettings!$A:$A,0))</f>
        <v>448026000</v>
      </c>
      <c r="K2491">
        <f>INDEX(GWP!$C$2:$C$13,MATCH(EPS!I2491,GWP!$B$2:$B$13,0))</f>
        <v>0</v>
      </c>
      <c r="L2491" s="4">
        <f t="shared" si="77"/>
        <v>0</v>
      </c>
    </row>
    <row r="2492" spans="1:12">
      <c r="A2492" t="s">
        <v>8109</v>
      </c>
      <c r="B2492" t="s">
        <v>7394</v>
      </c>
      <c r="C2492" t="s">
        <v>1733</v>
      </c>
      <c r="D2492" t="s">
        <v>6889</v>
      </c>
      <c r="E2492" t="s">
        <v>1710</v>
      </c>
      <c r="H2492" t="str">
        <f>INDEX('Vensim Variables'!$B:$B,MATCH(EPS!$B2492,'Vensim Variables'!$A:$A,0))</f>
        <v>g pollutant</v>
      </c>
      <c r="I2492" t="str">
        <f t="shared" si="76"/>
        <v>SOx</v>
      </c>
      <c r="J2492">
        <f>INDEX(NoSettings!$C:$C,MATCH(EPS!$A2492,NoSettings!$A:$A,0))</f>
        <v>11176400000</v>
      </c>
      <c r="K2492">
        <f>INDEX(GWP!$C$2:$C$13,MATCH(EPS!I2492,GWP!$B$2:$B$13,0))</f>
        <v>0</v>
      </c>
      <c r="L2492" s="4">
        <f t="shared" si="77"/>
        <v>0</v>
      </c>
    </row>
    <row r="2493" spans="1:12">
      <c r="A2493" t="s">
        <v>8110</v>
      </c>
      <c r="B2493" t="s">
        <v>7394</v>
      </c>
      <c r="C2493" t="s">
        <v>1733</v>
      </c>
      <c r="D2493" t="s">
        <v>6889</v>
      </c>
      <c r="E2493" t="s">
        <v>1711</v>
      </c>
      <c r="H2493" t="str">
        <f>INDEX('Vensim Variables'!$B:$B,MATCH(EPS!$B2493,'Vensim Variables'!$A:$A,0))</f>
        <v>g pollutant</v>
      </c>
      <c r="I2493" t="str">
        <f t="shared" si="76"/>
        <v>BC</v>
      </c>
      <c r="J2493">
        <f>INDEX(NoSettings!$C:$C,MATCH(EPS!$A2493,NoSettings!$A:$A,0))</f>
        <v>15666900</v>
      </c>
      <c r="K2493">
        <f>INDEX(GWP!$C$2:$C$13,MATCH(EPS!I2493,GWP!$B$2:$B$13,0))</f>
        <v>0</v>
      </c>
      <c r="L2493" s="4">
        <f t="shared" si="77"/>
        <v>0</v>
      </c>
    </row>
    <row r="2494" spans="1:12">
      <c r="A2494" t="s">
        <v>8111</v>
      </c>
      <c r="B2494" t="s">
        <v>7394</v>
      </c>
      <c r="C2494" t="s">
        <v>1733</v>
      </c>
      <c r="D2494" t="s">
        <v>6889</v>
      </c>
      <c r="E2494" t="s">
        <v>1712</v>
      </c>
      <c r="H2494" t="str">
        <f>INDEX('Vensim Variables'!$B:$B,MATCH(EPS!$B2494,'Vensim Variables'!$A:$A,0))</f>
        <v>g pollutant</v>
      </c>
      <c r="I2494" t="str">
        <f t="shared" si="76"/>
        <v>OC</v>
      </c>
      <c r="J2494">
        <f>INDEX(NoSettings!$C:$C,MATCH(EPS!$A2494,NoSettings!$A:$A,0))</f>
        <v>10663000</v>
      </c>
      <c r="K2494">
        <f>INDEX(GWP!$C$2:$C$13,MATCH(EPS!I2494,GWP!$B$2:$B$13,0))</f>
        <v>0</v>
      </c>
      <c r="L2494" s="4">
        <f t="shared" si="77"/>
        <v>0</v>
      </c>
    </row>
    <row r="2495" spans="1:12">
      <c r="A2495" t="s">
        <v>8112</v>
      </c>
      <c r="B2495" t="s">
        <v>7394</v>
      </c>
      <c r="C2495" t="s">
        <v>1733</v>
      </c>
      <c r="D2495" t="s">
        <v>6889</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8113</v>
      </c>
      <c r="B2496" t="s">
        <v>7394</v>
      </c>
      <c r="C2496" t="s">
        <v>1733</v>
      </c>
      <c r="D2496" t="s">
        <v>6889</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8114</v>
      </c>
      <c r="B2497" t="s">
        <v>7394</v>
      </c>
      <c r="C2497" t="s">
        <v>1733</v>
      </c>
      <c r="D2497" t="s">
        <v>6889</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8115</v>
      </c>
      <c r="B2498" t="s">
        <v>7394</v>
      </c>
      <c r="C2498" t="s">
        <v>1733</v>
      </c>
      <c r="D2498" t="s">
        <v>6890</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8116</v>
      </c>
      <c r="B2499" t="s">
        <v>7394</v>
      </c>
      <c r="C2499" t="s">
        <v>1733</v>
      </c>
      <c r="D2499" t="s">
        <v>6890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8117</v>
      </c>
      <c r="B2500" t="s">
        <v>7394</v>
      </c>
      <c r="C2500" t="s">
        <v>1733</v>
      </c>
      <c r="D2500" t="s">
        <v>6890</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8118</v>
      </c>
      <c r="B2501" t="s">
        <v>7394</v>
      </c>
      <c r="C2501" t="s">
        <v>1733</v>
      </c>
      <c r="D2501" t="s">
        <v>6890</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8119</v>
      </c>
      <c r="B2502" t="s">
        <v>7394</v>
      </c>
      <c r="C2502" t="s">
        <v>1733</v>
      </c>
      <c r="D2502" t="s">
        <v>6890</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8120</v>
      </c>
      <c r="B2503" t="s">
        <v>7394</v>
      </c>
      <c r="C2503" t="s">
        <v>1733</v>
      </c>
      <c r="D2503" t="s">
        <v>6890</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8121</v>
      </c>
      <c r="B2504" t="s">
        <v>7394</v>
      </c>
      <c r="C2504" t="s">
        <v>1733</v>
      </c>
      <c r="D2504" t="s">
        <v>6890</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8122</v>
      </c>
      <c r="B2505" t="s">
        <v>7394</v>
      </c>
      <c r="C2505" t="s">
        <v>1733</v>
      </c>
      <c r="D2505" t="s">
        <v>6890</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8123</v>
      </c>
      <c r="B2506" t="s">
        <v>7394</v>
      </c>
      <c r="C2506" t="s">
        <v>1733</v>
      </c>
      <c r="D2506" t="s">
        <v>6890</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8124</v>
      </c>
      <c r="B2507" t="s">
        <v>7394</v>
      </c>
      <c r="C2507" t="s">
        <v>1733</v>
      </c>
      <c r="D2507" t="s">
        <v>6890</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8125</v>
      </c>
      <c r="B2508" t="s">
        <v>7394</v>
      </c>
      <c r="C2508" t="s">
        <v>1733</v>
      </c>
      <c r="D2508" t="s">
        <v>6890</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8126</v>
      </c>
      <c r="B2509" t="s">
        <v>7394</v>
      </c>
      <c r="C2509" t="s">
        <v>1733</v>
      </c>
      <c r="D2509" t="s">
        <v>6890</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8127</v>
      </c>
      <c r="B2510" t="s">
        <v>7394</v>
      </c>
      <c r="C2510" t="s">
        <v>1733</v>
      </c>
      <c r="D2510" t="s">
        <v>6891</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8128</v>
      </c>
      <c r="B2511" t="s">
        <v>7394</v>
      </c>
      <c r="C2511" t="s">
        <v>1733</v>
      </c>
      <c r="D2511" t="s">
        <v>6891</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8129</v>
      </c>
      <c r="B2512" t="s">
        <v>7394</v>
      </c>
      <c r="C2512" t="s">
        <v>1733</v>
      </c>
      <c r="D2512" t="s">
        <v>6891</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8130</v>
      </c>
      <c r="B2513" t="s">
        <v>7394</v>
      </c>
      <c r="C2513" t="s">
        <v>1733</v>
      </c>
      <c r="D2513" t="s">
        <v>6891</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8131</v>
      </c>
      <c r="B2514" t="s">
        <v>7394</v>
      </c>
      <c r="C2514" t="s">
        <v>1733</v>
      </c>
      <c r="D2514" t="s">
        <v>6891</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8132</v>
      </c>
      <c r="B2515" t="s">
        <v>7394</v>
      </c>
      <c r="C2515" t="s">
        <v>1733</v>
      </c>
      <c r="D2515" t="s">
        <v>6891</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8133</v>
      </c>
      <c r="B2516" t="s">
        <v>7394</v>
      </c>
      <c r="C2516" t="s">
        <v>1733</v>
      </c>
      <c r="D2516" t="s">
        <v>6891</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8134</v>
      </c>
      <c r="B2517" t="s">
        <v>7394</v>
      </c>
      <c r="C2517" t="s">
        <v>1733</v>
      </c>
      <c r="D2517" t="s">
        <v>6891</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8135</v>
      </c>
      <c r="B2518" t="s">
        <v>7394</v>
      </c>
      <c r="C2518" t="s">
        <v>1733</v>
      </c>
      <c r="D2518" t="s">
        <v>6891</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8136</v>
      </c>
      <c r="B2519" t="s">
        <v>7394</v>
      </c>
      <c r="C2519" t="s">
        <v>1733</v>
      </c>
      <c r="D2519" t="s">
        <v>6891</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8137</v>
      </c>
      <c r="B2520" t="s">
        <v>7394</v>
      </c>
      <c r="C2520" t="s">
        <v>1733</v>
      </c>
      <c r="D2520" t="s">
        <v>6891</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8138</v>
      </c>
      <c r="B2521" t="s">
        <v>7394</v>
      </c>
      <c r="C2521" t="s">
        <v>1733</v>
      </c>
      <c r="D2521" t="s">
        <v>6891</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8139</v>
      </c>
      <c r="B2522" t="s">
        <v>7394</v>
      </c>
      <c r="C2522" t="s">
        <v>1733</v>
      </c>
      <c r="D2522" t="s">
        <v>6892</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8140</v>
      </c>
      <c r="B2523" t="s">
        <v>7394</v>
      </c>
      <c r="C2523" t="s">
        <v>1733</v>
      </c>
      <c r="D2523" t="s">
        <v>6892</v>
      </c>
      <c r="E2523" t="s">
        <v>1705</v>
      </c>
      <c r="H2523" t="str">
        <f>INDEX('Vensim Variables'!$B:$B,MATCH(EPS!$B2523,'Vensim Variables'!$A:$A,0))</f>
        <v>g pollutant</v>
      </c>
      <c r="I2523" t="str">
        <f t="shared" si="78"/>
        <v>VOC</v>
      </c>
      <c r="J2523" s="2">
        <f>INDEX(NoSettings!$C:$C,MATCH(EPS!$A2523,NoSettings!$A:$A,0))</f>
        <v>90447500</v>
      </c>
      <c r="K2523">
        <f>INDEX(GWP!$C$2:$C$13,MATCH(EPS!I2523,GWP!$B$2:$B$13,0))</f>
        <v>0</v>
      </c>
      <c r="L2523" s="4">
        <f t="shared" si="79"/>
        <v>0</v>
      </c>
    </row>
    <row r="2524" spans="1:12">
      <c r="A2524" t="s">
        <v>8141</v>
      </c>
      <c r="B2524" t="s">
        <v>7394</v>
      </c>
      <c r="C2524" t="s">
        <v>1733</v>
      </c>
      <c r="D2524" t="s">
        <v>6892</v>
      </c>
      <c r="E2524" t="s">
        <v>1706</v>
      </c>
      <c r="H2524" t="str">
        <f>INDEX('Vensim Variables'!$B:$B,MATCH(EPS!$B2524,'Vensim Variables'!$A:$A,0))</f>
        <v>g pollutant</v>
      </c>
      <c r="I2524" t="str">
        <f t="shared" si="78"/>
        <v>CO</v>
      </c>
      <c r="J2524">
        <f>INDEX(NoSettings!$C:$C,MATCH(EPS!$A2524,NoSettings!$A:$A,0))</f>
        <v>3066110000</v>
      </c>
      <c r="K2524">
        <f>INDEX(GWP!$C$2:$C$13,MATCH(EPS!I2524,GWP!$B$2:$B$13,0))</f>
        <v>0</v>
      </c>
      <c r="L2524" s="4">
        <f t="shared" si="79"/>
        <v>0</v>
      </c>
    </row>
    <row r="2525" spans="1:12">
      <c r="A2525" t="s">
        <v>8142</v>
      </c>
      <c r="B2525" t="s">
        <v>7394</v>
      </c>
      <c r="C2525" t="s">
        <v>1733</v>
      </c>
      <c r="D2525" t="s">
        <v>6892</v>
      </c>
      <c r="E2525" t="s">
        <v>1707</v>
      </c>
      <c r="H2525" t="str">
        <f>INDEX('Vensim Variables'!$B:$B,MATCH(EPS!$B2525,'Vensim Variables'!$A:$A,0))</f>
        <v>g pollutant</v>
      </c>
      <c r="I2525" t="str">
        <f t="shared" si="78"/>
        <v>NOx</v>
      </c>
      <c r="J2525">
        <f>INDEX(NoSettings!$C:$C,MATCH(EPS!$A2525,NoSettings!$A:$A,0))</f>
        <v>8865880000</v>
      </c>
      <c r="K2525">
        <f>INDEX(GWP!$C$2:$C$13,MATCH(EPS!I2525,GWP!$B$2:$B$13,0))</f>
        <v>0</v>
      </c>
      <c r="L2525" s="4">
        <f t="shared" si="79"/>
        <v>0</v>
      </c>
    </row>
    <row r="2526" spans="1:12">
      <c r="A2526" t="s">
        <v>8143</v>
      </c>
      <c r="B2526" t="s">
        <v>7394</v>
      </c>
      <c r="C2526" t="s">
        <v>1733</v>
      </c>
      <c r="D2526" t="s">
        <v>6892</v>
      </c>
      <c r="E2526" t="s">
        <v>1708</v>
      </c>
      <c r="H2526" t="str">
        <f>INDEX('Vensim Variables'!$B:$B,MATCH(EPS!$B2526,'Vensim Variables'!$A:$A,0))</f>
        <v>g pollutant</v>
      </c>
      <c r="I2526" t="str">
        <f t="shared" si="78"/>
        <v>PM10</v>
      </c>
      <c r="J2526">
        <f>INDEX(NoSettings!$C:$C,MATCH(EPS!$A2526,NoSettings!$A:$A,0))</f>
        <v>3163390000</v>
      </c>
      <c r="K2526">
        <f>INDEX(GWP!$C$2:$C$13,MATCH(EPS!I2526,GWP!$B$2:$B$13,0))</f>
        <v>0</v>
      </c>
      <c r="L2526" s="4">
        <f t="shared" si="79"/>
        <v>0</v>
      </c>
    </row>
    <row r="2527" spans="1:12">
      <c r="A2527" t="s">
        <v>8144</v>
      </c>
      <c r="B2527" t="s">
        <v>7394</v>
      </c>
      <c r="C2527" t="s">
        <v>1733</v>
      </c>
      <c r="D2527" t="s">
        <v>6892</v>
      </c>
      <c r="E2527" t="s">
        <v>1709</v>
      </c>
      <c r="H2527" t="str">
        <f>INDEX('Vensim Variables'!$B:$B,MATCH(EPS!$B2527,'Vensim Variables'!$A:$A,0))</f>
        <v>g pollutant</v>
      </c>
      <c r="I2527" t="str">
        <f t="shared" si="78"/>
        <v>PM25</v>
      </c>
      <c r="J2527">
        <f>INDEX(NoSettings!$C:$C,MATCH(EPS!$A2527,NoSettings!$A:$A,0))</f>
        <v>951406000</v>
      </c>
      <c r="K2527">
        <f>INDEX(GWP!$C$2:$C$13,MATCH(EPS!I2527,GWP!$B$2:$B$13,0))</f>
        <v>0</v>
      </c>
      <c r="L2527" s="4">
        <f t="shared" si="79"/>
        <v>0</v>
      </c>
    </row>
    <row r="2528" spans="1:12">
      <c r="A2528" t="s">
        <v>8145</v>
      </c>
      <c r="B2528" t="s">
        <v>7394</v>
      </c>
      <c r="C2528" t="s">
        <v>1733</v>
      </c>
      <c r="D2528" t="s">
        <v>6892</v>
      </c>
      <c r="E2528" t="s">
        <v>1710</v>
      </c>
      <c r="H2528" t="str">
        <f>INDEX('Vensim Variables'!$B:$B,MATCH(EPS!$B2528,'Vensim Variables'!$A:$A,0))</f>
        <v>g pollutant</v>
      </c>
      <c r="I2528" t="str">
        <f t="shared" si="78"/>
        <v>SOx</v>
      </c>
      <c r="J2528">
        <f>INDEX(NoSettings!$C:$C,MATCH(EPS!$A2528,NoSettings!$A:$A,0))</f>
        <v>23733700000</v>
      </c>
      <c r="K2528">
        <f>INDEX(GWP!$C$2:$C$13,MATCH(EPS!I2528,GWP!$B$2:$B$13,0))</f>
        <v>0</v>
      </c>
      <c r="L2528" s="4">
        <f t="shared" si="79"/>
        <v>0</v>
      </c>
    </row>
    <row r="2529" spans="1:12">
      <c r="A2529" t="s">
        <v>8146</v>
      </c>
      <c r="B2529" t="s">
        <v>7394</v>
      </c>
      <c r="C2529" t="s">
        <v>1733</v>
      </c>
      <c r="D2529" t="s">
        <v>6892</v>
      </c>
      <c r="E2529" t="s">
        <v>1711</v>
      </c>
      <c r="H2529" t="str">
        <f>INDEX('Vensim Variables'!$B:$B,MATCH(EPS!$B2529,'Vensim Variables'!$A:$A,0))</f>
        <v>g pollutant</v>
      </c>
      <c r="I2529" t="str">
        <f t="shared" si="78"/>
        <v>BC</v>
      </c>
      <c r="J2529">
        <f>INDEX(NoSettings!$C:$C,MATCH(EPS!$A2529,NoSettings!$A:$A,0))</f>
        <v>33269500</v>
      </c>
      <c r="K2529">
        <f>INDEX(GWP!$C$2:$C$13,MATCH(EPS!I2529,GWP!$B$2:$B$13,0))</f>
        <v>0</v>
      </c>
      <c r="L2529" s="4">
        <f t="shared" si="79"/>
        <v>0</v>
      </c>
    </row>
    <row r="2530" spans="1:12">
      <c r="A2530" t="s">
        <v>8147</v>
      </c>
      <c r="B2530" t="s">
        <v>7394</v>
      </c>
      <c r="C2530" t="s">
        <v>1733</v>
      </c>
      <c r="D2530" t="s">
        <v>6892</v>
      </c>
      <c r="E2530" t="s">
        <v>1712</v>
      </c>
      <c r="H2530" t="str">
        <f>INDEX('Vensim Variables'!$B:$B,MATCH(EPS!$B2530,'Vensim Variables'!$A:$A,0))</f>
        <v>g pollutant</v>
      </c>
      <c r="I2530" t="str">
        <f t="shared" si="78"/>
        <v>OC</v>
      </c>
      <c r="J2530">
        <f>INDEX(NoSettings!$C:$C,MATCH(EPS!$A2530,NoSettings!$A:$A,0))</f>
        <v>22643500</v>
      </c>
      <c r="K2530">
        <f>INDEX(GWP!$C$2:$C$13,MATCH(EPS!I2530,GWP!$B$2:$B$13,0))</f>
        <v>0</v>
      </c>
      <c r="L2530" s="4">
        <f t="shared" si="79"/>
        <v>0</v>
      </c>
    </row>
    <row r="2531" spans="1:12">
      <c r="A2531" t="s">
        <v>8148</v>
      </c>
      <c r="B2531" t="s">
        <v>7394</v>
      </c>
      <c r="C2531" t="s">
        <v>1733</v>
      </c>
      <c r="D2531" t="s">
        <v>6892</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8149</v>
      </c>
      <c r="B2532" t="s">
        <v>7394</v>
      </c>
      <c r="C2532" t="s">
        <v>1733</v>
      </c>
      <c r="D2532" t="s">
        <v>6892</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8150</v>
      </c>
      <c r="B2533" t="s">
        <v>7394</v>
      </c>
      <c r="C2533" t="s">
        <v>1733</v>
      </c>
      <c r="D2533" t="s">
        <v>6892</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8151</v>
      </c>
      <c r="B2534" t="s">
        <v>7394</v>
      </c>
      <c r="C2534" t="s">
        <v>1733</v>
      </c>
      <c r="D2534" t="s">
        <v>6893</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8152</v>
      </c>
      <c r="B2535" t="s">
        <v>7394</v>
      </c>
      <c r="C2535" t="s">
        <v>1733</v>
      </c>
      <c r="D2535" t="s">
        <v>6893</v>
      </c>
      <c r="E2535" t="s">
        <v>1705</v>
      </c>
      <c r="H2535" t="str">
        <f>INDEX('Vensim Variables'!$B:$B,MATCH(EPS!$B2535,'Vensim Variables'!$A:$A,0))</f>
        <v>g pollutant</v>
      </c>
      <c r="I2535" t="str">
        <f t="shared" si="78"/>
        <v>VOC</v>
      </c>
      <c r="J2535">
        <f>INDEX(NoSettings!$C:$C,MATCH(EPS!$A2535,NoSettings!$A:$A,0))</f>
        <v>27131800</v>
      </c>
      <c r="K2535">
        <f>INDEX(GWP!$C$2:$C$13,MATCH(EPS!I2535,GWP!$B$2:$B$13,0))</f>
        <v>0</v>
      </c>
      <c r="L2535" s="4">
        <f t="shared" si="79"/>
        <v>0</v>
      </c>
    </row>
    <row r="2536" spans="1:12">
      <c r="A2536" t="s">
        <v>8153</v>
      </c>
      <c r="B2536" t="s">
        <v>7394</v>
      </c>
      <c r="C2536" t="s">
        <v>1733</v>
      </c>
      <c r="D2536" t="s">
        <v>6893</v>
      </c>
      <c r="E2536" t="s">
        <v>1706</v>
      </c>
      <c r="H2536" t="str">
        <f>INDEX('Vensim Variables'!$B:$B,MATCH(EPS!$B2536,'Vensim Variables'!$A:$A,0))</f>
        <v>g pollutant</v>
      </c>
      <c r="I2536" t="str">
        <f t="shared" si="78"/>
        <v>CO</v>
      </c>
      <c r="J2536">
        <f>INDEX(NoSettings!$C:$C,MATCH(EPS!$A2536,NoSettings!$A:$A,0))</f>
        <v>919750000</v>
      </c>
      <c r="K2536">
        <f>INDEX(GWP!$C$2:$C$13,MATCH(EPS!I2536,GWP!$B$2:$B$13,0))</f>
        <v>0</v>
      </c>
      <c r="L2536" s="4">
        <f t="shared" si="79"/>
        <v>0</v>
      </c>
    </row>
    <row r="2537" spans="1:12">
      <c r="A2537" t="s">
        <v>8154</v>
      </c>
      <c r="B2537" t="s">
        <v>7394</v>
      </c>
      <c r="C2537" t="s">
        <v>1733</v>
      </c>
      <c r="D2537" t="s">
        <v>6893</v>
      </c>
      <c r="E2537" t="s">
        <v>1707</v>
      </c>
      <c r="H2537" t="str">
        <f>INDEX('Vensim Variables'!$B:$B,MATCH(EPS!$B2537,'Vensim Variables'!$A:$A,0))</f>
        <v>g pollutant</v>
      </c>
      <c r="I2537" t="str">
        <f t="shared" si="78"/>
        <v>NOx</v>
      </c>
      <c r="J2537">
        <f>INDEX(NoSettings!$C:$C,MATCH(EPS!$A2537,NoSettings!$A:$A,0))</f>
        <v>2659530000</v>
      </c>
      <c r="K2537">
        <f>INDEX(GWP!$C$2:$C$13,MATCH(EPS!I2537,GWP!$B$2:$B$13,0))</f>
        <v>0</v>
      </c>
      <c r="L2537" s="4">
        <f t="shared" si="79"/>
        <v>0</v>
      </c>
    </row>
    <row r="2538" spans="1:12">
      <c r="A2538" t="s">
        <v>8155</v>
      </c>
      <c r="B2538" t="s">
        <v>7394</v>
      </c>
      <c r="C2538" t="s">
        <v>1733</v>
      </c>
      <c r="D2538" t="s">
        <v>6893</v>
      </c>
      <c r="E2538" t="s">
        <v>1708</v>
      </c>
      <c r="H2538" t="str">
        <f>INDEX('Vensim Variables'!$B:$B,MATCH(EPS!$B2538,'Vensim Variables'!$A:$A,0))</f>
        <v>g pollutant</v>
      </c>
      <c r="I2538" t="str">
        <f t="shared" si="78"/>
        <v>PM10</v>
      </c>
      <c r="J2538">
        <f>INDEX(NoSettings!$C:$C,MATCH(EPS!$A2538,NoSettings!$A:$A,0))</f>
        <v>948931000</v>
      </c>
      <c r="K2538">
        <f>INDEX(GWP!$C$2:$C$13,MATCH(EPS!I2538,GWP!$B$2:$B$13,0))</f>
        <v>0</v>
      </c>
      <c r="L2538" s="4">
        <f t="shared" si="79"/>
        <v>0</v>
      </c>
    </row>
    <row r="2539" spans="1:12">
      <c r="A2539" t="s">
        <v>8156</v>
      </c>
      <c r="B2539" t="s">
        <v>7394</v>
      </c>
      <c r="C2539" t="s">
        <v>1733</v>
      </c>
      <c r="D2539" t="s">
        <v>6893</v>
      </c>
      <c r="E2539" t="s">
        <v>1709</v>
      </c>
      <c r="H2539" t="str">
        <f>INDEX('Vensim Variables'!$B:$B,MATCH(EPS!$B2539,'Vensim Variables'!$A:$A,0))</f>
        <v>g pollutant</v>
      </c>
      <c r="I2539" t="str">
        <f t="shared" si="78"/>
        <v>PM25</v>
      </c>
      <c r="J2539">
        <f>INDEX(NoSettings!$C:$C,MATCH(EPS!$A2539,NoSettings!$A:$A,0))</f>
        <v>285397000</v>
      </c>
      <c r="K2539">
        <f>INDEX(GWP!$C$2:$C$13,MATCH(EPS!I2539,GWP!$B$2:$B$13,0))</f>
        <v>0</v>
      </c>
      <c r="L2539" s="4">
        <f t="shared" si="79"/>
        <v>0</v>
      </c>
    </row>
    <row r="2540" spans="1:12">
      <c r="A2540" t="s">
        <v>8157</v>
      </c>
      <c r="B2540" t="s">
        <v>7394</v>
      </c>
      <c r="C2540" t="s">
        <v>1733</v>
      </c>
      <c r="D2540" t="s">
        <v>6893</v>
      </c>
      <c r="E2540" t="s">
        <v>1710</v>
      </c>
      <c r="H2540" t="str">
        <f>INDEX('Vensim Variables'!$B:$B,MATCH(EPS!$B2540,'Vensim Variables'!$A:$A,0))</f>
        <v>g pollutant</v>
      </c>
      <c r="I2540" t="str">
        <f t="shared" si="78"/>
        <v>SOx</v>
      </c>
      <c r="J2540">
        <f>INDEX(NoSettings!$C:$C,MATCH(EPS!$A2540,NoSettings!$A:$A,0))</f>
        <v>7119470000</v>
      </c>
      <c r="K2540">
        <f>INDEX(GWP!$C$2:$C$13,MATCH(EPS!I2540,GWP!$B$2:$B$13,0))</f>
        <v>0</v>
      </c>
      <c r="L2540" s="4">
        <f t="shared" si="79"/>
        <v>0</v>
      </c>
    </row>
    <row r="2541" spans="1:12">
      <c r="A2541" t="s">
        <v>8158</v>
      </c>
      <c r="B2541" t="s">
        <v>7394</v>
      </c>
      <c r="C2541" t="s">
        <v>1733</v>
      </c>
      <c r="D2541" t="s">
        <v>6893</v>
      </c>
      <c r="E2541" t="s">
        <v>1711</v>
      </c>
      <c r="H2541" t="str">
        <f>INDEX('Vensim Variables'!$B:$B,MATCH(EPS!$B2541,'Vensim Variables'!$A:$A,0))</f>
        <v>g pollutant</v>
      </c>
      <c r="I2541" t="str">
        <f t="shared" si="78"/>
        <v>BC</v>
      </c>
      <c r="J2541">
        <f>INDEX(NoSettings!$C:$C,MATCH(EPS!$A2541,NoSettings!$A:$A,0))</f>
        <v>9979960</v>
      </c>
      <c r="K2541">
        <f>INDEX(GWP!$C$2:$C$13,MATCH(EPS!I2541,GWP!$B$2:$B$13,0))</f>
        <v>0</v>
      </c>
      <c r="L2541" s="4">
        <f t="shared" si="79"/>
        <v>0</v>
      </c>
    </row>
    <row r="2542" spans="1:12">
      <c r="A2542" t="s">
        <v>8159</v>
      </c>
      <c r="B2542" t="s">
        <v>7394</v>
      </c>
      <c r="C2542" t="s">
        <v>1733</v>
      </c>
      <c r="D2542" t="s">
        <v>6893</v>
      </c>
      <c r="E2542" t="s">
        <v>1712</v>
      </c>
      <c r="H2542" t="str">
        <f>INDEX('Vensim Variables'!$B:$B,MATCH(EPS!$B2542,'Vensim Variables'!$A:$A,0))</f>
        <v>g pollutant</v>
      </c>
      <c r="I2542" t="str">
        <f t="shared" si="78"/>
        <v>OC</v>
      </c>
      <c r="J2542">
        <f>INDEX(NoSettings!$C:$C,MATCH(EPS!$A2542,NoSettings!$A:$A,0))</f>
        <v>6792450</v>
      </c>
      <c r="K2542">
        <f>INDEX(GWP!$C$2:$C$13,MATCH(EPS!I2542,GWP!$B$2:$B$13,0))</f>
        <v>0</v>
      </c>
      <c r="L2542" s="4">
        <f t="shared" si="79"/>
        <v>0</v>
      </c>
    </row>
    <row r="2543" spans="1:12">
      <c r="A2543" t="s">
        <v>8160</v>
      </c>
      <c r="B2543" t="s">
        <v>7394</v>
      </c>
      <c r="C2543" t="s">
        <v>1733</v>
      </c>
      <c r="D2543" t="s">
        <v>6893</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8161</v>
      </c>
      <c r="B2544" t="s">
        <v>7394</v>
      </c>
      <c r="C2544" t="s">
        <v>1733</v>
      </c>
      <c r="D2544" t="s">
        <v>6893</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8162</v>
      </c>
      <c r="B2545" t="s">
        <v>7394</v>
      </c>
      <c r="C2545" t="s">
        <v>1733</v>
      </c>
      <c r="D2545" t="s">
        <v>6893</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8163</v>
      </c>
      <c r="B2546" t="s">
        <v>7394</v>
      </c>
      <c r="C2546" t="s">
        <v>1733</v>
      </c>
      <c r="D2546" t="s">
        <v>6894</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8164</v>
      </c>
      <c r="B2547" t="s">
        <v>7394</v>
      </c>
      <c r="C2547" t="s">
        <v>1733</v>
      </c>
      <c r="D2547" t="s">
        <v>6894</v>
      </c>
      <c r="E2547" t="s">
        <v>1705</v>
      </c>
      <c r="H2547" t="str">
        <f>INDEX('Vensim Variables'!$B:$B,MATCH(EPS!$B2547,'Vensim Variables'!$A:$A,0))</f>
        <v>g pollutant</v>
      </c>
      <c r="I2547" t="str">
        <f t="shared" si="78"/>
        <v>VOC</v>
      </c>
      <c r="J2547">
        <f>INDEX(NoSettings!$C:$C,MATCH(EPS!$A2547,NoSettings!$A:$A,0))</f>
        <v>2328040</v>
      </c>
      <c r="K2547">
        <f>INDEX(GWP!$C$2:$C$13,MATCH(EPS!I2547,GWP!$B$2:$B$13,0))</f>
        <v>0</v>
      </c>
      <c r="L2547" s="4">
        <f t="shared" si="79"/>
        <v>0</v>
      </c>
    </row>
    <row r="2548" spans="1:12">
      <c r="A2548" t="s">
        <v>8165</v>
      </c>
      <c r="B2548" t="s">
        <v>7394</v>
      </c>
      <c r="C2548" t="s">
        <v>1733</v>
      </c>
      <c r="D2548" t="s">
        <v>6894</v>
      </c>
      <c r="E2548" t="s">
        <v>1706</v>
      </c>
      <c r="H2548" t="str">
        <f>INDEX('Vensim Variables'!$B:$B,MATCH(EPS!$B2548,'Vensim Variables'!$A:$A,0))</f>
        <v>g pollutant</v>
      </c>
      <c r="I2548" t="str">
        <f t="shared" si="78"/>
        <v>CO</v>
      </c>
      <c r="J2548">
        <f>INDEX(NoSettings!$C:$C,MATCH(EPS!$A2548,NoSettings!$A:$A,0))</f>
        <v>78918900</v>
      </c>
      <c r="K2548">
        <f>INDEX(GWP!$C$2:$C$13,MATCH(EPS!I2548,GWP!$B$2:$B$13,0))</f>
        <v>0</v>
      </c>
      <c r="L2548" s="4">
        <f t="shared" si="79"/>
        <v>0</v>
      </c>
    </row>
    <row r="2549" spans="1:12">
      <c r="A2549" t="s">
        <v>8166</v>
      </c>
      <c r="B2549" t="s">
        <v>7394</v>
      </c>
      <c r="C2549" t="s">
        <v>1733</v>
      </c>
      <c r="D2549" t="s">
        <v>6894</v>
      </c>
      <c r="E2549" t="s">
        <v>1707</v>
      </c>
      <c r="H2549" t="str">
        <f>INDEX('Vensim Variables'!$B:$B,MATCH(EPS!$B2549,'Vensim Variables'!$A:$A,0))</f>
        <v>g pollutant</v>
      </c>
      <c r="I2549" t="str">
        <f t="shared" si="78"/>
        <v>NOx</v>
      </c>
      <c r="J2549">
        <f>INDEX(NoSettings!$C:$C,MATCH(EPS!$A2549,NoSettings!$A:$A,0))</f>
        <v>228200000</v>
      </c>
      <c r="K2549">
        <f>INDEX(GWP!$C$2:$C$13,MATCH(EPS!I2549,GWP!$B$2:$B$13,0))</f>
        <v>0</v>
      </c>
      <c r="L2549" s="4">
        <f t="shared" si="79"/>
        <v>0</v>
      </c>
    </row>
    <row r="2550" spans="1:12">
      <c r="A2550" t="s">
        <v>8167</v>
      </c>
      <c r="B2550" t="s">
        <v>7394</v>
      </c>
      <c r="C2550" t="s">
        <v>1733</v>
      </c>
      <c r="D2550" t="s">
        <v>6894</v>
      </c>
      <c r="E2550" t="s">
        <v>1708</v>
      </c>
      <c r="H2550" t="str">
        <f>INDEX('Vensim Variables'!$B:$B,MATCH(EPS!$B2550,'Vensim Variables'!$A:$A,0))</f>
        <v>g pollutant</v>
      </c>
      <c r="I2550" t="str">
        <f t="shared" si="78"/>
        <v>PM10</v>
      </c>
      <c r="J2550">
        <f>INDEX(NoSettings!$C:$C,MATCH(EPS!$A2550,NoSettings!$A:$A,0))</f>
        <v>81422800</v>
      </c>
      <c r="K2550">
        <f>INDEX(GWP!$C$2:$C$13,MATCH(EPS!I2550,GWP!$B$2:$B$13,0))</f>
        <v>0</v>
      </c>
      <c r="L2550" s="4">
        <f t="shared" si="79"/>
        <v>0</v>
      </c>
    </row>
    <row r="2551" spans="1:12">
      <c r="A2551" t="s">
        <v>8168</v>
      </c>
      <c r="B2551" t="s">
        <v>7394</v>
      </c>
      <c r="C2551" t="s">
        <v>1733</v>
      </c>
      <c r="D2551" t="s">
        <v>6894</v>
      </c>
      <c r="E2551" t="s">
        <v>1709</v>
      </c>
      <c r="H2551" t="str">
        <f>INDEX('Vensim Variables'!$B:$B,MATCH(EPS!$B2551,'Vensim Variables'!$A:$A,0))</f>
        <v>g pollutant</v>
      </c>
      <c r="I2551" t="str">
        <f t="shared" si="78"/>
        <v>PM25</v>
      </c>
      <c r="J2551">
        <f>INDEX(NoSettings!$C:$C,MATCH(EPS!$A2551,NoSettings!$A:$A,0))</f>
        <v>24488400</v>
      </c>
      <c r="K2551">
        <f>INDEX(GWP!$C$2:$C$13,MATCH(EPS!I2551,GWP!$B$2:$B$13,0))</f>
        <v>0</v>
      </c>
      <c r="L2551" s="4">
        <f t="shared" si="79"/>
        <v>0</v>
      </c>
    </row>
    <row r="2552" spans="1:12">
      <c r="A2552" t="s">
        <v>8169</v>
      </c>
      <c r="B2552" t="s">
        <v>7394</v>
      </c>
      <c r="C2552" t="s">
        <v>1733</v>
      </c>
      <c r="D2552" t="s">
        <v>6894</v>
      </c>
      <c r="E2552" t="s">
        <v>1710</v>
      </c>
      <c r="H2552" t="str">
        <f>INDEX('Vensim Variables'!$B:$B,MATCH(EPS!$B2552,'Vensim Variables'!$A:$A,0))</f>
        <v>g pollutant</v>
      </c>
      <c r="I2552" t="str">
        <f t="shared" si="78"/>
        <v>SOx</v>
      </c>
      <c r="J2552">
        <f>INDEX(NoSettings!$C:$C,MATCH(EPS!$A2552,NoSettings!$A:$A,0))</f>
        <v>610884000</v>
      </c>
      <c r="K2552">
        <f>INDEX(GWP!$C$2:$C$13,MATCH(EPS!I2552,GWP!$B$2:$B$13,0))</f>
        <v>0</v>
      </c>
      <c r="L2552" s="4">
        <f t="shared" si="79"/>
        <v>0</v>
      </c>
    </row>
    <row r="2553" spans="1:12">
      <c r="A2553" t="s">
        <v>8170</v>
      </c>
      <c r="B2553" t="s">
        <v>7394</v>
      </c>
      <c r="C2553" t="s">
        <v>1733</v>
      </c>
      <c r="D2553" t="s">
        <v>6894</v>
      </c>
      <c r="E2553" t="s">
        <v>1711</v>
      </c>
      <c r="H2553" t="str">
        <f>INDEX('Vensim Variables'!$B:$B,MATCH(EPS!$B2553,'Vensim Variables'!$A:$A,0))</f>
        <v>g pollutant</v>
      </c>
      <c r="I2553" t="str">
        <f t="shared" si="78"/>
        <v>BC</v>
      </c>
      <c r="J2553">
        <f>INDEX(NoSettings!$C:$C,MATCH(EPS!$A2553,NoSettings!$A:$A,0))</f>
        <v>856328</v>
      </c>
      <c r="K2553">
        <f>INDEX(GWP!$C$2:$C$13,MATCH(EPS!I2553,GWP!$B$2:$B$13,0))</f>
        <v>0</v>
      </c>
      <c r="L2553" s="4">
        <f t="shared" si="79"/>
        <v>0</v>
      </c>
    </row>
    <row r="2554" spans="1:12">
      <c r="A2554" t="s">
        <v>8171</v>
      </c>
      <c r="B2554" t="s">
        <v>7394</v>
      </c>
      <c r="C2554" t="s">
        <v>1733</v>
      </c>
      <c r="D2554" t="s">
        <v>6894</v>
      </c>
      <c r="E2554" t="s">
        <v>1712</v>
      </c>
      <c r="H2554" t="str">
        <f>INDEX('Vensim Variables'!$B:$B,MATCH(EPS!$B2554,'Vensim Variables'!$A:$A,0))</f>
        <v>g pollutant</v>
      </c>
      <c r="I2554" t="str">
        <f t="shared" si="78"/>
        <v>OC</v>
      </c>
      <c r="J2554">
        <f>INDEX(NoSettings!$C:$C,MATCH(EPS!$A2554,NoSettings!$A:$A,0))</f>
        <v>582824</v>
      </c>
      <c r="K2554">
        <f>INDEX(GWP!$C$2:$C$13,MATCH(EPS!I2554,GWP!$B$2:$B$13,0))</f>
        <v>0</v>
      </c>
      <c r="L2554" s="4">
        <f t="shared" si="79"/>
        <v>0</v>
      </c>
    </row>
    <row r="2555" spans="1:12">
      <c r="A2555" t="s">
        <v>8172</v>
      </c>
      <c r="B2555" t="s">
        <v>7394</v>
      </c>
      <c r="C2555" t="s">
        <v>1733</v>
      </c>
      <c r="D2555" t="s">
        <v>6894</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8173</v>
      </c>
      <c r="B2556" t="s">
        <v>7394</v>
      </c>
      <c r="C2556" t="s">
        <v>1733</v>
      </c>
      <c r="D2556" t="s">
        <v>6894</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8174</v>
      </c>
      <c r="B2557" t="s">
        <v>7394</v>
      </c>
      <c r="C2557" t="s">
        <v>1733</v>
      </c>
      <c r="D2557" t="s">
        <v>6894</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8175</v>
      </c>
      <c r="B2558" t="s">
        <v>7394</v>
      </c>
      <c r="C2558" t="s">
        <v>1733</v>
      </c>
      <c r="D2558" t="s">
        <v>6895</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8176</v>
      </c>
      <c r="B2559" t="s">
        <v>7394</v>
      </c>
      <c r="C2559" t="s">
        <v>1733</v>
      </c>
      <c r="D2559" t="s">
        <v>6895</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8177</v>
      </c>
      <c r="B2560" t="s">
        <v>7394</v>
      </c>
      <c r="C2560" t="s">
        <v>1733</v>
      </c>
      <c r="D2560" t="s">
        <v>6895</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8178</v>
      </c>
      <c r="B2561" t="s">
        <v>7394</v>
      </c>
      <c r="C2561" t="s">
        <v>1733</v>
      </c>
      <c r="D2561" t="s">
        <v>6895</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8179</v>
      </c>
      <c r="B2562" t="s">
        <v>7394</v>
      </c>
      <c r="C2562" t="s">
        <v>1733</v>
      </c>
      <c r="D2562" t="s">
        <v>6895</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8180</v>
      </c>
      <c r="B2563" t="s">
        <v>7394</v>
      </c>
      <c r="C2563" t="s">
        <v>1733</v>
      </c>
      <c r="D2563" t="s">
        <v>6895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8181</v>
      </c>
      <c r="B2564" t="s">
        <v>7394</v>
      </c>
      <c r="C2564" t="s">
        <v>1733</v>
      </c>
      <c r="D2564" t="s">
        <v>6895</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8182</v>
      </c>
      <c r="B2565" t="s">
        <v>7394</v>
      </c>
      <c r="C2565" t="s">
        <v>1733</v>
      </c>
      <c r="D2565" t="s">
        <v>6895</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8183</v>
      </c>
      <c r="B2566" t="s">
        <v>7394</v>
      </c>
      <c r="C2566" t="s">
        <v>1733</v>
      </c>
      <c r="D2566" t="s">
        <v>6895</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8184</v>
      </c>
      <c r="B2567" t="s">
        <v>7394</v>
      </c>
      <c r="C2567" t="s">
        <v>1733</v>
      </c>
      <c r="D2567" t="s">
        <v>6895</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8185</v>
      </c>
      <c r="B2568" t="s">
        <v>7394</v>
      </c>
      <c r="C2568" t="s">
        <v>1733</v>
      </c>
      <c r="D2568" t="s">
        <v>6895</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8186</v>
      </c>
      <c r="B2569" t="s">
        <v>7394</v>
      </c>
      <c r="C2569" t="s">
        <v>1733</v>
      </c>
      <c r="D2569" t="s">
        <v>6895</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8187</v>
      </c>
      <c r="B2570" t="s">
        <v>7394</v>
      </c>
      <c r="C2570" t="s">
        <v>1733</v>
      </c>
      <c r="D2570" t="s">
        <v>6896</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8188</v>
      </c>
      <c r="B2571" t="s">
        <v>7394</v>
      </c>
      <c r="C2571" t="s">
        <v>1733</v>
      </c>
      <c r="D2571" t="s">
        <v>6896</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8189</v>
      </c>
      <c r="B2572" t="s">
        <v>7394</v>
      </c>
      <c r="C2572" t="s">
        <v>1733</v>
      </c>
      <c r="D2572" t="s">
        <v>6896</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8190</v>
      </c>
      <c r="B2573" t="s">
        <v>7394</v>
      </c>
      <c r="C2573" t="s">
        <v>1733</v>
      </c>
      <c r="D2573" t="s">
        <v>6896</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8191</v>
      </c>
      <c r="B2574" t="s">
        <v>7394</v>
      </c>
      <c r="C2574" t="s">
        <v>1733</v>
      </c>
      <c r="D2574" t="s">
        <v>6896</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8192</v>
      </c>
      <c r="B2575" t="s">
        <v>7394</v>
      </c>
      <c r="C2575" t="s">
        <v>1733</v>
      </c>
      <c r="D2575" t="s">
        <v>6896</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8193</v>
      </c>
      <c r="B2576" t="s">
        <v>7394</v>
      </c>
      <c r="C2576" t="s">
        <v>1733</v>
      </c>
      <c r="D2576" t="s">
        <v>6896</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8194</v>
      </c>
      <c r="B2577" t="s">
        <v>7394</v>
      </c>
      <c r="C2577" t="s">
        <v>1733</v>
      </c>
      <c r="D2577" t="s">
        <v>6896</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8195</v>
      </c>
      <c r="B2578" t="s">
        <v>7394</v>
      </c>
      <c r="C2578" t="s">
        <v>1733</v>
      </c>
      <c r="D2578" t="s">
        <v>6896</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8196</v>
      </c>
      <c r="B2579" t="s">
        <v>7394</v>
      </c>
      <c r="C2579" t="s">
        <v>1733</v>
      </c>
      <c r="D2579" t="s">
        <v>6896</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8197</v>
      </c>
      <c r="B2580" t="s">
        <v>7394</v>
      </c>
      <c r="C2580" t="s">
        <v>1733</v>
      </c>
      <c r="D2580" t="s">
        <v>6896</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8198</v>
      </c>
      <c r="B2581" t="s">
        <v>7394</v>
      </c>
      <c r="C2581" t="s">
        <v>1733</v>
      </c>
      <c r="D2581" t="s">
        <v>6896</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8199</v>
      </c>
      <c r="B2582" t="s">
        <v>7394</v>
      </c>
      <c r="C2582" t="s">
        <v>1733</v>
      </c>
      <c r="D2582" t="s">
        <v>6897</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8200</v>
      </c>
      <c r="B2583" t="s">
        <v>7394</v>
      </c>
      <c r="C2583" t="s">
        <v>1733</v>
      </c>
      <c r="D2583" t="s">
        <v>6897</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8201</v>
      </c>
      <c r="B2584" t="s">
        <v>7394</v>
      </c>
      <c r="C2584" t="s">
        <v>1733</v>
      </c>
      <c r="D2584" t="s">
        <v>6897</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8202</v>
      </c>
      <c r="B2585" t="s">
        <v>7394</v>
      </c>
      <c r="C2585" t="s">
        <v>1733</v>
      </c>
      <c r="D2585" t="s">
        <v>6897</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8203</v>
      </c>
      <c r="B2586" t="s">
        <v>7394</v>
      </c>
      <c r="C2586" t="s">
        <v>1733</v>
      </c>
      <c r="D2586" t="s">
        <v>6897</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8204</v>
      </c>
      <c r="B2587" t="s">
        <v>7394</v>
      </c>
      <c r="C2587" t="s">
        <v>1733</v>
      </c>
      <c r="D2587" t="s">
        <v>6897</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8205</v>
      </c>
      <c r="B2588" t="s">
        <v>7394</v>
      </c>
      <c r="C2588" t="s">
        <v>1733</v>
      </c>
      <c r="D2588" t="s">
        <v>6897</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8206</v>
      </c>
      <c r="B2589" t="s">
        <v>7394</v>
      </c>
      <c r="C2589" t="s">
        <v>1733</v>
      </c>
      <c r="D2589" t="s">
        <v>6897</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8207</v>
      </c>
      <c r="B2590" t="s">
        <v>7394</v>
      </c>
      <c r="C2590" t="s">
        <v>1733</v>
      </c>
      <c r="D2590" t="s">
        <v>6897</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8208</v>
      </c>
      <c r="B2591" t="s">
        <v>7394</v>
      </c>
      <c r="C2591" t="s">
        <v>1733</v>
      </c>
      <c r="D2591" t="s">
        <v>6897</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8209</v>
      </c>
      <c r="B2592" t="s">
        <v>7394</v>
      </c>
      <c r="C2592" t="s">
        <v>1733</v>
      </c>
      <c r="D2592" t="s">
        <v>6897</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8210</v>
      </c>
      <c r="B2593" t="s">
        <v>7394</v>
      </c>
      <c r="C2593" t="s">
        <v>1733</v>
      </c>
      <c r="D2593" t="s">
        <v>6897</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8211</v>
      </c>
      <c r="B2594" t="s">
        <v>7394</v>
      </c>
      <c r="C2594" t="s">
        <v>1733</v>
      </c>
      <c r="D2594" t="s">
        <v>6898</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8212</v>
      </c>
      <c r="B2595" t="s">
        <v>7394</v>
      </c>
      <c r="C2595" t="s">
        <v>1733</v>
      </c>
      <c r="D2595" t="s">
        <v>6898</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8213</v>
      </c>
      <c r="B2596" t="s">
        <v>7394</v>
      </c>
      <c r="C2596" t="s">
        <v>1733</v>
      </c>
      <c r="D2596" t="s">
        <v>6898</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8214</v>
      </c>
      <c r="B2597" t="s">
        <v>7394</v>
      </c>
      <c r="C2597" t="s">
        <v>1733</v>
      </c>
      <c r="D2597" t="s">
        <v>6898</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8215</v>
      </c>
      <c r="B2598" t="s">
        <v>7394</v>
      </c>
      <c r="C2598" t="s">
        <v>1733</v>
      </c>
      <c r="D2598" t="s">
        <v>6898</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8216</v>
      </c>
      <c r="B2599" t="s">
        <v>7394</v>
      </c>
      <c r="C2599" t="s">
        <v>1733</v>
      </c>
      <c r="D2599" t="s">
        <v>6898</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8217</v>
      </c>
      <c r="B2600" t="s">
        <v>7394</v>
      </c>
      <c r="C2600" t="s">
        <v>1733</v>
      </c>
      <c r="D2600" t="s">
        <v>6898</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8218</v>
      </c>
      <c r="B2601" t="s">
        <v>7394</v>
      </c>
      <c r="C2601" t="s">
        <v>1733</v>
      </c>
      <c r="D2601" t="s">
        <v>6898</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8219</v>
      </c>
      <c r="B2602" t="s">
        <v>7394</v>
      </c>
      <c r="C2602" t="s">
        <v>1733</v>
      </c>
      <c r="D2602" t="s">
        <v>6898</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8220</v>
      </c>
      <c r="B2603" t="s">
        <v>7394</v>
      </c>
      <c r="C2603" t="s">
        <v>1733</v>
      </c>
      <c r="D2603" t="s">
        <v>6898</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8221</v>
      </c>
      <c r="B2604" t="s">
        <v>7394</v>
      </c>
      <c r="C2604" t="s">
        <v>1733</v>
      </c>
      <c r="D2604" t="s">
        <v>6898</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8222</v>
      </c>
      <c r="B2605" t="s">
        <v>7394</v>
      </c>
      <c r="C2605" t="s">
        <v>1733</v>
      </c>
      <c r="D2605" t="s">
        <v>6898</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8223</v>
      </c>
      <c r="B2606" t="s">
        <v>7394</v>
      </c>
      <c r="C2606" t="s">
        <v>1733</v>
      </c>
      <c r="D2606" t="s">
        <v>6899</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8224</v>
      </c>
      <c r="B2607" t="s">
        <v>7394</v>
      </c>
      <c r="C2607" t="s">
        <v>1733</v>
      </c>
      <c r="D2607" t="s">
        <v>6899</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8225</v>
      </c>
      <c r="B2608" t="s">
        <v>7394</v>
      </c>
      <c r="C2608" t="s">
        <v>1733</v>
      </c>
      <c r="D2608" t="s">
        <v>6899</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8226</v>
      </c>
      <c r="B2609" t="s">
        <v>7394</v>
      </c>
      <c r="C2609" t="s">
        <v>1733</v>
      </c>
      <c r="D2609" t="s">
        <v>6899</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8227</v>
      </c>
      <c r="B2610" t="s">
        <v>7394</v>
      </c>
      <c r="C2610" t="s">
        <v>1733</v>
      </c>
      <c r="D2610" t="s">
        <v>6899</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8228</v>
      </c>
      <c r="B2611" t="s">
        <v>7394</v>
      </c>
      <c r="C2611" t="s">
        <v>1733</v>
      </c>
      <c r="D2611" t="s">
        <v>6899</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8229</v>
      </c>
      <c r="B2612" t="s">
        <v>7394</v>
      </c>
      <c r="C2612" t="s">
        <v>1733</v>
      </c>
      <c r="D2612" t="s">
        <v>6899</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8230</v>
      </c>
      <c r="B2613" t="s">
        <v>7394</v>
      </c>
      <c r="C2613" t="s">
        <v>1733</v>
      </c>
      <c r="D2613" t="s">
        <v>6899</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8231</v>
      </c>
      <c r="B2614" t="s">
        <v>7394</v>
      </c>
      <c r="C2614" t="s">
        <v>1733</v>
      </c>
      <c r="D2614" t="s">
        <v>6899</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8232</v>
      </c>
      <c r="B2615" t="s">
        <v>7394</v>
      </c>
      <c r="C2615" t="s">
        <v>1733</v>
      </c>
      <c r="D2615" t="s">
        <v>6899</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8233</v>
      </c>
      <c r="B2616" t="s">
        <v>7394</v>
      </c>
      <c r="C2616" t="s">
        <v>1733</v>
      </c>
      <c r="D2616" t="s">
        <v>6899</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8234</v>
      </c>
      <c r="B2617" t="s">
        <v>7394</v>
      </c>
      <c r="C2617" t="s">
        <v>1733</v>
      </c>
      <c r="D2617" t="s">
        <v>6899</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8235</v>
      </c>
      <c r="B2618" t="s">
        <v>7394</v>
      </c>
      <c r="C2618" t="s">
        <v>1733</v>
      </c>
      <c r="D2618" t="s">
        <v>6900</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8236</v>
      </c>
      <c r="B2619" t="s">
        <v>7394</v>
      </c>
      <c r="C2619" t="s">
        <v>1733</v>
      </c>
      <c r="D2619" t="s">
        <v>6900</v>
      </c>
      <c r="E2619" t="s">
        <v>1705</v>
      </c>
      <c r="H2619" t="str">
        <f>INDEX('Vensim Variables'!$B:$B,MATCH(EPS!$B2619,'Vensim Variables'!$A:$A,0))</f>
        <v>g pollutant</v>
      </c>
      <c r="I2619" t="str">
        <f t="shared" si="80"/>
        <v>VOC</v>
      </c>
      <c r="J2619" s="47">
        <f>INDEX(NoSettings!$C:$C,MATCH(EPS!$A2619,NoSettings!$A:$A,0))</f>
        <v>0</v>
      </c>
      <c r="K2619">
        <f>INDEX(GWP!$C$2:$C$13,MATCH(EPS!I2619,GWP!$B$2:$B$13,0))</f>
        <v>0</v>
      </c>
      <c r="L2619" s="4">
        <f t="shared" si="81"/>
        <v>0</v>
      </c>
    </row>
    <row r="2620" spans="1:12">
      <c r="A2620" t="s">
        <v>8237</v>
      </c>
      <c r="B2620" t="s">
        <v>7394</v>
      </c>
      <c r="C2620" t="s">
        <v>1733</v>
      </c>
      <c r="D2620" t="s">
        <v>6900</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8238</v>
      </c>
      <c r="B2621" t="s">
        <v>7394</v>
      </c>
      <c r="C2621" t="s">
        <v>1733</v>
      </c>
      <c r="D2621" t="s">
        <v>6900</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8239</v>
      </c>
      <c r="B2622" t="s">
        <v>7394</v>
      </c>
      <c r="C2622" t="s">
        <v>1733</v>
      </c>
      <c r="D2622" t="s">
        <v>6900</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8240</v>
      </c>
      <c r="B2623" t="s">
        <v>7394</v>
      </c>
      <c r="C2623" t="s">
        <v>1733</v>
      </c>
      <c r="D2623" t="s">
        <v>6900</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8241</v>
      </c>
      <c r="B2624" t="s">
        <v>7394</v>
      </c>
      <c r="C2624" t="s">
        <v>1733</v>
      </c>
      <c r="D2624" t="s">
        <v>6900</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8242</v>
      </c>
      <c r="B2625" t="s">
        <v>7394</v>
      </c>
      <c r="C2625" t="s">
        <v>1733</v>
      </c>
      <c r="D2625" t="s">
        <v>6900</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8243</v>
      </c>
      <c r="B2626" t="s">
        <v>7394</v>
      </c>
      <c r="C2626" t="s">
        <v>1733</v>
      </c>
      <c r="D2626" t="s">
        <v>6900</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8244</v>
      </c>
      <c r="B2627" t="s">
        <v>7394</v>
      </c>
      <c r="C2627" t="s">
        <v>1733</v>
      </c>
      <c r="D2627" t="s">
        <v>6900</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8245</v>
      </c>
      <c r="B2628" t="s">
        <v>7394</v>
      </c>
      <c r="C2628" t="s">
        <v>1733</v>
      </c>
      <c r="D2628" t="s">
        <v>6900</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8246</v>
      </c>
      <c r="B2629" t="s">
        <v>7394</v>
      </c>
      <c r="C2629" t="s">
        <v>1733</v>
      </c>
      <c r="D2629" t="s">
        <v>6900</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8247</v>
      </c>
      <c r="B2630" t="s">
        <v>7394</v>
      </c>
      <c r="C2630" t="s">
        <v>1733</v>
      </c>
      <c r="D2630" t="s">
        <v>6901</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8248</v>
      </c>
      <c r="B2631" t="s">
        <v>7394</v>
      </c>
      <c r="C2631" t="s">
        <v>1733</v>
      </c>
      <c r="D2631" t="s">
        <v>6901</v>
      </c>
      <c r="E2631" t="s">
        <v>1705</v>
      </c>
      <c r="H2631" t="str">
        <f>INDEX('Vensim Variables'!$B:$B,MATCH(EPS!$B2631,'Vensim Variables'!$A:$A,0))</f>
        <v>g pollutant</v>
      </c>
      <c r="I2631" t="str">
        <f t="shared" si="82"/>
        <v>VOC</v>
      </c>
      <c r="J2631">
        <f>INDEX(NoSettings!$C:$C,MATCH(EPS!$A2631,NoSettings!$A:$A,0))</f>
        <v>8451300</v>
      </c>
      <c r="K2631">
        <f>INDEX(GWP!$C$2:$C$13,MATCH(EPS!I2631,GWP!$B$2:$B$13,0))</f>
        <v>0</v>
      </c>
      <c r="L2631" s="4">
        <f t="shared" si="83"/>
        <v>0</v>
      </c>
    </row>
    <row r="2632" spans="1:12">
      <c r="A2632" t="s">
        <v>8249</v>
      </c>
      <c r="B2632" t="s">
        <v>7394</v>
      </c>
      <c r="C2632" t="s">
        <v>1733</v>
      </c>
      <c r="D2632" t="s">
        <v>6901</v>
      </c>
      <c r="E2632" t="s">
        <v>1706</v>
      </c>
      <c r="H2632" t="str">
        <f>INDEX('Vensim Variables'!$B:$B,MATCH(EPS!$B2632,'Vensim Variables'!$A:$A,0))</f>
        <v>g pollutant</v>
      </c>
      <c r="I2632" t="str">
        <f t="shared" si="82"/>
        <v>CO</v>
      </c>
      <c r="J2632">
        <f>INDEX(NoSettings!$C:$C,MATCH(EPS!$A2632,NoSettings!$A:$A,0))</f>
        <v>286493000</v>
      </c>
      <c r="K2632">
        <f>INDEX(GWP!$C$2:$C$13,MATCH(EPS!I2632,GWP!$B$2:$B$13,0))</f>
        <v>0</v>
      </c>
      <c r="L2632" s="4">
        <f t="shared" si="83"/>
        <v>0</v>
      </c>
    </row>
    <row r="2633" spans="1:12">
      <c r="A2633" t="s">
        <v>8250</v>
      </c>
      <c r="B2633" t="s">
        <v>7394</v>
      </c>
      <c r="C2633" t="s">
        <v>1733</v>
      </c>
      <c r="D2633" t="s">
        <v>6901</v>
      </c>
      <c r="E2633" t="s">
        <v>1707</v>
      </c>
      <c r="H2633" t="str">
        <f>INDEX('Vensim Variables'!$B:$B,MATCH(EPS!$B2633,'Vensim Variables'!$A:$A,0))</f>
        <v>g pollutant</v>
      </c>
      <c r="I2633" t="str">
        <f t="shared" si="82"/>
        <v>NOx</v>
      </c>
      <c r="J2633">
        <f>INDEX(NoSettings!$C:$C,MATCH(EPS!$A2633,NoSettings!$A:$A,0))</f>
        <v>828417000</v>
      </c>
      <c r="K2633">
        <f>INDEX(GWP!$C$2:$C$13,MATCH(EPS!I2633,GWP!$B$2:$B$13,0))</f>
        <v>0</v>
      </c>
      <c r="L2633" s="4">
        <f t="shared" si="83"/>
        <v>0</v>
      </c>
    </row>
    <row r="2634" spans="1:12">
      <c r="A2634" t="s">
        <v>8251</v>
      </c>
      <c r="B2634" t="s">
        <v>7394</v>
      </c>
      <c r="C2634" t="s">
        <v>1733</v>
      </c>
      <c r="D2634" t="s">
        <v>6901</v>
      </c>
      <c r="E2634" t="s">
        <v>1708</v>
      </c>
      <c r="H2634" t="str">
        <f>INDEX('Vensim Variables'!$B:$B,MATCH(EPS!$B2634,'Vensim Variables'!$A:$A,0))</f>
        <v>g pollutant</v>
      </c>
      <c r="I2634" t="str">
        <f t="shared" si="82"/>
        <v>PM10</v>
      </c>
      <c r="J2634">
        <f>INDEX(NoSettings!$C:$C,MATCH(EPS!$A2634,NoSettings!$A:$A,0))</f>
        <v>295583000</v>
      </c>
      <c r="K2634">
        <f>INDEX(GWP!$C$2:$C$13,MATCH(EPS!I2634,GWP!$B$2:$B$13,0))</f>
        <v>0</v>
      </c>
      <c r="L2634" s="4">
        <f t="shared" si="83"/>
        <v>0</v>
      </c>
    </row>
    <row r="2635" spans="1:12">
      <c r="A2635" t="s">
        <v>8252</v>
      </c>
      <c r="B2635" t="s">
        <v>7394</v>
      </c>
      <c r="C2635" t="s">
        <v>1733</v>
      </c>
      <c r="D2635" t="s">
        <v>6901</v>
      </c>
      <c r="E2635" t="s">
        <v>1709</v>
      </c>
      <c r="H2635" t="str">
        <f>INDEX('Vensim Variables'!$B:$B,MATCH(EPS!$B2635,'Vensim Variables'!$A:$A,0))</f>
        <v>g pollutant</v>
      </c>
      <c r="I2635" t="str">
        <f t="shared" si="82"/>
        <v>PM25</v>
      </c>
      <c r="J2635">
        <f>INDEX(NoSettings!$C:$C,MATCH(EPS!$A2635,NoSettings!$A:$A,0))</f>
        <v>88898200</v>
      </c>
      <c r="K2635">
        <f>INDEX(GWP!$C$2:$C$13,MATCH(EPS!I2635,GWP!$B$2:$B$13,0))</f>
        <v>0</v>
      </c>
      <c r="L2635" s="4">
        <f t="shared" si="83"/>
        <v>0</v>
      </c>
    </row>
    <row r="2636" spans="1:12">
      <c r="A2636" t="s">
        <v>8253</v>
      </c>
      <c r="B2636" t="s">
        <v>7394</v>
      </c>
      <c r="C2636" t="s">
        <v>1733</v>
      </c>
      <c r="D2636" t="s">
        <v>6901</v>
      </c>
      <c r="E2636" t="s">
        <v>1710</v>
      </c>
      <c r="H2636" t="str">
        <f>INDEX('Vensim Variables'!$B:$B,MATCH(EPS!$B2636,'Vensim Variables'!$A:$A,0))</f>
        <v>g pollutant</v>
      </c>
      <c r="I2636" t="str">
        <f t="shared" si="82"/>
        <v>SOx</v>
      </c>
      <c r="J2636">
        <f>INDEX(NoSettings!$C:$C,MATCH(EPS!$A2636,NoSettings!$A:$A,0))</f>
        <v>2217640000</v>
      </c>
      <c r="K2636">
        <f>INDEX(GWP!$C$2:$C$13,MATCH(EPS!I2636,GWP!$B$2:$B$13,0))</f>
        <v>0</v>
      </c>
      <c r="L2636" s="4">
        <f t="shared" si="83"/>
        <v>0</v>
      </c>
    </row>
    <row r="2637" spans="1:12">
      <c r="A2637" t="s">
        <v>8254</v>
      </c>
      <c r="B2637" t="s">
        <v>7394</v>
      </c>
      <c r="C2637" t="s">
        <v>1733</v>
      </c>
      <c r="D2637" t="s">
        <v>6901</v>
      </c>
      <c r="E2637" t="s">
        <v>1711</v>
      </c>
      <c r="H2637" t="str">
        <f>INDEX('Vensim Variables'!$B:$B,MATCH(EPS!$B2637,'Vensim Variables'!$A:$A,0))</f>
        <v>g pollutant</v>
      </c>
      <c r="I2637" t="str">
        <f t="shared" si="82"/>
        <v>BC</v>
      </c>
      <c r="J2637">
        <f>INDEX(NoSettings!$C:$C,MATCH(EPS!$A2637,NoSettings!$A:$A,0))</f>
        <v>3108660</v>
      </c>
      <c r="K2637">
        <f>INDEX(GWP!$C$2:$C$13,MATCH(EPS!I2637,GWP!$B$2:$B$13,0))</f>
        <v>0</v>
      </c>
      <c r="L2637" s="4">
        <f t="shared" si="83"/>
        <v>0</v>
      </c>
    </row>
    <row r="2638" spans="1:12">
      <c r="A2638" t="s">
        <v>8255</v>
      </c>
      <c r="B2638" t="s">
        <v>7394</v>
      </c>
      <c r="C2638" t="s">
        <v>1733</v>
      </c>
      <c r="D2638" t="s">
        <v>6901</v>
      </c>
      <c r="E2638" t="s">
        <v>1712</v>
      </c>
      <c r="H2638" t="str">
        <f>INDEX('Vensim Variables'!$B:$B,MATCH(EPS!$B2638,'Vensim Variables'!$A:$A,0))</f>
        <v>g pollutant</v>
      </c>
      <c r="I2638" t="str">
        <f t="shared" si="82"/>
        <v>OC</v>
      </c>
      <c r="J2638">
        <f>INDEX(NoSettings!$C:$C,MATCH(EPS!$A2638,NoSettings!$A:$A,0))</f>
        <v>2115780</v>
      </c>
      <c r="K2638">
        <f>INDEX(GWP!$C$2:$C$13,MATCH(EPS!I2638,GWP!$B$2:$B$13,0))</f>
        <v>0</v>
      </c>
      <c r="L2638" s="4">
        <f t="shared" si="83"/>
        <v>0</v>
      </c>
    </row>
    <row r="2639" spans="1:12">
      <c r="A2639" t="s">
        <v>8256</v>
      </c>
      <c r="B2639" t="s">
        <v>7394</v>
      </c>
      <c r="C2639" t="s">
        <v>1733</v>
      </c>
      <c r="D2639" t="s">
        <v>6901</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8257</v>
      </c>
      <c r="B2640" t="s">
        <v>7394</v>
      </c>
      <c r="C2640" t="s">
        <v>1733</v>
      </c>
      <c r="D2640" t="s">
        <v>6901</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8258</v>
      </c>
      <c r="B2641" t="s">
        <v>7394</v>
      </c>
      <c r="C2641" t="s">
        <v>1733</v>
      </c>
      <c r="D2641" t="s">
        <v>6901</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8259</v>
      </c>
      <c r="B2642" t="s">
        <v>7394</v>
      </c>
      <c r="C2642" t="s">
        <v>1733</v>
      </c>
      <c r="D2642" t="s">
        <v>6902</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8260</v>
      </c>
      <c r="B2643" t="s">
        <v>7394</v>
      </c>
      <c r="C2643" t="s">
        <v>1733</v>
      </c>
      <c r="D2643" t="s">
        <v>6902</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8261</v>
      </c>
      <c r="B2644" t="s">
        <v>7394</v>
      </c>
      <c r="C2644" t="s">
        <v>1733</v>
      </c>
      <c r="D2644" t="s">
        <v>6902</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8262</v>
      </c>
      <c r="B2645" t="s">
        <v>7394</v>
      </c>
      <c r="C2645" t="s">
        <v>1733</v>
      </c>
      <c r="D2645" t="s">
        <v>6902</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8263</v>
      </c>
      <c r="B2646" t="s">
        <v>7394</v>
      </c>
      <c r="C2646" t="s">
        <v>1733</v>
      </c>
      <c r="D2646" t="s">
        <v>6902</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8264</v>
      </c>
      <c r="B2647" t="s">
        <v>7394</v>
      </c>
      <c r="C2647" t="s">
        <v>1733</v>
      </c>
      <c r="D2647" t="s">
        <v>6902</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8265</v>
      </c>
      <c r="B2648" t="s">
        <v>7394</v>
      </c>
      <c r="C2648" t="s">
        <v>1733</v>
      </c>
      <c r="D2648" t="s">
        <v>6902</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8266</v>
      </c>
      <c r="B2649" t="s">
        <v>7394</v>
      </c>
      <c r="C2649" t="s">
        <v>1733</v>
      </c>
      <c r="D2649" t="s">
        <v>6902</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8267</v>
      </c>
      <c r="B2650" t="s">
        <v>7394</v>
      </c>
      <c r="C2650" t="s">
        <v>1733</v>
      </c>
      <c r="D2650" t="s">
        <v>6902</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8268</v>
      </c>
      <c r="B2651" t="s">
        <v>7394</v>
      </c>
      <c r="C2651" t="s">
        <v>1733</v>
      </c>
      <c r="D2651" t="s">
        <v>6902</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8269</v>
      </c>
      <c r="B2652" t="s">
        <v>7394</v>
      </c>
      <c r="C2652" t="s">
        <v>1733</v>
      </c>
      <c r="D2652" t="s">
        <v>6902</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8270</v>
      </c>
      <c r="B2653" t="s">
        <v>7394</v>
      </c>
      <c r="C2653" t="s">
        <v>1733</v>
      </c>
      <c r="D2653" t="s">
        <v>6902</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8271</v>
      </c>
      <c r="B2654" t="s">
        <v>7394</v>
      </c>
      <c r="C2654" t="s">
        <v>1733</v>
      </c>
      <c r="D2654" t="s">
        <v>6903</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8272</v>
      </c>
      <c r="B2655" t="s">
        <v>7394</v>
      </c>
      <c r="C2655" t="s">
        <v>1733</v>
      </c>
      <c r="D2655" t="s">
        <v>6903</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8273</v>
      </c>
      <c r="B2656" t="s">
        <v>7394</v>
      </c>
      <c r="C2656" t="s">
        <v>1733</v>
      </c>
      <c r="D2656" t="s">
        <v>6903</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8274</v>
      </c>
      <c r="B2657" t="s">
        <v>7394</v>
      </c>
      <c r="C2657" t="s">
        <v>1733</v>
      </c>
      <c r="D2657" t="s">
        <v>6903</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8275</v>
      </c>
      <c r="B2658" t="s">
        <v>7394</v>
      </c>
      <c r="C2658" t="s">
        <v>1733</v>
      </c>
      <c r="D2658" t="s">
        <v>6903</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8276</v>
      </c>
      <c r="B2659" t="s">
        <v>7394</v>
      </c>
      <c r="C2659" t="s">
        <v>1733</v>
      </c>
      <c r="D2659" t="s">
        <v>6903</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8277</v>
      </c>
      <c r="B2660" t="s">
        <v>7394</v>
      </c>
      <c r="C2660" t="s">
        <v>1733</v>
      </c>
      <c r="D2660" t="s">
        <v>6903</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8278</v>
      </c>
      <c r="B2661" t="s">
        <v>7394</v>
      </c>
      <c r="C2661" t="s">
        <v>1733</v>
      </c>
      <c r="D2661" t="s">
        <v>6903</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8279</v>
      </c>
      <c r="B2662" t="s">
        <v>7394</v>
      </c>
      <c r="C2662" t="s">
        <v>1733</v>
      </c>
      <c r="D2662" t="s">
        <v>6903</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8280</v>
      </c>
      <c r="B2663" t="s">
        <v>7394</v>
      </c>
      <c r="C2663" t="s">
        <v>1733</v>
      </c>
      <c r="D2663" t="s">
        <v>6903</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8281</v>
      </c>
      <c r="B2664" t="s">
        <v>7394</v>
      </c>
      <c r="C2664" t="s">
        <v>1733</v>
      </c>
      <c r="D2664" t="s">
        <v>6903</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8282</v>
      </c>
      <c r="B2665" t="s">
        <v>7394</v>
      </c>
      <c r="C2665" t="s">
        <v>1733</v>
      </c>
      <c r="D2665" t="s">
        <v>6903</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8283</v>
      </c>
      <c r="B2666" t="s">
        <v>7394</v>
      </c>
      <c r="C2666" t="s">
        <v>1733</v>
      </c>
      <c r="D2666" t="s">
        <v>6904</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8284</v>
      </c>
      <c r="B2667" t="s">
        <v>7394</v>
      </c>
      <c r="C2667" t="s">
        <v>1733</v>
      </c>
      <c r="D2667" t="s">
        <v>6904</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8285</v>
      </c>
      <c r="B2668" t="s">
        <v>7394</v>
      </c>
      <c r="C2668" t="s">
        <v>1733</v>
      </c>
      <c r="D2668" t="s">
        <v>6904</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8286</v>
      </c>
      <c r="B2669" t="s">
        <v>7394</v>
      </c>
      <c r="C2669" t="s">
        <v>1733</v>
      </c>
      <c r="D2669" t="s">
        <v>6904</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8287</v>
      </c>
      <c r="B2670" t="s">
        <v>7394</v>
      </c>
      <c r="C2670" t="s">
        <v>1733</v>
      </c>
      <c r="D2670" t="s">
        <v>6904</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8288</v>
      </c>
      <c r="B2671" t="s">
        <v>7394</v>
      </c>
      <c r="C2671" t="s">
        <v>1733</v>
      </c>
      <c r="D2671" t="s">
        <v>6904</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8289</v>
      </c>
      <c r="B2672" t="s">
        <v>7394</v>
      </c>
      <c r="C2672" t="s">
        <v>1733</v>
      </c>
      <c r="D2672" t="s">
        <v>6904</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8290</v>
      </c>
      <c r="B2673" t="s">
        <v>7394</v>
      </c>
      <c r="C2673" t="s">
        <v>1733</v>
      </c>
      <c r="D2673" t="s">
        <v>6904</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8291</v>
      </c>
      <c r="B2674" t="s">
        <v>7394</v>
      </c>
      <c r="C2674" t="s">
        <v>1733</v>
      </c>
      <c r="D2674" t="s">
        <v>6904</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8292</v>
      </c>
      <c r="B2675" t="s">
        <v>7394</v>
      </c>
      <c r="C2675" t="s">
        <v>1733</v>
      </c>
      <c r="D2675" t="s">
        <v>6904</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8293</v>
      </c>
      <c r="B2676" t="s">
        <v>7394</v>
      </c>
      <c r="C2676" t="s">
        <v>1733</v>
      </c>
      <c r="D2676" t="s">
        <v>6904</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8294</v>
      </c>
      <c r="B2677" t="s">
        <v>7394</v>
      </c>
      <c r="C2677" t="s">
        <v>1733</v>
      </c>
      <c r="D2677" t="s">
        <v>6904</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8295</v>
      </c>
      <c r="B2678" t="s">
        <v>7394</v>
      </c>
      <c r="C2678" t="s">
        <v>1734</v>
      </c>
      <c r="D2678" t="s">
        <v>6880</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8296</v>
      </c>
      <c r="B2679" t="s">
        <v>7394</v>
      </c>
      <c r="C2679" t="s">
        <v>1734</v>
      </c>
      <c r="D2679" t="s">
        <v>6880</v>
      </c>
      <c r="E2679" t="s">
        <v>1705</v>
      </c>
      <c r="H2679" t="str">
        <f>INDEX('Vensim Variables'!$B:$B,MATCH(EPS!$B2679,'Vensim Variables'!$A:$A,0))</f>
        <v>g pollutant</v>
      </c>
      <c r="I2679" t="str">
        <f t="shared" si="82"/>
        <v>VOC</v>
      </c>
      <c r="J2679">
        <f>INDEX(NoSettings!$C:$C,MATCH(EPS!$A2679,NoSettings!$A:$A,0))</f>
        <v>718080000</v>
      </c>
      <c r="K2679">
        <f>INDEX(GWP!$C$2:$C$13,MATCH(EPS!I2679,GWP!$B$2:$B$13,0))</f>
        <v>0</v>
      </c>
      <c r="L2679" s="4">
        <f t="shared" si="83"/>
        <v>0</v>
      </c>
    </row>
    <row r="2680" spans="1:12">
      <c r="A2680" t="s">
        <v>8297</v>
      </c>
      <c r="B2680" t="s">
        <v>7394</v>
      </c>
      <c r="C2680" t="s">
        <v>1734</v>
      </c>
      <c r="D2680" t="s">
        <v>6880</v>
      </c>
      <c r="E2680" t="s">
        <v>1706</v>
      </c>
      <c r="H2680" t="str">
        <f>INDEX('Vensim Variables'!$B:$B,MATCH(EPS!$B2680,'Vensim Variables'!$A:$A,0))</f>
        <v>g pollutant</v>
      </c>
      <c r="I2680" t="str">
        <f t="shared" si="82"/>
        <v>CO</v>
      </c>
      <c r="J2680">
        <f>INDEX(NoSettings!$C:$C,MATCH(EPS!$A2680,NoSettings!$A:$A,0))</f>
        <v>4003010000</v>
      </c>
      <c r="K2680">
        <f>INDEX(GWP!$C$2:$C$13,MATCH(EPS!I2680,GWP!$B$2:$B$13,0))</f>
        <v>0</v>
      </c>
      <c r="L2680" s="4">
        <f t="shared" si="83"/>
        <v>0</v>
      </c>
    </row>
    <row r="2681" spans="1:12">
      <c r="A2681" t="s">
        <v>8298</v>
      </c>
      <c r="B2681" t="s">
        <v>7394</v>
      </c>
      <c r="C2681" t="s">
        <v>1734</v>
      </c>
      <c r="D2681" t="s">
        <v>6880</v>
      </c>
      <c r="E2681" t="s">
        <v>1707</v>
      </c>
      <c r="H2681" t="str">
        <f>INDEX('Vensim Variables'!$B:$B,MATCH(EPS!$B2681,'Vensim Variables'!$A:$A,0))</f>
        <v>g pollutant</v>
      </c>
      <c r="I2681" t="str">
        <f t="shared" si="82"/>
        <v>NOx</v>
      </c>
      <c r="J2681">
        <f>INDEX(NoSettings!$C:$C,MATCH(EPS!$A2681,NoSettings!$A:$A,0))</f>
        <v>6696980000</v>
      </c>
      <c r="K2681">
        <f>INDEX(GWP!$C$2:$C$13,MATCH(EPS!I2681,GWP!$B$2:$B$13,0))</f>
        <v>0</v>
      </c>
      <c r="L2681" s="4">
        <f t="shared" si="83"/>
        <v>0</v>
      </c>
    </row>
    <row r="2682" spans="1:12">
      <c r="A2682" t="s">
        <v>8299</v>
      </c>
      <c r="B2682" t="s">
        <v>7394</v>
      </c>
      <c r="C2682" t="s">
        <v>1734</v>
      </c>
      <c r="D2682" t="s">
        <v>6880</v>
      </c>
      <c r="E2682" t="s">
        <v>1708</v>
      </c>
      <c r="H2682" t="str">
        <f>INDEX('Vensim Variables'!$B:$B,MATCH(EPS!$B2682,'Vensim Variables'!$A:$A,0))</f>
        <v>g pollutant</v>
      </c>
      <c r="I2682" t="str">
        <f t="shared" si="82"/>
        <v>PM10</v>
      </c>
      <c r="J2682">
        <f>INDEX(NoSettings!$C:$C,MATCH(EPS!$A2682,NoSettings!$A:$A,0))</f>
        <v>268607000</v>
      </c>
      <c r="K2682">
        <f>INDEX(GWP!$C$2:$C$13,MATCH(EPS!I2682,GWP!$B$2:$B$13,0))</f>
        <v>0</v>
      </c>
      <c r="L2682" s="4">
        <f t="shared" si="83"/>
        <v>0</v>
      </c>
    </row>
    <row r="2683" spans="1:12">
      <c r="A2683" t="s">
        <v>8300</v>
      </c>
      <c r="B2683" t="s">
        <v>7394</v>
      </c>
      <c r="C2683" t="s">
        <v>1734</v>
      </c>
      <c r="D2683" t="s">
        <v>6880</v>
      </c>
      <c r="E2683" t="s">
        <v>1709</v>
      </c>
      <c r="H2683" t="str">
        <f>INDEX('Vensim Variables'!$B:$B,MATCH(EPS!$B2683,'Vensim Variables'!$A:$A,0))</f>
        <v>g pollutant</v>
      </c>
      <c r="I2683" t="str">
        <f t="shared" si="82"/>
        <v>PM25</v>
      </c>
      <c r="J2683">
        <f>INDEX(NoSettings!$C:$C,MATCH(EPS!$A2683,NoSettings!$A:$A,0))</f>
        <v>252328000</v>
      </c>
      <c r="K2683">
        <f>INDEX(GWP!$C$2:$C$13,MATCH(EPS!I2683,GWP!$B$2:$B$13,0))</f>
        <v>0</v>
      </c>
      <c r="L2683" s="4">
        <f t="shared" si="83"/>
        <v>0</v>
      </c>
    </row>
    <row r="2684" spans="1:12">
      <c r="A2684" t="s">
        <v>8301</v>
      </c>
      <c r="B2684" t="s">
        <v>7394</v>
      </c>
      <c r="C2684" t="s">
        <v>1734</v>
      </c>
      <c r="D2684" t="s">
        <v>6880</v>
      </c>
      <c r="E2684" t="s">
        <v>1710</v>
      </c>
      <c r="H2684" t="str">
        <f>INDEX('Vensim Variables'!$B:$B,MATCH(EPS!$B2684,'Vensim Variables'!$A:$A,0))</f>
        <v>g pollutant</v>
      </c>
      <c r="I2684" t="str">
        <f t="shared" si="82"/>
        <v>SOx</v>
      </c>
      <c r="J2684">
        <f>INDEX(NoSettings!$C:$C,MATCH(EPS!$A2684,NoSettings!$A:$A,0))</f>
        <v>155849000</v>
      </c>
      <c r="K2684">
        <f>INDEX(GWP!$C$2:$C$13,MATCH(EPS!I2684,GWP!$B$2:$B$13,0))</f>
        <v>0</v>
      </c>
      <c r="L2684" s="4">
        <f t="shared" si="83"/>
        <v>0</v>
      </c>
    </row>
    <row r="2685" spans="1:12">
      <c r="A2685" t="s">
        <v>8302</v>
      </c>
      <c r="B2685" t="s">
        <v>7394</v>
      </c>
      <c r="C2685" t="s">
        <v>1734</v>
      </c>
      <c r="D2685" t="s">
        <v>6880</v>
      </c>
      <c r="E2685" t="s">
        <v>1711</v>
      </c>
      <c r="H2685" t="str">
        <f>INDEX('Vensim Variables'!$B:$B,MATCH(EPS!$B2685,'Vensim Variables'!$A:$A,0))</f>
        <v>g pollutant</v>
      </c>
      <c r="I2685" t="str">
        <f t="shared" si="82"/>
        <v>BC</v>
      </c>
      <c r="J2685">
        <f>INDEX(NoSettings!$C:$C,MATCH(EPS!$A2685,NoSettings!$A:$A,0))</f>
        <v>15800400</v>
      </c>
      <c r="K2685">
        <f>INDEX(GWP!$C$2:$C$13,MATCH(EPS!I2685,GWP!$B$2:$B$13,0))</f>
        <v>0</v>
      </c>
      <c r="L2685" s="4">
        <f t="shared" si="83"/>
        <v>0</v>
      </c>
    </row>
    <row r="2686" spans="1:12">
      <c r="A2686" t="s">
        <v>8303</v>
      </c>
      <c r="B2686" t="s">
        <v>7394</v>
      </c>
      <c r="C2686" t="s">
        <v>1734</v>
      </c>
      <c r="D2686" t="s">
        <v>6880</v>
      </c>
      <c r="E2686" t="s">
        <v>1712</v>
      </c>
      <c r="H2686" t="str">
        <f>INDEX('Vensim Variables'!$B:$B,MATCH(EPS!$B2686,'Vensim Variables'!$A:$A,0))</f>
        <v>g pollutant</v>
      </c>
      <c r="I2686" t="str">
        <f t="shared" si="82"/>
        <v>OC</v>
      </c>
      <c r="J2686">
        <f>INDEX(NoSettings!$C:$C,MATCH(EPS!$A2686,NoSettings!$A:$A,0))</f>
        <v>115391000</v>
      </c>
      <c r="K2686">
        <f>INDEX(GWP!$C$2:$C$13,MATCH(EPS!I2686,GWP!$B$2:$B$13,0))</f>
        <v>0</v>
      </c>
      <c r="L2686" s="4">
        <f t="shared" si="83"/>
        <v>0</v>
      </c>
    </row>
    <row r="2687" spans="1:12">
      <c r="A2687" t="s">
        <v>8304</v>
      </c>
      <c r="B2687" t="s">
        <v>7394</v>
      </c>
      <c r="C2687" t="s">
        <v>1734</v>
      </c>
      <c r="D2687" t="s">
        <v>6880</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8305</v>
      </c>
      <c r="B2688" t="s">
        <v>7394</v>
      </c>
      <c r="C2688" t="s">
        <v>1734</v>
      </c>
      <c r="D2688" t="s">
        <v>6880</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8306</v>
      </c>
      <c r="B2689" t="s">
        <v>7394</v>
      </c>
      <c r="C2689" t="s">
        <v>1734</v>
      </c>
      <c r="D2689" t="s">
        <v>6880</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8307</v>
      </c>
      <c r="B2690" t="s">
        <v>7394</v>
      </c>
      <c r="C2690" t="s">
        <v>1734</v>
      </c>
      <c r="D2690" t="s">
        <v>6881</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8308</v>
      </c>
      <c r="B2691" t="s">
        <v>7394</v>
      </c>
      <c r="C2691" t="s">
        <v>1734</v>
      </c>
      <c r="D2691" t="s">
        <v>6881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62989500</v>
      </c>
      <c r="K2691">
        <f>INDEX(GWP!$C$2:$C$13,MATCH(EPS!I2691,GWP!$B$2:$B$13,0))</f>
        <v>0</v>
      </c>
      <c r="L2691" s="4">
        <f t="shared" ref="L2691:L2754" si="85">IF(H2691="g pollutant",K2691*J2691/10^12,IF(H2691="MMTCO2e",J2691,IF(H2691="MWh",J2691,0)))</f>
        <v>0</v>
      </c>
    </row>
    <row r="2692" spans="1:12">
      <c r="A2692" t="s">
        <v>8309</v>
      </c>
      <c r="B2692" t="s">
        <v>7394</v>
      </c>
      <c r="C2692" t="s">
        <v>1734</v>
      </c>
      <c r="D2692" t="s">
        <v>6881</v>
      </c>
      <c r="E2692" t="s">
        <v>1706</v>
      </c>
      <c r="H2692" t="str">
        <f>INDEX('Vensim Variables'!$B:$B,MATCH(EPS!$B2692,'Vensim Variables'!$A:$A,0))</f>
        <v>g pollutant</v>
      </c>
      <c r="I2692" t="str">
        <f t="shared" si="84"/>
        <v>CO</v>
      </c>
      <c r="J2692">
        <f>INDEX(NoSettings!$C:$C,MATCH(EPS!$A2692,NoSettings!$A:$A,0))</f>
        <v>351141000</v>
      </c>
      <c r="K2692">
        <f>INDEX(GWP!$C$2:$C$13,MATCH(EPS!I2692,GWP!$B$2:$B$13,0))</f>
        <v>0</v>
      </c>
      <c r="L2692" s="4">
        <f t="shared" si="85"/>
        <v>0</v>
      </c>
    </row>
    <row r="2693" spans="1:12">
      <c r="A2693" t="s">
        <v>8310</v>
      </c>
      <c r="B2693" t="s">
        <v>7394</v>
      </c>
      <c r="C2693" t="s">
        <v>1734</v>
      </c>
      <c r="D2693" t="s">
        <v>6881</v>
      </c>
      <c r="E2693" t="s">
        <v>1707</v>
      </c>
      <c r="H2693" t="str">
        <f>INDEX('Vensim Variables'!$B:$B,MATCH(EPS!$B2693,'Vensim Variables'!$A:$A,0))</f>
        <v>g pollutant</v>
      </c>
      <c r="I2693" t="str">
        <f t="shared" si="84"/>
        <v>NOx</v>
      </c>
      <c r="J2693">
        <f>INDEX(NoSettings!$C:$C,MATCH(EPS!$A2693,NoSettings!$A:$A,0))</f>
        <v>587454000</v>
      </c>
      <c r="K2693">
        <f>INDEX(GWP!$C$2:$C$13,MATCH(EPS!I2693,GWP!$B$2:$B$13,0))</f>
        <v>0</v>
      </c>
      <c r="L2693" s="4">
        <f t="shared" si="85"/>
        <v>0</v>
      </c>
    </row>
    <row r="2694" spans="1:12">
      <c r="A2694" t="s">
        <v>8311</v>
      </c>
      <c r="B2694" t="s">
        <v>7394</v>
      </c>
      <c r="C2694" t="s">
        <v>1734</v>
      </c>
      <c r="D2694" t="s">
        <v>6881</v>
      </c>
      <c r="E2694" t="s">
        <v>1708</v>
      </c>
      <c r="H2694" t="str">
        <f>INDEX('Vensim Variables'!$B:$B,MATCH(EPS!$B2694,'Vensim Variables'!$A:$A,0))</f>
        <v>g pollutant</v>
      </c>
      <c r="I2694" t="str">
        <f t="shared" si="84"/>
        <v>PM10</v>
      </c>
      <c r="J2694">
        <f>INDEX(NoSettings!$C:$C,MATCH(EPS!$A2694,NoSettings!$A:$A,0))</f>
        <v>23562000</v>
      </c>
      <c r="K2694">
        <f>INDEX(GWP!$C$2:$C$13,MATCH(EPS!I2694,GWP!$B$2:$B$13,0))</f>
        <v>0</v>
      </c>
      <c r="L2694" s="4">
        <f t="shared" si="85"/>
        <v>0</v>
      </c>
    </row>
    <row r="2695" spans="1:12">
      <c r="A2695" t="s">
        <v>8312</v>
      </c>
      <c r="B2695" t="s">
        <v>7394</v>
      </c>
      <c r="C2695" t="s">
        <v>1734</v>
      </c>
      <c r="D2695" t="s">
        <v>6881</v>
      </c>
      <c r="E2695" t="s">
        <v>1709</v>
      </c>
      <c r="H2695" t="str">
        <f>INDEX('Vensim Variables'!$B:$B,MATCH(EPS!$B2695,'Vensim Variables'!$A:$A,0))</f>
        <v>g pollutant</v>
      </c>
      <c r="I2695" t="str">
        <f t="shared" si="84"/>
        <v>PM25</v>
      </c>
      <c r="J2695">
        <f>INDEX(NoSettings!$C:$C,MATCH(EPS!$A2695,NoSettings!$A:$A,0))</f>
        <v>22134000</v>
      </c>
      <c r="K2695">
        <f>INDEX(GWP!$C$2:$C$13,MATCH(EPS!I2695,GWP!$B$2:$B$13,0))</f>
        <v>0</v>
      </c>
      <c r="L2695" s="4">
        <f t="shared" si="85"/>
        <v>0</v>
      </c>
    </row>
    <row r="2696" spans="1:12">
      <c r="A2696" t="s">
        <v>8313</v>
      </c>
      <c r="B2696" t="s">
        <v>7394</v>
      </c>
      <c r="C2696" t="s">
        <v>1734</v>
      </c>
      <c r="D2696" t="s">
        <v>6881</v>
      </c>
      <c r="E2696" t="s">
        <v>1710</v>
      </c>
      <c r="H2696" t="str">
        <f>INDEX('Vensim Variables'!$B:$B,MATCH(EPS!$B2696,'Vensim Variables'!$A:$A,0))</f>
        <v>g pollutant</v>
      </c>
      <c r="I2696" t="str">
        <f t="shared" si="84"/>
        <v>SOx</v>
      </c>
      <c r="J2696">
        <f>INDEX(NoSettings!$C:$C,MATCH(EPS!$A2696,NoSettings!$A:$A,0))</f>
        <v>13671000</v>
      </c>
      <c r="K2696">
        <f>INDEX(GWP!$C$2:$C$13,MATCH(EPS!I2696,GWP!$B$2:$B$13,0))</f>
        <v>0</v>
      </c>
      <c r="L2696" s="4">
        <f t="shared" si="85"/>
        <v>0</v>
      </c>
    </row>
    <row r="2697" spans="1:12">
      <c r="A2697" t="s">
        <v>8314</v>
      </c>
      <c r="B2697" t="s">
        <v>7394</v>
      </c>
      <c r="C2697" t="s">
        <v>1734</v>
      </c>
      <c r="D2697" t="s">
        <v>6881</v>
      </c>
      <c r="E2697" t="s">
        <v>1711</v>
      </c>
      <c r="H2697" t="str">
        <f>INDEX('Vensim Variables'!$B:$B,MATCH(EPS!$B2697,'Vensim Variables'!$A:$A,0))</f>
        <v>g pollutant</v>
      </c>
      <c r="I2697" t="str">
        <f t="shared" si="84"/>
        <v>BC</v>
      </c>
      <c r="J2697">
        <f>INDEX(NoSettings!$C:$C,MATCH(EPS!$A2697,NoSettings!$A:$A,0))</f>
        <v>1386000</v>
      </c>
      <c r="K2697">
        <f>INDEX(GWP!$C$2:$C$13,MATCH(EPS!I2697,GWP!$B$2:$B$13,0))</f>
        <v>0</v>
      </c>
      <c r="L2697" s="4">
        <f t="shared" si="85"/>
        <v>0</v>
      </c>
    </row>
    <row r="2698" spans="1:12">
      <c r="A2698" t="s">
        <v>8315</v>
      </c>
      <c r="B2698" t="s">
        <v>7394</v>
      </c>
      <c r="C2698" t="s">
        <v>1734</v>
      </c>
      <c r="D2698" t="s">
        <v>6881</v>
      </c>
      <c r="E2698" t="s">
        <v>1712</v>
      </c>
      <c r="H2698" t="str">
        <f>INDEX('Vensim Variables'!$B:$B,MATCH(EPS!$B2698,'Vensim Variables'!$A:$A,0))</f>
        <v>g pollutant</v>
      </c>
      <c r="I2698" t="str">
        <f t="shared" si="84"/>
        <v>OC</v>
      </c>
      <c r="J2698">
        <f>INDEX(NoSettings!$C:$C,MATCH(EPS!$A2698,NoSettings!$A:$A,0))</f>
        <v>10122000</v>
      </c>
      <c r="K2698">
        <f>INDEX(GWP!$C$2:$C$13,MATCH(EPS!I2698,GWP!$B$2:$B$13,0))</f>
        <v>0</v>
      </c>
      <c r="L2698" s="4">
        <f t="shared" si="85"/>
        <v>0</v>
      </c>
    </row>
    <row r="2699" spans="1:12">
      <c r="A2699" t="s">
        <v>8316</v>
      </c>
      <c r="B2699" t="s">
        <v>7394</v>
      </c>
      <c r="C2699" t="s">
        <v>1734</v>
      </c>
      <c r="D2699" t="s">
        <v>6881</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8317</v>
      </c>
      <c r="B2700" t="s">
        <v>7394</v>
      </c>
      <c r="C2700" t="s">
        <v>1734</v>
      </c>
      <c r="D2700" t="s">
        <v>6881</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8318</v>
      </c>
      <c r="B2701" t="s">
        <v>7394</v>
      </c>
      <c r="C2701" t="s">
        <v>1734</v>
      </c>
      <c r="D2701" t="s">
        <v>6881</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8319</v>
      </c>
      <c r="B2702" t="s">
        <v>7394</v>
      </c>
      <c r="C2702" t="s">
        <v>1734</v>
      </c>
      <c r="D2702" t="s">
        <v>6882</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8320</v>
      </c>
      <c r="B2703" t="s">
        <v>7394</v>
      </c>
      <c r="C2703" t="s">
        <v>1734</v>
      </c>
      <c r="D2703" t="s">
        <v>6882</v>
      </c>
      <c r="E2703" t="s">
        <v>1705</v>
      </c>
      <c r="H2703" t="str">
        <f>INDEX('Vensim Variables'!$B:$B,MATCH(EPS!$B2703,'Vensim Variables'!$A:$A,0))</f>
        <v>g pollutant</v>
      </c>
      <c r="I2703" t="str">
        <f t="shared" si="84"/>
        <v>VOC</v>
      </c>
      <c r="J2703">
        <f>INDEX(NoSettings!$C:$C,MATCH(EPS!$A2703,NoSettings!$A:$A,0))</f>
        <v>13509700000</v>
      </c>
      <c r="K2703">
        <f>INDEX(GWP!$C$2:$C$13,MATCH(EPS!I2703,GWP!$B$2:$B$13,0))</f>
        <v>0</v>
      </c>
      <c r="L2703" s="4">
        <f t="shared" si="85"/>
        <v>0</v>
      </c>
    </row>
    <row r="2704" spans="1:12">
      <c r="A2704" t="s">
        <v>8321</v>
      </c>
      <c r="B2704" t="s">
        <v>7394</v>
      </c>
      <c r="C2704" t="s">
        <v>1734</v>
      </c>
      <c r="D2704" t="s">
        <v>6882</v>
      </c>
      <c r="E2704" t="s">
        <v>1706</v>
      </c>
      <c r="H2704" t="str">
        <f>INDEX('Vensim Variables'!$B:$B,MATCH(EPS!$B2704,'Vensim Variables'!$A:$A,0))</f>
        <v>g pollutant</v>
      </c>
      <c r="I2704" t="str">
        <f t="shared" si="84"/>
        <v>CO</v>
      </c>
      <c r="J2704">
        <f>INDEX(NoSettings!$C:$C,MATCH(EPS!$A2704,NoSettings!$A:$A,0))</f>
        <v>75311400000</v>
      </c>
      <c r="K2704">
        <f>INDEX(GWP!$C$2:$C$13,MATCH(EPS!I2704,GWP!$B$2:$B$13,0))</f>
        <v>0</v>
      </c>
      <c r="L2704" s="4">
        <f t="shared" si="85"/>
        <v>0</v>
      </c>
    </row>
    <row r="2705" spans="1:12">
      <c r="A2705" t="s">
        <v>8322</v>
      </c>
      <c r="B2705" t="s">
        <v>7394</v>
      </c>
      <c r="C2705" t="s">
        <v>1734</v>
      </c>
      <c r="D2705" t="s">
        <v>6882</v>
      </c>
      <c r="E2705" t="s">
        <v>1707</v>
      </c>
      <c r="H2705" t="str">
        <f>INDEX('Vensim Variables'!$B:$B,MATCH(EPS!$B2705,'Vensim Variables'!$A:$A,0))</f>
        <v>g pollutant</v>
      </c>
      <c r="I2705" t="str">
        <f t="shared" si="84"/>
        <v>NOx</v>
      </c>
      <c r="J2705">
        <f>INDEX(NoSettings!$C:$C,MATCH(EPS!$A2705,NoSettings!$A:$A,0))</f>
        <v>125995000000</v>
      </c>
      <c r="K2705">
        <f>INDEX(GWP!$C$2:$C$13,MATCH(EPS!I2705,GWP!$B$2:$B$13,0))</f>
        <v>0</v>
      </c>
      <c r="L2705" s="4">
        <f t="shared" si="85"/>
        <v>0</v>
      </c>
    </row>
    <row r="2706" spans="1:12">
      <c r="A2706" t="s">
        <v>8323</v>
      </c>
      <c r="B2706" t="s">
        <v>7394</v>
      </c>
      <c r="C2706" t="s">
        <v>1734</v>
      </c>
      <c r="D2706" t="s">
        <v>6882</v>
      </c>
      <c r="E2706" t="s">
        <v>1708</v>
      </c>
      <c r="H2706" t="str">
        <f>INDEX('Vensim Variables'!$B:$B,MATCH(EPS!$B2706,'Vensim Variables'!$A:$A,0))</f>
        <v>g pollutant</v>
      </c>
      <c r="I2706" t="str">
        <f t="shared" si="84"/>
        <v>PM10</v>
      </c>
      <c r="J2706">
        <f>INDEX(NoSettings!$C:$C,MATCH(EPS!$A2706,NoSettings!$A:$A,0))</f>
        <v>5053490000</v>
      </c>
      <c r="K2706">
        <f>INDEX(GWP!$C$2:$C$13,MATCH(EPS!I2706,GWP!$B$2:$B$13,0))</f>
        <v>0</v>
      </c>
      <c r="L2706" s="4">
        <f t="shared" si="85"/>
        <v>0</v>
      </c>
    </row>
    <row r="2707" spans="1:12">
      <c r="A2707" t="s">
        <v>8324</v>
      </c>
      <c r="B2707" t="s">
        <v>7394</v>
      </c>
      <c r="C2707" t="s">
        <v>1734</v>
      </c>
      <c r="D2707" t="s">
        <v>6882</v>
      </c>
      <c r="E2707" t="s">
        <v>1709</v>
      </c>
      <c r="H2707" t="str">
        <f>INDEX('Vensim Variables'!$B:$B,MATCH(EPS!$B2707,'Vensim Variables'!$A:$A,0))</f>
        <v>g pollutant</v>
      </c>
      <c r="I2707" t="str">
        <f t="shared" si="84"/>
        <v>PM25</v>
      </c>
      <c r="J2707">
        <f>INDEX(NoSettings!$C:$C,MATCH(EPS!$A2707,NoSettings!$A:$A,0))</f>
        <v>4747220000</v>
      </c>
      <c r="K2707">
        <f>INDEX(GWP!$C$2:$C$13,MATCH(EPS!I2707,GWP!$B$2:$B$13,0))</f>
        <v>0</v>
      </c>
      <c r="L2707" s="4">
        <f t="shared" si="85"/>
        <v>0</v>
      </c>
    </row>
    <row r="2708" spans="1:12">
      <c r="A2708" t="s">
        <v>8325</v>
      </c>
      <c r="B2708" t="s">
        <v>7394</v>
      </c>
      <c r="C2708" t="s">
        <v>1734</v>
      </c>
      <c r="D2708" t="s">
        <v>6882</v>
      </c>
      <c r="E2708" t="s">
        <v>1710</v>
      </c>
      <c r="H2708" t="str">
        <f>INDEX('Vensim Variables'!$B:$B,MATCH(EPS!$B2708,'Vensim Variables'!$A:$A,0))</f>
        <v>g pollutant</v>
      </c>
      <c r="I2708" t="str">
        <f t="shared" si="84"/>
        <v>SOx</v>
      </c>
      <c r="J2708">
        <f>INDEX(NoSettings!$C:$C,MATCH(EPS!$A2708,NoSettings!$A:$A,0))</f>
        <v>2932100000</v>
      </c>
      <c r="K2708">
        <f>INDEX(GWP!$C$2:$C$13,MATCH(EPS!I2708,GWP!$B$2:$B$13,0))</f>
        <v>0</v>
      </c>
      <c r="L2708" s="4">
        <f t="shared" si="85"/>
        <v>0</v>
      </c>
    </row>
    <row r="2709" spans="1:12">
      <c r="A2709" t="s">
        <v>8326</v>
      </c>
      <c r="B2709" t="s">
        <v>7394</v>
      </c>
      <c r="C2709" t="s">
        <v>1734</v>
      </c>
      <c r="D2709" t="s">
        <v>6882</v>
      </c>
      <c r="E2709" t="s">
        <v>1711</v>
      </c>
      <c r="H2709" t="str">
        <f>INDEX('Vensim Variables'!$B:$B,MATCH(EPS!$B2709,'Vensim Variables'!$A:$A,0))</f>
        <v>g pollutant</v>
      </c>
      <c r="I2709" t="str">
        <f t="shared" si="84"/>
        <v>BC</v>
      </c>
      <c r="J2709">
        <f>INDEX(NoSettings!$C:$C,MATCH(EPS!$A2709,NoSettings!$A:$A,0))</f>
        <v>297264000</v>
      </c>
      <c r="K2709">
        <f>INDEX(GWP!$C$2:$C$13,MATCH(EPS!I2709,GWP!$B$2:$B$13,0))</f>
        <v>0</v>
      </c>
      <c r="L2709" s="4">
        <f t="shared" si="85"/>
        <v>0</v>
      </c>
    </row>
    <row r="2710" spans="1:12">
      <c r="A2710" t="s">
        <v>8327</v>
      </c>
      <c r="B2710" t="s">
        <v>7394</v>
      </c>
      <c r="C2710" t="s">
        <v>1734</v>
      </c>
      <c r="D2710" t="s">
        <v>6882</v>
      </c>
      <c r="E2710" t="s">
        <v>1712</v>
      </c>
      <c r="H2710" t="str">
        <f>INDEX('Vensim Variables'!$B:$B,MATCH(EPS!$B2710,'Vensim Variables'!$A:$A,0))</f>
        <v>g pollutant</v>
      </c>
      <c r="I2710" t="str">
        <f t="shared" si="84"/>
        <v>OC</v>
      </c>
      <c r="J2710">
        <f>INDEX(NoSettings!$C:$C,MATCH(EPS!$A2710,NoSettings!$A:$A,0))</f>
        <v>2170930000</v>
      </c>
      <c r="K2710">
        <f>INDEX(GWP!$C$2:$C$13,MATCH(EPS!I2710,GWP!$B$2:$B$13,0))</f>
        <v>0</v>
      </c>
      <c r="L2710" s="4">
        <f t="shared" si="85"/>
        <v>0</v>
      </c>
    </row>
    <row r="2711" spans="1:12">
      <c r="A2711" t="s">
        <v>8328</v>
      </c>
      <c r="B2711" t="s">
        <v>7394</v>
      </c>
      <c r="C2711" t="s">
        <v>1734</v>
      </c>
      <c r="D2711" t="s">
        <v>6882</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8329</v>
      </c>
      <c r="B2712" t="s">
        <v>7394</v>
      </c>
      <c r="C2712" t="s">
        <v>1734</v>
      </c>
      <c r="D2712" t="s">
        <v>6882</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8330</v>
      </c>
      <c r="B2713" t="s">
        <v>7394</v>
      </c>
      <c r="C2713" t="s">
        <v>1734</v>
      </c>
      <c r="D2713" t="s">
        <v>6882</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8331</v>
      </c>
      <c r="B2714" t="s">
        <v>7394</v>
      </c>
      <c r="C2714" t="s">
        <v>1734</v>
      </c>
      <c r="D2714" t="s">
        <v>6883</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8332</v>
      </c>
      <c r="B2715" t="s">
        <v>7394</v>
      </c>
      <c r="C2715" t="s">
        <v>1734</v>
      </c>
      <c r="D2715" t="s">
        <v>6883</v>
      </c>
      <c r="E2715" t="s">
        <v>1705</v>
      </c>
      <c r="H2715" t="str">
        <f>INDEX('Vensim Variables'!$B:$B,MATCH(EPS!$B2715,'Vensim Variables'!$A:$A,0))</f>
        <v>g pollutant</v>
      </c>
      <c r="I2715" t="str">
        <f t="shared" si="84"/>
        <v>VOC</v>
      </c>
      <c r="J2715" s="2">
        <f>INDEX(NoSettings!$C:$C,MATCH(EPS!$A2715,NoSettings!$A:$A,0))</f>
        <v>1126010000</v>
      </c>
      <c r="K2715">
        <f>INDEX(GWP!$C$2:$C$13,MATCH(EPS!I2715,GWP!$B$2:$B$13,0))</f>
        <v>0</v>
      </c>
      <c r="L2715" s="4">
        <f t="shared" si="85"/>
        <v>0</v>
      </c>
    </row>
    <row r="2716" spans="1:12">
      <c r="A2716" t="s">
        <v>8333</v>
      </c>
      <c r="B2716" t="s">
        <v>7394</v>
      </c>
      <c r="C2716" t="s">
        <v>1734</v>
      </c>
      <c r="D2716" t="s">
        <v>6883</v>
      </c>
      <c r="E2716" t="s">
        <v>1706</v>
      </c>
      <c r="H2716" t="str">
        <f>INDEX('Vensim Variables'!$B:$B,MATCH(EPS!$B2716,'Vensim Variables'!$A:$A,0))</f>
        <v>g pollutant</v>
      </c>
      <c r="I2716" t="str">
        <f t="shared" si="84"/>
        <v>CO</v>
      </c>
      <c r="J2716">
        <f>INDEX(NoSettings!$C:$C,MATCH(EPS!$A2716,NoSettings!$A:$A,0))</f>
        <v>6277060000</v>
      </c>
      <c r="K2716">
        <f>INDEX(GWP!$C$2:$C$13,MATCH(EPS!I2716,GWP!$B$2:$B$13,0))</f>
        <v>0</v>
      </c>
      <c r="L2716" s="4">
        <f t="shared" si="85"/>
        <v>0</v>
      </c>
    </row>
    <row r="2717" spans="1:12">
      <c r="A2717" t="s">
        <v>8334</v>
      </c>
      <c r="B2717" t="s">
        <v>7394</v>
      </c>
      <c r="C2717" t="s">
        <v>1734</v>
      </c>
      <c r="D2717" t="s">
        <v>6883</v>
      </c>
      <c r="E2717" t="s">
        <v>1707</v>
      </c>
      <c r="H2717" t="str">
        <f>INDEX('Vensim Variables'!$B:$B,MATCH(EPS!$B2717,'Vensim Variables'!$A:$A,0))</f>
        <v>g pollutant</v>
      </c>
      <c r="I2717" t="str">
        <f t="shared" si="84"/>
        <v>NOx</v>
      </c>
      <c r="J2717">
        <f>INDEX(NoSettings!$C:$C,MATCH(EPS!$A2717,NoSettings!$A:$A,0))</f>
        <v>10501400000</v>
      </c>
      <c r="K2717">
        <f>INDEX(GWP!$C$2:$C$13,MATCH(EPS!I2717,GWP!$B$2:$B$13,0))</f>
        <v>0</v>
      </c>
      <c r="L2717" s="4">
        <f t="shared" si="85"/>
        <v>0</v>
      </c>
    </row>
    <row r="2718" spans="1:12">
      <c r="A2718" t="s">
        <v>8335</v>
      </c>
      <c r="B2718" t="s">
        <v>7394</v>
      </c>
      <c r="C2718" t="s">
        <v>1734</v>
      </c>
      <c r="D2718" t="s">
        <v>6883</v>
      </c>
      <c r="E2718" t="s">
        <v>1708</v>
      </c>
      <c r="H2718" t="str">
        <f>INDEX('Vensim Variables'!$B:$B,MATCH(EPS!$B2718,'Vensim Variables'!$A:$A,0))</f>
        <v>g pollutant</v>
      </c>
      <c r="I2718" t="str">
        <f t="shared" si="84"/>
        <v>PM10</v>
      </c>
      <c r="J2718">
        <f>INDEX(NoSettings!$C:$C,MATCH(EPS!$A2718,NoSettings!$A:$A,0))</f>
        <v>421199000</v>
      </c>
      <c r="K2718">
        <f>INDEX(GWP!$C$2:$C$13,MATCH(EPS!I2718,GWP!$B$2:$B$13,0))</f>
        <v>0</v>
      </c>
      <c r="L2718" s="4">
        <f t="shared" si="85"/>
        <v>0</v>
      </c>
    </row>
    <row r="2719" spans="1:12">
      <c r="A2719" t="s">
        <v>8336</v>
      </c>
      <c r="B2719" t="s">
        <v>7394</v>
      </c>
      <c r="C2719" t="s">
        <v>1734</v>
      </c>
      <c r="D2719" t="s">
        <v>6883</v>
      </c>
      <c r="E2719" t="s">
        <v>1709</v>
      </c>
      <c r="H2719" t="str">
        <f>INDEX('Vensim Variables'!$B:$B,MATCH(EPS!$B2719,'Vensim Variables'!$A:$A,0))</f>
        <v>g pollutant</v>
      </c>
      <c r="I2719" t="str">
        <f t="shared" si="84"/>
        <v>PM25</v>
      </c>
      <c r="J2719">
        <f>INDEX(NoSettings!$C:$C,MATCH(EPS!$A2719,NoSettings!$A:$A,0))</f>
        <v>395672000</v>
      </c>
      <c r="K2719">
        <f>INDEX(GWP!$C$2:$C$13,MATCH(EPS!I2719,GWP!$B$2:$B$13,0))</f>
        <v>0</v>
      </c>
      <c r="L2719" s="4">
        <f t="shared" si="85"/>
        <v>0</v>
      </c>
    </row>
    <row r="2720" spans="1:12">
      <c r="A2720" t="s">
        <v>8337</v>
      </c>
      <c r="B2720" t="s">
        <v>7394</v>
      </c>
      <c r="C2720" t="s">
        <v>1734</v>
      </c>
      <c r="D2720" t="s">
        <v>6883</v>
      </c>
      <c r="E2720" t="s">
        <v>1710</v>
      </c>
      <c r="H2720" t="str">
        <f>INDEX('Vensim Variables'!$B:$B,MATCH(EPS!$B2720,'Vensim Variables'!$A:$A,0))</f>
        <v>g pollutant</v>
      </c>
      <c r="I2720" t="str">
        <f t="shared" si="84"/>
        <v>SOx</v>
      </c>
      <c r="J2720">
        <f>INDEX(NoSettings!$C:$C,MATCH(EPS!$A2720,NoSettings!$A:$A,0))</f>
        <v>244385000</v>
      </c>
      <c r="K2720">
        <f>INDEX(GWP!$C$2:$C$13,MATCH(EPS!I2720,GWP!$B$2:$B$13,0))</f>
        <v>0</v>
      </c>
      <c r="L2720" s="4">
        <f t="shared" si="85"/>
        <v>0</v>
      </c>
    </row>
    <row r="2721" spans="1:12">
      <c r="A2721" t="s">
        <v>8338</v>
      </c>
      <c r="B2721" t="s">
        <v>7394</v>
      </c>
      <c r="C2721" t="s">
        <v>1734</v>
      </c>
      <c r="D2721" t="s">
        <v>6883</v>
      </c>
      <c r="E2721" t="s">
        <v>1711</v>
      </c>
      <c r="H2721" t="str">
        <f>INDEX('Vensim Variables'!$B:$B,MATCH(EPS!$B2721,'Vensim Variables'!$A:$A,0))</f>
        <v>g pollutant</v>
      </c>
      <c r="I2721" t="str">
        <f t="shared" si="84"/>
        <v>BC</v>
      </c>
      <c r="J2721">
        <f>INDEX(NoSettings!$C:$C,MATCH(EPS!$A2721,NoSettings!$A:$A,0))</f>
        <v>24776400</v>
      </c>
      <c r="K2721">
        <f>INDEX(GWP!$C$2:$C$13,MATCH(EPS!I2721,GWP!$B$2:$B$13,0))</f>
        <v>0</v>
      </c>
      <c r="L2721" s="4">
        <f t="shared" si="85"/>
        <v>0</v>
      </c>
    </row>
    <row r="2722" spans="1:12">
      <c r="A2722" t="s">
        <v>8339</v>
      </c>
      <c r="B2722" t="s">
        <v>7394</v>
      </c>
      <c r="C2722" t="s">
        <v>1734</v>
      </c>
      <c r="D2722" t="s">
        <v>6883</v>
      </c>
      <c r="E2722" t="s">
        <v>1712</v>
      </c>
      <c r="H2722" t="str">
        <f>INDEX('Vensim Variables'!$B:$B,MATCH(EPS!$B2722,'Vensim Variables'!$A:$A,0))</f>
        <v>g pollutant</v>
      </c>
      <c r="I2722" t="str">
        <f t="shared" si="84"/>
        <v>OC</v>
      </c>
      <c r="J2722">
        <f>INDEX(NoSettings!$C:$C,MATCH(EPS!$A2722,NoSettings!$A:$A,0))</f>
        <v>180943000</v>
      </c>
      <c r="K2722">
        <f>INDEX(GWP!$C$2:$C$13,MATCH(EPS!I2722,GWP!$B$2:$B$13,0))</f>
        <v>0</v>
      </c>
      <c r="L2722" s="4">
        <f t="shared" si="85"/>
        <v>0</v>
      </c>
    </row>
    <row r="2723" spans="1:12">
      <c r="A2723" t="s">
        <v>8340</v>
      </c>
      <c r="B2723" t="s">
        <v>7394</v>
      </c>
      <c r="C2723" t="s">
        <v>1734</v>
      </c>
      <c r="D2723" t="s">
        <v>6883</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8341</v>
      </c>
      <c r="B2724" t="s">
        <v>7394</v>
      </c>
      <c r="C2724" t="s">
        <v>1734</v>
      </c>
      <c r="D2724" t="s">
        <v>6883</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8342</v>
      </c>
      <c r="B2725" t="s">
        <v>7394</v>
      </c>
      <c r="C2725" t="s">
        <v>1734</v>
      </c>
      <c r="D2725" t="s">
        <v>6883</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8343</v>
      </c>
      <c r="B2726" t="s">
        <v>7394</v>
      </c>
      <c r="C2726" t="s">
        <v>1734</v>
      </c>
      <c r="D2726" t="s">
        <v>6884</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8344</v>
      </c>
      <c r="B2727" t="s">
        <v>7394</v>
      </c>
      <c r="C2727" t="s">
        <v>1734</v>
      </c>
      <c r="D2727" t="s">
        <v>6884</v>
      </c>
      <c r="E2727" t="s">
        <v>1705</v>
      </c>
      <c r="H2727" t="str">
        <f>INDEX('Vensim Variables'!$B:$B,MATCH(EPS!$B2727,'Vensim Variables'!$A:$A,0))</f>
        <v>g pollutant</v>
      </c>
      <c r="I2727" t="str">
        <f t="shared" si="84"/>
        <v>VOC</v>
      </c>
      <c r="J2727">
        <f>INDEX(NoSettings!$C:$C,MATCH(EPS!$A2727,NoSettings!$A:$A,0))</f>
        <v>5196930000</v>
      </c>
      <c r="K2727">
        <f>INDEX(GWP!$C$2:$C$13,MATCH(EPS!I2727,GWP!$B$2:$B$13,0))</f>
        <v>0</v>
      </c>
      <c r="L2727" s="4">
        <f t="shared" si="85"/>
        <v>0</v>
      </c>
    </row>
    <row r="2728" spans="1:12">
      <c r="A2728" t="s">
        <v>8345</v>
      </c>
      <c r="B2728" t="s">
        <v>7394</v>
      </c>
      <c r="C2728" t="s">
        <v>1734</v>
      </c>
      <c r="D2728" t="s">
        <v>6884</v>
      </c>
      <c r="E2728" t="s">
        <v>1706</v>
      </c>
      <c r="H2728" t="str">
        <f>INDEX('Vensim Variables'!$B:$B,MATCH(EPS!$B2728,'Vensim Variables'!$A:$A,0))</f>
        <v>g pollutant</v>
      </c>
      <c r="I2728" t="str">
        <f t="shared" si="84"/>
        <v>CO</v>
      </c>
      <c r="J2728">
        <f>INDEX(NoSettings!$C:$C,MATCH(EPS!$A2728,NoSettings!$A:$A,0))</f>
        <v>28970800000</v>
      </c>
      <c r="K2728">
        <f>INDEX(GWP!$C$2:$C$13,MATCH(EPS!I2728,GWP!$B$2:$B$13,0))</f>
        <v>0</v>
      </c>
      <c r="L2728" s="4">
        <f t="shared" si="85"/>
        <v>0</v>
      </c>
    </row>
    <row r="2729" spans="1:12">
      <c r="A2729" t="s">
        <v>8346</v>
      </c>
      <c r="B2729" t="s">
        <v>7394</v>
      </c>
      <c r="C2729" t="s">
        <v>1734</v>
      </c>
      <c r="D2729" t="s">
        <v>6884</v>
      </c>
      <c r="E2729" t="s">
        <v>1707</v>
      </c>
      <c r="H2729" t="str">
        <f>INDEX('Vensim Variables'!$B:$B,MATCH(EPS!$B2729,'Vensim Variables'!$A:$A,0))</f>
        <v>g pollutant</v>
      </c>
      <c r="I2729" t="str">
        <f t="shared" si="84"/>
        <v>NOx</v>
      </c>
      <c r="J2729">
        <f>INDEX(NoSettings!$C:$C,MATCH(EPS!$A2729,NoSettings!$A:$A,0))</f>
        <v>48467800000</v>
      </c>
      <c r="K2729">
        <f>INDEX(GWP!$C$2:$C$13,MATCH(EPS!I2729,GWP!$B$2:$B$13,0))</f>
        <v>0</v>
      </c>
      <c r="L2729" s="4">
        <f t="shared" si="85"/>
        <v>0</v>
      </c>
    </row>
    <row r="2730" spans="1:12">
      <c r="A2730" t="s">
        <v>8347</v>
      </c>
      <c r="B2730" t="s">
        <v>7394</v>
      </c>
      <c r="C2730" t="s">
        <v>1734</v>
      </c>
      <c r="D2730" t="s">
        <v>6884</v>
      </c>
      <c r="E2730" t="s">
        <v>1708</v>
      </c>
      <c r="H2730" t="str">
        <f>INDEX('Vensim Variables'!$B:$B,MATCH(EPS!$B2730,'Vensim Variables'!$A:$A,0))</f>
        <v>g pollutant</v>
      </c>
      <c r="I2730" t="str">
        <f t="shared" si="84"/>
        <v>PM10</v>
      </c>
      <c r="J2730">
        <f>INDEX(NoSettings!$C:$C,MATCH(EPS!$A2730,NoSettings!$A:$A,0))</f>
        <v>1943980000</v>
      </c>
      <c r="K2730">
        <f>INDEX(GWP!$C$2:$C$13,MATCH(EPS!I2730,GWP!$B$2:$B$13,0))</f>
        <v>0</v>
      </c>
      <c r="L2730" s="4">
        <f t="shared" si="85"/>
        <v>0</v>
      </c>
    </row>
    <row r="2731" spans="1:12">
      <c r="A2731" t="s">
        <v>8348</v>
      </c>
      <c r="B2731" t="s">
        <v>7394</v>
      </c>
      <c r="C2731" t="s">
        <v>1734</v>
      </c>
      <c r="D2731" t="s">
        <v>6884</v>
      </c>
      <c r="E2731" t="s">
        <v>1709</v>
      </c>
      <c r="H2731" t="str">
        <f>INDEX('Vensim Variables'!$B:$B,MATCH(EPS!$B2731,'Vensim Variables'!$A:$A,0))</f>
        <v>g pollutant</v>
      </c>
      <c r="I2731" t="str">
        <f t="shared" si="84"/>
        <v>PM25</v>
      </c>
      <c r="J2731">
        <f>INDEX(NoSettings!$C:$C,MATCH(EPS!$A2731,NoSettings!$A:$A,0))</f>
        <v>1826160000</v>
      </c>
      <c r="K2731">
        <f>INDEX(GWP!$C$2:$C$13,MATCH(EPS!I2731,GWP!$B$2:$B$13,0))</f>
        <v>0</v>
      </c>
      <c r="L2731" s="4">
        <f t="shared" si="85"/>
        <v>0</v>
      </c>
    </row>
    <row r="2732" spans="1:12">
      <c r="A2732" t="s">
        <v>8349</v>
      </c>
      <c r="B2732" t="s">
        <v>7394</v>
      </c>
      <c r="C2732" t="s">
        <v>1734</v>
      </c>
      <c r="D2732" t="s">
        <v>6884</v>
      </c>
      <c r="E2732" t="s">
        <v>1710</v>
      </c>
      <c r="H2732" t="str">
        <f>INDEX('Vensim Variables'!$B:$B,MATCH(EPS!$B2732,'Vensim Variables'!$A:$A,0))</f>
        <v>g pollutant</v>
      </c>
      <c r="I2732" t="str">
        <f t="shared" si="84"/>
        <v>SOx</v>
      </c>
      <c r="J2732">
        <f>INDEX(NoSettings!$C:$C,MATCH(EPS!$A2732,NoSettings!$A:$A,0))</f>
        <v>1127920000</v>
      </c>
      <c r="K2732">
        <f>INDEX(GWP!$C$2:$C$13,MATCH(EPS!I2732,GWP!$B$2:$B$13,0))</f>
        <v>0</v>
      </c>
      <c r="L2732" s="4">
        <f t="shared" si="85"/>
        <v>0</v>
      </c>
    </row>
    <row r="2733" spans="1:12">
      <c r="A2733" t="s">
        <v>8350</v>
      </c>
      <c r="B2733" t="s">
        <v>7394</v>
      </c>
      <c r="C2733" t="s">
        <v>1734</v>
      </c>
      <c r="D2733" t="s">
        <v>6884</v>
      </c>
      <c r="E2733" t="s">
        <v>1711</v>
      </c>
      <c r="H2733" t="str">
        <f>INDEX('Vensim Variables'!$B:$B,MATCH(EPS!$B2733,'Vensim Variables'!$A:$A,0))</f>
        <v>g pollutant</v>
      </c>
      <c r="I2733" t="str">
        <f t="shared" si="84"/>
        <v>BC</v>
      </c>
      <c r="J2733">
        <f>INDEX(NoSettings!$C:$C,MATCH(EPS!$A2733,NoSettings!$A:$A,0))</f>
        <v>114352000</v>
      </c>
      <c r="K2733">
        <f>INDEX(GWP!$C$2:$C$13,MATCH(EPS!I2733,GWP!$B$2:$B$13,0))</f>
        <v>0</v>
      </c>
      <c r="L2733" s="4">
        <f t="shared" si="85"/>
        <v>0</v>
      </c>
    </row>
    <row r="2734" spans="1:12">
      <c r="A2734" t="s">
        <v>8351</v>
      </c>
      <c r="B2734" t="s">
        <v>7394</v>
      </c>
      <c r="C2734" t="s">
        <v>1734</v>
      </c>
      <c r="D2734" t="s">
        <v>6884</v>
      </c>
      <c r="E2734" t="s">
        <v>1712</v>
      </c>
      <c r="H2734" t="str">
        <f>INDEX('Vensim Variables'!$B:$B,MATCH(EPS!$B2734,'Vensim Variables'!$A:$A,0))</f>
        <v>g pollutant</v>
      </c>
      <c r="I2734" t="str">
        <f t="shared" si="84"/>
        <v>OC</v>
      </c>
      <c r="J2734">
        <f>INDEX(NoSettings!$C:$C,MATCH(EPS!$A2734,NoSettings!$A:$A,0))</f>
        <v>835113000</v>
      </c>
      <c r="K2734">
        <f>INDEX(GWP!$C$2:$C$13,MATCH(EPS!I2734,GWP!$B$2:$B$13,0))</f>
        <v>0</v>
      </c>
      <c r="L2734" s="4">
        <f t="shared" si="85"/>
        <v>0</v>
      </c>
    </row>
    <row r="2735" spans="1:12">
      <c r="A2735" t="s">
        <v>8352</v>
      </c>
      <c r="B2735" t="s">
        <v>7394</v>
      </c>
      <c r="C2735" t="s">
        <v>1734</v>
      </c>
      <c r="D2735" t="s">
        <v>6884</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8353</v>
      </c>
      <c r="B2736" t="s">
        <v>7394</v>
      </c>
      <c r="C2736" t="s">
        <v>1734</v>
      </c>
      <c r="D2736" t="s">
        <v>6884</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8354</v>
      </c>
      <c r="B2737" t="s">
        <v>7394</v>
      </c>
      <c r="C2737" t="s">
        <v>1734</v>
      </c>
      <c r="D2737" t="s">
        <v>6884</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8355</v>
      </c>
      <c r="B2738" t="s">
        <v>7394</v>
      </c>
      <c r="C2738" t="s">
        <v>1734</v>
      </c>
      <c r="D2738" t="s">
        <v>6885</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8356</v>
      </c>
      <c r="B2739" t="s">
        <v>7394</v>
      </c>
      <c r="C2739" t="s">
        <v>1734</v>
      </c>
      <c r="D2739" t="s">
        <v>6885</v>
      </c>
      <c r="E2739" t="s">
        <v>1705</v>
      </c>
      <c r="H2739" t="str">
        <f>INDEX('Vensim Variables'!$B:$B,MATCH(EPS!$B2739,'Vensim Variables'!$A:$A,0))</f>
        <v>g pollutant</v>
      </c>
      <c r="I2739" t="str">
        <f t="shared" si="84"/>
        <v>VOC</v>
      </c>
      <c r="J2739">
        <f>INDEX(NoSettings!$C:$C,MATCH(EPS!$A2739,NoSettings!$A:$A,0))</f>
        <v>609498000</v>
      </c>
      <c r="K2739">
        <f>INDEX(GWP!$C$2:$C$13,MATCH(EPS!I2739,GWP!$B$2:$B$13,0))</f>
        <v>0</v>
      </c>
      <c r="L2739" s="4">
        <f t="shared" si="85"/>
        <v>0</v>
      </c>
    </row>
    <row r="2740" spans="1:12">
      <c r="A2740" t="s">
        <v>8357</v>
      </c>
      <c r="B2740" t="s">
        <v>7394</v>
      </c>
      <c r="C2740" t="s">
        <v>1734</v>
      </c>
      <c r="D2740" t="s">
        <v>6885</v>
      </c>
      <c r="E2740" t="s">
        <v>1706</v>
      </c>
      <c r="H2740" t="str">
        <f>INDEX('Vensim Variables'!$B:$B,MATCH(EPS!$B2740,'Vensim Variables'!$A:$A,0))</f>
        <v>g pollutant</v>
      </c>
      <c r="I2740" t="str">
        <f t="shared" si="84"/>
        <v>CO</v>
      </c>
      <c r="J2740">
        <f>INDEX(NoSettings!$C:$C,MATCH(EPS!$A2740,NoSettings!$A:$A,0))</f>
        <v>3397710000</v>
      </c>
      <c r="K2740">
        <f>INDEX(GWP!$C$2:$C$13,MATCH(EPS!I2740,GWP!$B$2:$B$13,0))</f>
        <v>0</v>
      </c>
      <c r="L2740" s="4">
        <f t="shared" si="85"/>
        <v>0</v>
      </c>
    </row>
    <row r="2741" spans="1:12">
      <c r="A2741" t="s">
        <v>8358</v>
      </c>
      <c r="B2741" t="s">
        <v>7394</v>
      </c>
      <c r="C2741" t="s">
        <v>1734</v>
      </c>
      <c r="D2741" t="s">
        <v>6885</v>
      </c>
      <c r="E2741" t="s">
        <v>1707</v>
      </c>
      <c r="H2741" t="str">
        <f>INDEX('Vensim Variables'!$B:$B,MATCH(EPS!$B2741,'Vensim Variables'!$A:$A,0))</f>
        <v>g pollutant</v>
      </c>
      <c r="I2741" t="str">
        <f t="shared" si="84"/>
        <v>NOx</v>
      </c>
      <c r="J2741">
        <f>INDEX(NoSettings!$C:$C,MATCH(EPS!$A2741,NoSettings!$A:$A,0))</f>
        <v>5684320000</v>
      </c>
      <c r="K2741">
        <f>INDEX(GWP!$C$2:$C$13,MATCH(EPS!I2741,GWP!$B$2:$B$13,0))</f>
        <v>0</v>
      </c>
      <c r="L2741" s="4">
        <f t="shared" si="85"/>
        <v>0</v>
      </c>
    </row>
    <row r="2742" spans="1:12">
      <c r="A2742" t="s">
        <v>8359</v>
      </c>
      <c r="B2742" t="s">
        <v>7394</v>
      </c>
      <c r="C2742" t="s">
        <v>1734</v>
      </c>
      <c r="D2742" t="s">
        <v>6885</v>
      </c>
      <c r="E2742" t="s">
        <v>1708</v>
      </c>
      <c r="H2742" t="str">
        <f>INDEX('Vensim Variables'!$B:$B,MATCH(EPS!$B2742,'Vensim Variables'!$A:$A,0))</f>
        <v>g pollutant</v>
      </c>
      <c r="I2742" t="str">
        <f t="shared" si="84"/>
        <v>PM10</v>
      </c>
      <c r="J2742">
        <f>INDEX(NoSettings!$C:$C,MATCH(EPS!$A2742,NoSettings!$A:$A,0))</f>
        <v>227990000</v>
      </c>
      <c r="K2742">
        <f>INDEX(GWP!$C$2:$C$13,MATCH(EPS!I2742,GWP!$B$2:$B$13,0))</f>
        <v>0</v>
      </c>
      <c r="L2742" s="4">
        <f t="shared" si="85"/>
        <v>0</v>
      </c>
    </row>
    <row r="2743" spans="1:12">
      <c r="A2743" t="s">
        <v>8360</v>
      </c>
      <c r="B2743" t="s">
        <v>7394</v>
      </c>
      <c r="C2743" t="s">
        <v>1734</v>
      </c>
      <c r="D2743" t="s">
        <v>6885</v>
      </c>
      <c r="E2743" t="s">
        <v>1709</v>
      </c>
      <c r="H2743" t="str">
        <f>INDEX('Vensim Variables'!$B:$B,MATCH(EPS!$B2743,'Vensim Variables'!$A:$A,0))</f>
        <v>g pollutant</v>
      </c>
      <c r="I2743" t="str">
        <f t="shared" si="84"/>
        <v>PM25</v>
      </c>
      <c r="J2743">
        <f>INDEX(NoSettings!$C:$C,MATCH(EPS!$A2743,NoSettings!$A:$A,0))</f>
        <v>214173000</v>
      </c>
      <c r="K2743">
        <f>INDEX(GWP!$C$2:$C$13,MATCH(EPS!I2743,GWP!$B$2:$B$13,0))</f>
        <v>0</v>
      </c>
      <c r="L2743" s="4">
        <f t="shared" si="85"/>
        <v>0</v>
      </c>
    </row>
    <row r="2744" spans="1:12">
      <c r="A2744" t="s">
        <v>8361</v>
      </c>
      <c r="B2744" t="s">
        <v>7394</v>
      </c>
      <c r="C2744" t="s">
        <v>1734</v>
      </c>
      <c r="D2744" t="s">
        <v>6885</v>
      </c>
      <c r="E2744" t="s">
        <v>1710</v>
      </c>
      <c r="H2744" t="str">
        <f>INDEX('Vensim Variables'!$B:$B,MATCH(EPS!$B2744,'Vensim Variables'!$A:$A,0))</f>
        <v>g pollutant</v>
      </c>
      <c r="I2744" t="str">
        <f t="shared" si="84"/>
        <v>SOx</v>
      </c>
      <c r="J2744">
        <f>INDEX(NoSettings!$C:$C,MATCH(EPS!$A2744,NoSettings!$A:$A,0))</f>
        <v>132283000</v>
      </c>
      <c r="K2744">
        <f>INDEX(GWP!$C$2:$C$13,MATCH(EPS!I2744,GWP!$B$2:$B$13,0))</f>
        <v>0</v>
      </c>
      <c r="L2744" s="4">
        <f t="shared" si="85"/>
        <v>0</v>
      </c>
    </row>
    <row r="2745" spans="1:12">
      <c r="A2745" t="s">
        <v>8362</v>
      </c>
      <c r="B2745" t="s">
        <v>7394</v>
      </c>
      <c r="C2745" t="s">
        <v>1734</v>
      </c>
      <c r="D2745" t="s">
        <v>6885</v>
      </c>
      <c r="E2745" t="s">
        <v>1711</v>
      </c>
      <c r="H2745" t="str">
        <f>INDEX('Vensim Variables'!$B:$B,MATCH(EPS!$B2745,'Vensim Variables'!$A:$A,0))</f>
        <v>g pollutant</v>
      </c>
      <c r="I2745" t="str">
        <f t="shared" si="84"/>
        <v>BC</v>
      </c>
      <c r="J2745">
        <f>INDEX(NoSettings!$C:$C,MATCH(EPS!$A2745,NoSettings!$A:$A,0))</f>
        <v>13411200</v>
      </c>
      <c r="K2745">
        <f>INDEX(GWP!$C$2:$C$13,MATCH(EPS!I2745,GWP!$B$2:$B$13,0))</f>
        <v>0</v>
      </c>
      <c r="L2745" s="4">
        <f t="shared" si="85"/>
        <v>0</v>
      </c>
    </row>
    <row r="2746" spans="1:12">
      <c r="A2746" t="s">
        <v>8363</v>
      </c>
      <c r="B2746" t="s">
        <v>7394</v>
      </c>
      <c r="C2746" t="s">
        <v>1734</v>
      </c>
      <c r="D2746" t="s">
        <v>6885</v>
      </c>
      <c r="E2746" t="s">
        <v>1712</v>
      </c>
      <c r="H2746" t="str">
        <f>INDEX('Vensim Variables'!$B:$B,MATCH(EPS!$B2746,'Vensim Variables'!$A:$A,0))</f>
        <v>g pollutant</v>
      </c>
      <c r="I2746" t="str">
        <f t="shared" si="84"/>
        <v>OC</v>
      </c>
      <c r="J2746">
        <f>INDEX(NoSettings!$C:$C,MATCH(EPS!$A2746,NoSettings!$A:$A,0))</f>
        <v>97942400</v>
      </c>
      <c r="K2746">
        <f>INDEX(GWP!$C$2:$C$13,MATCH(EPS!I2746,GWP!$B$2:$B$13,0))</f>
        <v>0</v>
      </c>
      <c r="L2746" s="4">
        <f t="shared" si="85"/>
        <v>0</v>
      </c>
    </row>
    <row r="2747" spans="1:12">
      <c r="A2747" t="s">
        <v>8364</v>
      </c>
      <c r="B2747" t="s">
        <v>7394</v>
      </c>
      <c r="C2747" t="s">
        <v>1734</v>
      </c>
      <c r="D2747" t="s">
        <v>6885</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8365</v>
      </c>
      <c r="B2748" t="s">
        <v>7394</v>
      </c>
      <c r="C2748" t="s">
        <v>1734</v>
      </c>
      <c r="D2748" t="s">
        <v>6885</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8366</v>
      </c>
      <c r="B2749" t="s">
        <v>7394</v>
      </c>
      <c r="C2749" t="s">
        <v>1734</v>
      </c>
      <c r="D2749" t="s">
        <v>6885</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8367</v>
      </c>
      <c r="B2750" t="s">
        <v>7394</v>
      </c>
      <c r="C2750" t="s">
        <v>1734</v>
      </c>
      <c r="D2750" t="s">
        <v>6886</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8368</v>
      </c>
      <c r="B2751" t="s">
        <v>7394</v>
      </c>
      <c r="C2751" t="s">
        <v>1734</v>
      </c>
      <c r="D2751" t="s">
        <v>6886</v>
      </c>
      <c r="E2751" t="s">
        <v>1705</v>
      </c>
      <c r="H2751" t="str">
        <f>INDEX('Vensim Variables'!$B:$B,MATCH(EPS!$B2751,'Vensim Variables'!$A:$A,0))</f>
        <v>g pollutant</v>
      </c>
      <c r="I2751" t="str">
        <f t="shared" si="84"/>
        <v>VOC</v>
      </c>
      <c r="J2751">
        <f>INDEX(NoSettings!$C:$C,MATCH(EPS!$A2751,NoSettings!$A:$A,0))</f>
        <v>335944000</v>
      </c>
      <c r="K2751">
        <f>INDEX(GWP!$C$2:$C$13,MATCH(EPS!I2751,GWP!$B$2:$B$13,0))</f>
        <v>0</v>
      </c>
      <c r="L2751" s="4">
        <f>IF(H2751="g pollutant",K2751*J2751/10^12,IF(H2751="MMTCO2e",J2751,IF(H2751="MWh",J2751,0)))</f>
        <v>0</v>
      </c>
    </row>
    <row r="2752" spans="1:12">
      <c r="A2752" t="s">
        <v>8369</v>
      </c>
      <c r="B2752" t="s">
        <v>7394</v>
      </c>
      <c r="C2752" t="s">
        <v>1734</v>
      </c>
      <c r="D2752" t="s">
        <v>6886</v>
      </c>
      <c r="E2752" t="s">
        <v>1706</v>
      </c>
      <c r="H2752" t="str">
        <f>INDEX('Vensim Variables'!$B:$B,MATCH(EPS!$B2752,'Vensim Variables'!$A:$A,0))</f>
        <v>g pollutant</v>
      </c>
      <c r="I2752" t="str">
        <f t="shared" si="84"/>
        <v>CO</v>
      </c>
      <c r="J2752">
        <f>INDEX(NoSettings!$C:$C,MATCH(EPS!$A2752,NoSettings!$A:$A,0))</f>
        <v>1872750000</v>
      </c>
      <c r="K2752">
        <f>INDEX(GWP!$C$2:$C$13,MATCH(EPS!I2752,GWP!$B$2:$B$13,0))</f>
        <v>0</v>
      </c>
      <c r="L2752" s="4">
        <f t="shared" si="85"/>
        <v>0</v>
      </c>
    </row>
    <row r="2753" spans="1:12">
      <c r="A2753" t="s">
        <v>8370</v>
      </c>
      <c r="B2753" t="s">
        <v>7394</v>
      </c>
      <c r="C2753" t="s">
        <v>1734</v>
      </c>
      <c r="D2753" t="s">
        <v>6886</v>
      </c>
      <c r="E2753" t="s">
        <v>1707</v>
      </c>
      <c r="H2753" t="str">
        <f>INDEX('Vensim Variables'!$B:$B,MATCH(EPS!$B2753,'Vensim Variables'!$A:$A,0))</f>
        <v>g pollutant</v>
      </c>
      <c r="I2753" t="str">
        <f t="shared" si="84"/>
        <v>NOx</v>
      </c>
      <c r="J2753">
        <f>INDEX(NoSettings!$C:$C,MATCH(EPS!$A2753,NoSettings!$A:$A,0))</f>
        <v>3133090000</v>
      </c>
      <c r="K2753">
        <f>INDEX(GWP!$C$2:$C$13,MATCH(EPS!I2753,GWP!$B$2:$B$13,0))</f>
        <v>0</v>
      </c>
      <c r="L2753" s="4">
        <f t="shared" si="85"/>
        <v>0</v>
      </c>
    </row>
    <row r="2754" spans="1:12">
      <c r="A2754" t="s">
        <v>8371</v>
      </c>
      <c r="B2754" t="s">
        <v>7394</v>
      </c>
      <c r="C2754" t="s">
        <v>1734</v>
      </c>
      <c r="D2754" t="s">
        <v>6886</v>
      </c>
      <c r="E2754" t="s">
        <v>1708</v>
      </c>
      <c r="H2754" t="str">
        <f>INDEX('Vensim Variables'!$B:$B,MATCH(EPS!$B2754,'Vensim Variables'!$A:$A,0))</f>
        <v>g pollutant</v>
      </c>
      <c r="I2754" t="str">
        <f t="shared" si="84"/>
        <v>PM10</v>
      </c>
      <c r="J2754">
        <f>INDEX(NoSettings!$C:$C,MATCH(EPS!$A2754,NoSettings!$A:$A,0))</f>
        <v>125664000</v>
      </c>
      <c r="K2754">
        <f>INDEX(GWP!$C$2:$C$13,MATCH(EPS!I2754,GWP!$B$2:$B$13,0))</f>
        <v>0</v>
      </c>
      <c r="L2754" s="4">
        <f t="shared" si="85"/>
        <v>0</v>
      </c>
    </row>
    <row r="2755" spans="1:12">
      <c r="A2755" t="s">
        <v>8372</v>
      </c>
      <c r="B2755" t="s">
        <v>7394</v>
      </c>
      <c r="C2755" t="s">
        <v>1734</v>
      </c>
      <c r="D2755" t="s">
        <v>6886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118048000</v>
      </c>
      <c r="K2755">
        <f>INDEX(GWP!$C$2:$C$13,MATCH(EPS!I2755,GWP!$B$2:$B$13,0))</f>
        <v>0</v>
      </c>
      <c r="L2755" s="4">
        <f t="shared" ref="L2755:L2818" si="87">IF(H2755="g pollutant",K2755*J2755/10^12,IF(H2755="MMTCO2e",J2755,IF(H2755="MWh",J2755,0)))</f>
        <v>0</v>
      </c>
    </row>
    <row r="2756" spans="1:12">
      <c r="A2756" t="s">
        <v>8373</v>
      </c>
      <c r="B2756" t="s">
        <v>7394</v>
      </c>
      <c r="C2756" t="s">
        <v>1734</v>
      </c>
      <c r="D2756" t="s">
        <v>6886</v>
      </c>
      <c r="E2756" t="s">
        <v>1710</v>
      </c>
      <c r="H2756" t="str">
        <f>INDEX('Vensim Variables'!$B:$B,MATCH(EPS!$B2756,'Vensim Variables'!$A:$A,0))</f>
        <v>g pollutant</v>
      </c>
      <c r="I2756" t="str">
        <f t="shared" si="86"/>
        <v>SOx</v>
      </c>
      <c r="J2756">
        <f>INDEX(NoSettings!$C:$C,MATCH(EPS!$A2756,NoSettings!$A:$A,0))</f>
        <v>72912000</v>
      </c>
      <c r="K2756">
        <f>INDEX(GWP!$C$2:$C$13,MATCH(EPS!I2756,GWP!$B$2:$B$13,0))</f>
        <v>0</v>
      </c>
      <c r="L2756" s="4">
        <f t="shared" si="87"/>
        <v>0</v>
      </c>
    </row>
    <row r="2757" spans="1:12">
      <c r="A2757" t="s">
        <v>8374</v>
      </c>
      <c r="B2757" t="s">
        <v>7394</v>
      </c>
      <c r="C2757" t="s">
        <v>1734</v>
      </c>
      <c r="D2757" t="s">
        <v>6886</v>
      </c>
      <c r="E2757" t="s">
        <v>1711</v>
      </c>
      <c r="H2757" t="str">
        <f>INDEX('Vensim Variables'!$B:$B,MATCH(EPS!$B2757,'Vensim Variables'!$A:$A,0))</f>
        <v>g pollutant</v>
      </c>
      <c r="I2757" t="str">
        <f t="shared" si="86"/>
        <v>BC</v>
      </c>
      <c r="J2757">
        <f>INDEX(NoSettings!$C:$C,MATCH(EPS!$A2757,NoSettings!$A:$A,0))</f>
        <v>7392000</v>
      </c>
      <c r="K2757">
        <f>INDEX(GWP!$C$2:$C$13,MATCH(EPS!I2757,GWP!$B$2:$B$13,0))</f>
        <v>0</v>
      </c>
      <c r="L2757" s="4">
        <f t="shared" si="87"/>
        <v>0</v>
      </c>
    </row>
    <row r="2758" spans="1:12">
      <c r="A2758" t="s">
        <v>8375</v>
      </c>
      <c r="B2758" t="s">
        <v>7394</v>
      </c>
      <c r="C2758" t="s">
        <v>1734</v>
      </c>
      <c r="D2758" t="s">
        <v>6886</v>
      </c>
      <c r="E2758" t="s">
        <v>1712</v>
      </c>
      <c r="H2758" t="str">
        <f>INDEX('Vensim Variables'!$B:$B,MATCH(EPS!$B2758,'Vensim Variables'!$A:$A,0))</f>
        <v>g pollutant</v>
      </c>
      <c r="I2758" t="str">
        <f t="shared" si="86"/>
        <v>OC</v>
      </c>
      <c r="J2758">
        <f>INDEX(NoSettings!$C:$C,MATCH(EPS!$A2758,NoSettings!$A:$A,0))</f>
        <v>53984000</v>
      </c>
      <c r="K2758">
        <f>INDEX(GWP!$C$2:$C$13,MATCH(EPS!I2758,GWP!$B$2:$B$13,0))</f>
        <v>0</v>
      </c>
      <c r="L2758" s="4">
        <f t="shared" si="87"/>
        <v>0</v>
      </c>
    </row>
    <row r="2759" spans="1:12">
      <c r="A2759" t="s">
        <v>8376</v>
      </c>
      <c r="B2759" t="s">
        <v>7394</v>
      </c>
      <c r="C2759" t="s">
        <v>1734</v>
      </c>
      <c r="D2759" t="s">
        <v>6886</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8377</v>
      </c>
      <c r="B2760" t="s">
        <v>7394</v>
      </c>
      <c r="C2760" t="s">
        <v>1734</v>
      </c>
      <c r="D2760" t="s">
        <v>6886</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8378</v>
      </c>
      <c r="B2761" t="s">
        <v>7394</v>
      </c>
      <c r="C2761" t="s">
        <v>1734</v>
      </c>
      <c r="D2761" t="s">
        <v>6886</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8379</v>
      </c>
      <c r="B2762" t="s">
        <v>7394</v>
      </c>
      <c r="C2762" t="s">
        <v>1734</v>
      </c>
      <c r="D2762" t="s">
        <v>6887</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8380</v>
      </c>
      <c r="B2763" t="s">
        <v>7394</v>
      </c>
      <c r="C2763" t="s">
        <v>1734</v>
      </c>
      <c r="D2763" t="s">
        <v>6887</v>
      </c>
      <c r="E2763" t="s">
        <v>1705</v>
      </c>
      <c r="H2763" t="str">
        <f>INDEX('Vensim Variables'!$B:$B,MATCH(EPS!$B2763,'Vensim Variables'!$A:$A,0))</f>
        <v>g pollutant</v>
      </c>
      <c r="I2763" t="str">
        <f t="shared" si="86"/>
        <v>VOC</v>
      </c>
      <c r="J2763">
        <f>INDEX(NoSettings!$C:$C,MATCH(EPS!$A2763,NoSettings!$A:$A,0))</f>
        <v>3394230000</v>
      </c>
      <c r="K2763">
        <f>INDEX(GWP!$C$2:$C$13,MATCH(EPS!I2763,GWP!$B$2:$B$13,0))</f>
        <v>0</v>
      </c>
      <c r="L2763" s="4">
        <f t="shared" si="87"/>
        <v>0</v>
      </c>
    </row>
    <row r="2764" spans="1:12">
      <c r="A2764" t="s">
        <v>8381</v>
      </c>
      <c r="B2764" t="s">
        <v>7394</v>
      </c>
      <c r="C2764" t="s">
        <v>1734</v>
      </c>
      <c r="D2764" t="s">
        <v>6887</v>
      </c>
      <c r="E2764" t="s">
        <v>1706</v>
      </c>
      <c r="H2764" t="str">
        <f>INDEX('Vensim Variables'!$B:$B,MATCH(EPS!$B2764,'Vensim Variables'!$A:$A,0))</f>
        <v>g pollutant</v>
      </c>
      <c r="I2764" t="str">
        <f t="shared" si="86"/>
        <v>CO</v>
      </c>
      <c r="J2764">
        <f>INDEX(NoSettings!$C:$C,MATCH(EPS!$A2764,NoSettings!$A:$A,0))</f>
        <v>18921500000</v>
      </c>
      <c r="K2764">
        <f>INDEX(GWP!$C$2:$C$13,MATCH(EPS!I2764,GWP!$B$2:$B$13,0))</f>
        <v>0</v>
      </c>
      <c r="L2764" s="4">
        <f t="shared" si="87"/>
        <v>0</v>
      </c>
    </row>
    <row r="2765" spans="1:12">
      <c r="A2765" t="s">
        <v>8382</v>
      </c>
      <c r="B2765" t="s">
        <v>7394</v>
      </c>
      <c r="C2765" t="s">
        <v>1734</v>
      </c>
      <c r="D2765" t="s">
        <v>6887</v>
      </c>
      <c r="E2765" t="s">
        <v>1707</v>
      </c>
      <c r="H2765" t="str">
        <f>INDEX('Vensim Variables'!$B:$B,MATCH(EPS!$B2765,'Vensim Variables'!$A:$A,0))</f>
        <v>g pollutant</v>
      </c>
      <c r="I2765" t="str">
        <f t="shared" si="86"/>
        <v>NOx</v>
      </c>
      <c r="J2765">
        <f>INDEX(NoSettings!$C:$C,MATCH(EPS!$A2765,NoSettings!$A:$A,0))</f>
        <v>31655400000</v>
      </c>
      <c r="K2765">
        <f>INDEX(GWP!$C$2:$C$13,MATCH(EPS!I2765,GWP!$B$2:$B$13,0))</f>
        <v>0</v>
      </c>
      <c r="L2765" s="4">
        <f t="shared" si="87"/>
        <v>0</v>
      </c>
    </row>
    <row r="2766" spans="1:12">
      <c r="A2766" t="s">
        <v>8383</v>
      </c>
      <c r="B2766" t="s">
        <v>7394</v>
      </c>
      <c r="C2766" t="s">
        <v>1734</v>
      </c>
      <c r="D2766" t="s">
        <v>6887</v>
      </c>
      <c r="E2766" t="s">
        <v>1708</v>
      </c>
      <c r="H2766" t="str">
        <f>INDEX('Vensim Variables'!$B:$B,MATCH(EPS!$B2766,'Vensim Variables'!$A:$A,0))</f>
        <v>g pollutant</v>
      </c>
      <c r="I2766" t="str">
        <f t="shared" si="86"/>
        <v>PM10</v>
      </c>
      <c r="J2766">
        <f>INDEX(NoSettings!$C:$C,MATCH(EPS!$A2766,NoSettings!$A:$A,0))</f>
        <v>1269660000</v>
      </c>
      <c r="K2766">
        <f>INDEX(GWP!$C$2:$C$13,MATCH(EPS!I2766,GWP!$B$2:$B$13,0))</f>
        <v>0</v>
      </c>
      <c r="L2766" s="4">
        <f t="shared" si="87"/>
        <v>0</v>
      </c>
    </row>
    <row r="2767" spans="1:12">
      <c r="A2767" t="s">
        <v>8384</v>
      </c>
      <c r="B2767" t="s">
        <v>7394</v>
      </c>
      <c r="C2767" t="s">
        <v>1734</v>
      </c>
      <c r="D2767" t="s">
        <v>6887</v>
      </c>
      <c r="E2767" t="s">
        <v>1709</v>
      </c>
      <c r="H2767" t="str">
        <f>INDEX('Vensim Variables'!$B:$B,MATCH(EPS!$B2767,'Vensim Variables'!$A:$A,0))</f>
        <v>g pollutant</v>
      </c>
      <c r="I2767" t="str">
        <f t="shared" si="86"/>
        <v>PM25</v>
      </c>
      <c r="J2767">
        <f>INDEX(NoSettings!$C:$C,MATCH(EPS!$A2767,NoSettings!$A:$A,0))</f>
        <v>1192710000</v>
      </c>
      <c r="K2767">
        <f>INDEX(GWP!$C$2:$C$13,MATCH(EPS!I2767,GWP!$B$2:$B$13,0))</f>
        <v>0</v>
      </c>
      <c r="L2767" s="4">
        <f t="shared" si="87"/>
        <v>0</v>
      </c>
    </row>
    <row r="2768" spans="1:12">
      <c r="A2768" t="s">
        <v>8385</v>
      </c>
      <c r="B2768" t="s">
        <v>7394</v>
      </c>
      <c r="C2768" t="s">
        <v>1734</v>
      </c>
      <c r="D2768" t="s">
        <v>6887</v>
      </c>
      <c r="E2768" t="s">
        <v>1710</v>
      </c>
      <c r="H2768" t="str">
        <f>INDEX('Vensim Variables'!$B:$B,MATCH(EPS!$B2768,'Vensim Variables'!$A:$A,0))</f>
        <v>g pollutant</v>
      </c>
      <c r="I2768" t="str">
        <f t="shared" si="86"/>
        <v>SOx</v>
      </c>
      <c r="J2768">
        <f>INDEX(NoSettings!$C:$C,MATCH(EPS!$A2768,NoSettings!$A:$A,0))</f>
        <v>736672000</v>
      </c>
      <c r="K2768">
        <f>INDEX(GWP!$C$2:$C$13,MATCH(EPS!I2768,GWP!$B$2:$B$13,0))</f>
        <v>0</v>
      </c>
      <c r="L2768" s="4">
        <f t="shared" si="87"/>
        <v>0</v>
      </c>
    </row>
    <row r="2769" spans="1:12">
      <c r="A2769" t="s">
        <v>8386</v>
      </c>
      <c r="B2769" t="s">
        <v>7394</v>
      </c>
      <c r="C2769" t="s">
        <v>1734</v>
      </c>
      <c r="D2769" t="s">
        <v>6887</v>
      </c>
      <c r="E2769" t="s">
        <v>1711</v>
      </c>
      <c r="H2769" t="str">
        <f>INDEX('Vensim Variables'!$B:$B,MATCH(EPS!$B2769,'Vensim Variables'!$A:$A,0))</f>
        <v>g pollutant</v>
      </c>
      <c r="I2769" t="str">
        <f t="shared" si="86"/>
        <v>BC</v>
      </c>
      <c r="J2769">
        <f>INDEX(NoSettings!$C:$C,MATCH(EPS!$A2769,NoSettings!$A:$A,0))</f>
        <v>74685600</v>
      </c>
      <c r="K2769">
        <f>INDEX(GWP!$C$2:$C$13,MATCH(EPS!I2769,GWP!$B$2:$B$13,0))</f>
        <v>0</v>
      </c>
      <c r="L2769" s="4">
        <f t="shared" si="87"/>
        <v>0</v>
      </c>
    </row>
    <row r="2770" spans="1:12">
      <c r="A2770" t="s">
        <v>8387</v>
      </c>
      <c r="B2770" t="s">
        <v>7394</v>
      </c>
      <c r="C2770" t="s">
        <v>1734</v>
      </c>
      <c r="D2770" t="s">
        <v>6887</v>
      </c>
      <c r="E2770" t="s">
        <v>1712</v>
      </c>
      <c r="H2770" t="str">
        <f>INDEX('Vensim Variables'!$B:$B,MATCH(EPS!$B2770,'Vensim Variables'!$A:$A,0))</f>
        <v>g pollutant</v>
      </c>
      <c r="I2770" t="str">
        <f t="shared" si="86"/>
        <v>OC</v>
      </c>
      <c r="J2770">
        <f>INDEX(NoSettings!$C:$C,MATCH(EPS!$A2770,NoSettings!$A:$A,0))</f>
        <v>545431000</v>
      </c>
      <c r="K2770">
        <f>INDEX(GWP!$C$2:$C$13,MATCH(EPS!I2770,GWP!$B$2:$B$13,0))</f>
        <v>0</v>
      </c>
      <c r="L2770" s="4">
        <f t="shared" si="87"/>
        <v>0</v>
      </c>
    </row>
    <row r="2771" spans="1:12">
      <c r="A2771" t="s">
        <v>8388</v>
      </c>
      <c r="B2771" t="s">
        <v>7394</v>
      </c>
      <c r="C2771" t="s">
        <v>1734</v>
      </c>
      <c r="D2771" t="s">
        <v>6887</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8389</v>
      </c>
      <c r="B2772" t="s">
        <v>7394</v>
      </c>
      <c r="C2772" t="s">
        <v>1734</v>
      </c>
      <c r="D2772" t="s">
        <v>6887</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8390</v>
      </c>
      <c r="B2773" t="s">
        <v>7394</v>
      </c>
      <c r="C2773" t="s">
        <v>1734</v>
      </c>
      <c r="D2773" t="s">
        <v>6887</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8391</v>
      </c>
      <c r="B2774" t="s">
        <v>7394</v>
      </c>
      <c r="C2774" t="s">
        <v>1734</v>
      </c>
      <c r="D2774" t="s">
        <v>6888</v>
      </c>
      <c r="E2774" t="s">
        <v>1702</v>
      </c>
      <c r="H2774" t="str">
        <f>INDEX('Vensim Variables'!$B:$B,MATCH(EPS!$B2774,'Vensim Variables'!$A:$A,0))</f>
        <v>g pollutant</v>
      </c>
      <c r="I2774" t="str">
        <f t="shared" si="86"/>
        <v>CO2</v>
      </c>
      <c r="J2774">
        <f>INDEX(NoSettings!$C:$C,MATCH(EPS!$A2774,NoSettings!$A:$A,0))</f>
        <v>47520500000000</v>
      </c>
      <c r="K2774">
        <f>INDEX(GWP!$C$2:$C$13,MATCH(EPS!I2774,GWP!$B$2:$B$13,0))</f>
        <v>1</v>
      </c>
      <c r="L2774" s="4">
        <f t="shared" si="87"/>
        <v>47.520499999999998</v>
      </c>
    </row>
    <row r="2775" spans="1:12">
      <c r="A2775" t="s">
        <v>8392</v>
      </c>
      <c r="B2775" t="s">
        <v>7394</v>
      </c>
      <c r="C2775" t="s">
        <v>1734</v>
      </c>
      <c r="D2775" t="s">
        <v>6888</v>
      </c>
      <c r="E2775" t="s">
        <v>1705</v>
      </c>
      <c r="H2775" t="str">
        <f>INDEX('Vensim Variables'!$B:$B,MATCH(EPS!$B2775,'Vensim Variables'!$A:$A,0))</f>
        <v>g pollutant</v>
      </c>
      <c r="I2775" t="str">
        <f t="shared" si="86"/>
        <v>VOC</v>
      </c>
      <c r="J2775">
        <f>INDEX(NoSettings!$C:$C,MATCH(EPS!$A2775,NoSettings!$A:$A,0))</f>
        <v>5372700000</v>
      </c>
      <c r="K2775">
        <f>INDEX(GWP!$C$2:$C$13,MATCH(EPS!I2775,GWP!$B$2:$B$13,0))</f>
        <v>0</v>
      </c>
      <c r="L2775" s="4">
        <f t="shared" si="87"/>
        <v>0</v>
      </c>
    </row>
    <row r="2776" spans="1:12">
      <c r="A2776" t="s">
        <v>8393</v>
      </c>
      <c r="B2776" t="s">
        <v>7394</v>
      </c>
      <c r="C2776" t="s">
        <v>1734</v>
      </c>
      <c r="D2776" t="s">
        <v>6888</v>
      </c>
      <c r="E2776" t="s">
        <v>1706</v>
      </c>
      <c r="H2776" t="str">
        <f>INDEX('Vensim Variables'!$B:$B,MATCH(EPS!$B2776,'Vensim Variables'!$A:$A,0))</f>
        <v>g pollutant</v>
      </c>
      <c r="I2776" t="str">
        <f t="shared" si="86"/>
        <v>CO</v>
      </c>
      <c r="J2776">
        <f>INDEX(NoSettings!$C:$C,MATCH(EPS!$A2776,NoSettings!$A:$A,0))</f>
        <v>29950700000</v>
      </c>
      <c r="K2776">
        <f>INDEX(GWP!$C$2:$C$13,MATCH(EPS!I2776,GWP!$B$2:$B$13,0))</f>
        <v>0</v>
      </c>
      <c r="L2776" s="4">
        <f t="shared" si="87"/>
        <v>0</v>
      </c>
    </row>
    <row r="2777" spans="1:12">
      <c r="A2777" t="s">
        <v>8394</v>
      </c>
      <c r="B2777" t="s">
        <v>7394</v>
      </c>
      <c r="C2777" t="s">
        <v>1734</v>
      </c>
      <c r="D2777" t="s">
        <v>6888</v>
      </c>
      <c r="E2777" t="s">
        <v>1707</v>
      </c>
      <c r="H2777" t="str">
        <f>INDEX('Vensim Variables'!$B:$B,MATCH(EPS!$B2777,'Vensim Variables'!$A:$A,0))</f>
        <v>g pollutant</v>
      </c>
      <c r="I2777" t="str">
        <f t="shared" si="86"/>
        <v>NOx</v>
      </c>
      <c r="J2777">
        <f>INDEX(NoSettings!$C:$C,MATCH(EPS!$A2777,NoSettings!$A:$A,0))</f>
        <v>50107000000</v>
      </c>
      <c r="K2777">
        <f>INDEX(GWP!$C$2:$C$13,MATCH(EPS!I2777,GWP!$B$2:$B$13,0))</f>
        <v>0</v>
      </c>
      <c r="L2777" s="4">
        <f t="shared" si="87"/>
        <v>0</v>
      </c>
    </row>
    <row r="2778" spans="1:12">
      <c r="A2778" t="s">
        <v>8395</v>
      </c>
      <c r="B2778" t="s">
        <v>7394</v>
      </c>
      <c r="C2778" t="s">
        <v>1734</v>
      </c>
      <c r="D2778" t="s">
        <v>6888</v>
      </c>
      <c r="E2778" t="s">
        <v>1708</v>
      </c>
      <c r="H2778" t="str">
        <f>INDEX('Vensim Variables'!$B:$B,MATCH(EPS!$B2778,'Vensim Variables'!$A:$A,0))</f>
        <v>g pollutant</v>
      </c>
      <c r="I2778" t="str">
        <f t="shared" si="86"/>
        <v>PM10</v>
      </c>
      <c r="J2778">
        <f>INDEX(NoSettings!$C:$C,MATCH(EPS!$A2778,NoSettings!$A:$A,0))</f>
        <v>2009730000</v>
      </c>
      <c r="K2778">
        <f>INDEX(GWP!$C$2:$C$13,MATCH(EPS!I2778,GWP!$B$2:$B$13,0))</f>
        <v>0</v>
      </c>
      <c r="L2778" s="4">
        <f t="shared" si="87"/>
        <v>0</v>
      </c>
    </row>
    <row r="2779" spans="1:12">
      <c r="A2779" t="s">
        <v>8396</v>
      </c>
      <c r="B2779" t="s">
        <v>7394</v>
      </c>
      <c r="C2779" t="s">
        <v>1734</v>
      </c>
      <c r="D2779" t="s">
        <v>6888</v>
      </c>
      <c r="E2779" t="s">
        <v>1709</v>
      </c>
      <c r="H2779" t="str">
        <f>INDEX('Vensim Variables'!$B:$B,MATCH(EPS!$B2779,'Vensim Variables'!$A:$A,0))</f>
        <v>g pollutant</v>
      </c>
      <c r="I2779" t="str">
        <f t="shared" si="86"/>
        <v>PM25</v>
      </c>
      <c r="J2779">
        <f>INDEX(NoSettings!$C:$C,MATCH(EPS!$A2779,NoSettings!$A:$A,0))</f>
        <v>1887920000</v>
      </c>
      <c r="K2779">
        <f>INDEX(GWP!$C$2:$C$13,MATCH(EPS!I2779,GWP!$B$2:$B$13,0))</f>
        <v>0</v>
      </c>
      <c r="L2779" s="4">
        <f t="shared" si="87"/>
        <v>0</v>
      </c>
    </row>
    <row r="2780" spans="1:12">
      <c r="A2780" t="s">
        <v>8397</v>
      </c>
      <c r="B2780" t="s">
        <v>7394</v>
      </c>
      <c r="C2780" t="s">
        <v>1734</v>
      </c>
      <c r="D2780" t="s">
        <v>6888</v>
      </c>
      <c r="E2780" t="s">
        <v>1710</v>
      </c>
      <c r="H2780" t="str">
        <f>INDEX('Vensim Variables'!$B:$B,MATCH(EPS!$B2780,'Vensim Variables'!$A:$A,0))</f>
        <v>g pollutant</v>
      </c>
      <c r="I2780" t="str">
        <f t="shared" si="86"/>
        <v>SOx</v>
      </c>
      <c r="J2780">
        <f>INDEX(NoSettings!$C:$C,MATCH(EPS!$A2780,NoSettings!$A:$A,0))</f>
        <v>1166070000</v>
      </c>
      <c r="K2780">
        <f>INDEX(GWP!$C$2:$C$13,MATCH(EPS!I2780,GWP!$B$2:$B$13,0))</f>
        <v>0</v>
      </c>
      <c r="L2780" s="4">
        <f t="shared" si="87"/>
        <v>0</v>
      </c>
    </row>
    <row r="2781" spans="1:12">
      <c r="A2781" t="s">
        <v>8398</v>
      </c>
      <c r="B2781" t="s">
        <v>7394</v>
      </c>
      <c r="C2781" t="s">
        <v>1734</v>
      </c>
      <c r="D2781" t="s">
        <v>6888</v>
      </c>
      <c r="E2781" t="s">
        <v>1711</v>
      </c>
      <c r="H2781" t="str">
        <f>INDEX('Vensim Variables'!$B:$B,MATCH(EPS!$B2781,'Vensim Variables'!$A:$A,0))</f>
        <v>g pollutant</v>
      </c>
      <c r="I2781" t="str">
        <f t="shared" si="86"/>
        <v>BC</v>
      </c>
      <c r="J2781">
        <f>INDEX(NoSettings!$C:$C,MATCH(EPS!$A2781,NoSettings!$A:$A,0))</f>
        <v>118219000</v>
      </c>
      <c r="K2781">
        <f>INDEX(GWP!$C$2:$C$13,MATCH(EPS!I2781,GWP!$B$2:$B$13,0))</f>
        <v>0</v>
      </c>
      <c r="L2781" s="4">
        <f t="shared" si="87"/>
        <v>0</v>
      </c>
    </row>
    <row r="2782" spans="1:12">
      <c r="A2782" t="s">
        <v>8399</v>
      </c>
      <c r="B2782" t="s">
        <v>7394</v>
      </c>
      <c r="C2782" t="s">
        <v>1734</v>
      </c>
      <c r="D2782" t="s">
        <v>6888</v>
      </c>
      <c r="E2782" t="s">
        <v>1712</v>
      </c>
      <c r="H2782" t="str">
        <f>INDEX('Vensim Variables'!$B:$B,MATCH(EPS!$B2782,'Vensim Variables'!$A:$A,0))</f>
        <v>g pollutant</v>
      </c>
      <c r="I2782" t="str">
        <f t="shared" si="86"/>
        <v>OC</v>
      </c>
      <c r="J2782">
        <f>INDEX(NoSettings!$C:$C,MATCH(EPS!$A2782,NoSettings!$A:$A,0))</f>
        <v>863358000</v>
      </c>
      <c r="K2782">
        <f>INDEX(GWP!$C$2:$C$13,MATCH(EPS!I2782,GWP!$B$2:$B$13,0))</f>
        <v>0</v>
      </c>
      <c r="L2782" s="4">
        <f t="shared" si="87"/>
        <v>0</v>
      </c>
    </row>
    <row r="2783" spans="1:12">
      <c r="A2783" t="s">
        <v>8400</v>
      </c>
      <c r="B2783" t="s">
        <v>7394</v>
      </c>
      <c r="C2783" t="s">
        <v>1734</v>
      </c>
      <c r="D2783" t="s">
        <v>6888</v>
      </c>
      <c r="E2783" t="s">
        <v>1713</v>
      </c>
      <c r="H2783" t="str">
        <f>INDEX('Vensim Variables'!$B:$B,MATCH(EPS!$B2783,'Vensim Variables'!$A:$A,0))</f>
        <v>g pollutant</v>
      </c>
      <c r="I2783" t="str">
        <f t="shared" si="86"/>
        <v>CH4</v>
      </c>
      <c r="J2783">
        <f>INDEX(NoSettings!$C:$C,MATCH(EPS!$A2783,NoSettings!$A:$A,0))</f>
        <v>1016510000</v>
      </c>
      <c r="K2783">
        <f>INDEX(GWP!$C$2:$C$13,MATCH(EPS!I2783,GWP!$B$2:$B$13,0))</f>
        <v>28</v>
      </c>
      <c r="L2783" s="4">
        <f t="shared" si="87"/>
        <v>2.846228E-2</v>
      </c>
    </row>
    <row r="2784" spans="1:12">
      <c r="A2784" t="s">
        <v>8401</v>
      </c>
      <c r="B2784" t="s">
        <v>7394</v>
      </c>
      <c r="C2784" t="s">
        <v>1734</v>
      </c>
      <c r="D2784" t="s">
        <v>6888</v>
      </c>
      <c r="E2784" t="s">
        <v>1714</v>
      </c>
      <c r="H2784" t="str">
        <f>INDEX('Vensim Variables'!$B:$B,MATCH(EPS!$B2784,'Vensim Variables'!$A:$A,0))</f>
        <v>g pollutant</v>
      </c>
      <c r="I2784" t="str">
        <f t="shared" si="86"/>
        <v>N2O</v>
      </c>
      <c r="J2784">
        <f>INDEX(NoSettings!$C:$C,MATCH(EPS!$A2784,NoSettings!$A:$A,0))</f>
        <v>71648000</v>
      </c>
      <c r="K2784">
        <f>INDEX(GWP!$C$2:$C$13,MATCH(EPS!I2784,GWP!$B$2:$B$13,0))</f>
        <v>265</v>
      </c>
      <c r="L2784" s="4">
        <f t="shared" si="87"/>
        <v>1.8986719999999999E-2</v>
      </c>
    </row>
    <row r="2785" spans="1:12">
      <c r="A2785" t="s">
        <v>8402</v>
      </c>
      <c r="B2785" t="s">
        <v>7394</v>
      </c>
      <c r="C2785" t="s">
        <v>1734</v>
      </c>
      <c r="D2785" t="s">
        <v>6888</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8403</v>
      </c>
      <c r="B2786" t="s">
        <v>7394</v>
      </c>
      <c r="C2786" t="s">
        <v>1734</v>
      </c>
      <c r="D2786" t="s">
        <v>6889</v>
      </c>
      <c r="E2786" t="s">
        <v>1702</v>
      </c>
      <c r="H2786" t="str">
        <f>INDEX('Vensim Variables'!$B:$B,MATCH(EPS!$B2786,'Vensim Variables'!$A:$A,0))</f>
        <v>g pollutant</v>
      </c>
      <c r="I2786" t="str">
        <f t="shared" si="86"/>
        <v>CO2</v>
      </c>
      <c r="J2786">
        <f>INDEX(NoSettings!$C:$C,MATCH(EPS!$A2786,NoSettings!$A:$A,0))</f>
        <v>107724000000000</v>
      </c>
      <c r="K2786">
        <f>INDEX(GWP!$C$2:$C$13,MATCH(EPS!I2786,GWP!$B$2:$B$13,0))</f>
        <v>1</v>
      </c>
      <c r="L2786" s="4">
        <f t="shared" si="87"/>
        <v>107.724</v>
      </c>
    </row>
    <row r="2787" spans="1:12">
      <c r="A2787" t="s">
        <v>8404</v>
      </c>
      <c r="B2787" t="s">
        <v>7394</v>
      </c>
      <c r="C2787" t="s">
        <v>1734</v>
      </c>
      <c r="D2787" t="s">
        <v>6889</v>
      </c>
      <c r="E2787" t="s">
        <v>1705</v>
      </c>
      <c r="H2787" t="str">
        <f>INDEX('Vensim Variables'!$B:$B,MATCH(EPS!$B2787,'Vensim Variables'!$A:$A,0))</f>
        <v>g pollutant</v>
      </c>
      <c r="I2787" t="str">
        <f t="shared" si="86"/>
        <v>VOC</v>
      </c>
      <c r="J2787">
        <f>INDEX(NoSettings!$C:$C,MATCH(EPS!$A2787,NoSettings!$A:$A,0))</f>
        <v>12179400000</v>
      </c>
      <c r="K2787">
        <f>INDEX(GWP!$C$2:$C$13,MATCH(EPS!I2787,GWP!$B$2:$B$13,0))</f>
        <v>0</v>
      </c>
      <c r="L2787" s="4">
        <f t="shared" si="87"/>
        <v>0</v>
      </c>
    </row>
    <row r="2788" spans="1:12">
      <c r="A2788" t="s">
        <v>8405</v>
      </c>
      <c r="B2788" t="s">
        <v>7394</v>
      </c>
      <c r="C2788" t="s">
        <v>1734</v>
      </c>
      <c r="D2788" t="s">
        <v>6889</v>
      </c>
      <c r="E2788" t="s">
        <v>1706</v>
      </c>
      <c r="H2788" t="str">
        <f>INDEX('Vensim Variables'!$B:$B,MATCH(EPS!$B2788,'Vensim Variables'!$A:$A,0))</f>
        <v>g pollutant</v>
      </c>
      <c r="I2788" t="str">
        <f t="shared" si="86"/>
        <v>CO</v>
      </c>
      <c r="J2788">
        <f>INDEX(NoSettings!$C:$C,MATCH(EPS!$A2788,NoSettings!$A:$A,0))</f>
        <v>67895000000</v>
      </c>
      <c r="K2788">
        <f>INDEX(GWP!$C$2:$C$13,MATCH(EPS!I2788,GWP!$B$2:$B$13,0))</f>
        <v>0</v>
      </c>
      <c r="L2788" s="4">
        <f t="shared" si="87"/>
        <v>0</v>
      </c>
    </row>
    <row r="2789" spans="1:12">
      <c r="A2789" t="s">
        <v>8406</v>
      </c>
      <c r="B2789" t="s">
        <v>7394</v>
      </c>
      <c r="C2789" t="s">
        <v>1734</v>
      </c>
      <c r="D2789" t="s">
        <v>6889</v>
      </c>
      <c r="E2789" t="s">
        <v>1707</v>
      </c>
      <c r="H2789" t="str">
        <f>INDEX('Vensim Variables'!$B:$B,MATCH(EPS!$B2789,'Vensim Variables'!$A:$A,0))</f>
        <v>g pollutant</v>
      </c>
      <c r="I2789" t="str">
        <f t="shared" si="86"/>
        <v>NOx</v>
      </c>
      <c r="J2789">
        <f>INDEX(NoSettings!$C:$C,MATCH(EPS!$A2789,NoSettings!$A:$A,0))</f>
        <v>113587000000</v>
      </c>
      <c r="K2789">
        <f>INDEX(GWP!$C$2:$C$13,MATCH(EPS!I2789,GWP!$B$2:$B$13,0))</f>
        <v>0</v>
      </c>
      <c r="L2789" s="4">
        <f t="shared" si="87"/>
        <v>0</v>
      </c>
    </row>
    <row r="2790" spans="1:12">
      <c r="A2790" t="s">
        <v>8407</v>
      </c>
      <c r="B2790" t="s">
        <v>7394</v>
      </c>
      <c r="C2790" t="s">
        <v>1734</v>
      </c>
      <c r="D2790" t="s">
        <v>6889</v>
      </c>
      <c r="E2790" t="s">
        <v>1708</v>
      </c>
      <c r="H2790" t="str">
        <f>INDEX('Vensim Variables'!$B:$B,MATCH(EPS!$B2790,'Vensim Variables'!$A:$A,0))</f>
        <v>g pollutant</v>
      </c>
      <c r="I2790" t="str">
        <f t="shared" si="86"/>
        <v>PM10</v>
      </c>
      <c r="J2790">
        <f>INDEX(NoSettings!$C:$C,MATCH(EPS!$A2790,NoSettings!$A:$A,0))</f>
        <v>4555840000</v>
      </c>
      <c r="K2790">
        <f>INDEX(GWP!$C$2:$C$13,MATCH(EPS!I2790,GWP!$B$2:$B$13,0))</f>
        <v>0</v>
      </c>
      <c r="L2790" s="4">
        <f t="shared" si="87"/>
        <v>0</v>
      </c>
    </row>
    <row r="2791" spans="1:12">
      <c r="A2791" t="s">
        <v>8408</v>
      </c>
      <c r="B2791" t="s">
        <v>7394</v>
      </c>
      <c r="C2791" t="s">
        <v>1734</v>
      </c>
      <c r="D2791" t="s">
        <v>6889</v>
      </c>
      <c r="E2791" t="s">
        <v>1709</v>
      </c>
      <c r="H2791" t="str">
        <f>INDEX('Vensim Variables'!$B:$B,MATCH(EPS!$B2791,'Vensim Variables'!$A:$A,0))</f>
        <v>g pollutant</v>
      </c>
      <c r="I2791" t="str">
        <f t="shared" si="86"/>
        <v>PM25</v>
      </c>
      <c r="J2791">
        <f>INDEX(NoSettings!$C:$C,MATCH(EPS!$A2791,NoSettings!$A:$A,0))</f>
        <v>4279720000</v>
      </c>
      <c r="K2791">
        <f>INDEX(GWP!$C$2:$C$13,MATCH(EPS!I2791,GWP!$B$2:$B$13,0))</f>
        <v>0</v>
      </c>
      <c r="L2791" s="4">
        <f t="shared" si="87"/>
        <v>0</v>
      </c>
    </row>
    <row r="2792" spans="1:12">
      <c r="A2792" t="s">
        <v>8409</v>
      </c>
      <c r="B2792" t="s">
        <v>7394</v>
      </c>
      <c r="C2792" t="s">
        <v>1734</v>
      </c>
      <c r="D2792" t="s">
        <v>6889</v>
      </c>
      <c r="E2792" t="s">
        <v>1710</v>
      </c>
      <c r="H2792" t="str">
        <f>INDEX('Vensim Variables'!$B:$B,MATCH(EPS!$B2792,'Vensim Variables'!$A:$A,0))</f>
        <v>g pollutant</v>
      </c>
      <c r="I2792" t="str">
        <f t="shared" si="86"/>
        <v>SOx</v>
      </c>
      <c r="J2792">
        <f>INDEX(NoSettings!$C:$C,MATCH(EPS!$A2792,NoSettings!$A:$A,0))</f>
        <v>2643360000</v>
      </c>
      <c r="K2792">
        <f>INDEX(GWP!$C$2:$C$13,MATCH(EPS!I2792,GWP!$B$2:$B$13,0))</f>
        <v>0</v>
      </c>
      <c r="L2792" s="4">
        <f t="shared" si="87"/>
        <v>0</v>
      </c>
    </row>
    <row r="2793" spans="1:12">
      <c r="A2793" t="s">
        <v>8410</v>
      </c>
      <c r="B2793" t="s">
        <v>7394</v>
      </c>
      <c r="C2793" t="s">
        <v>1734</v>
      </c>
      <c r="D2793" t="s">
        <v>6889</v>
      </c>
      <c r="E2793" t="s">
        <v>1711</v>
      </c>
      <c r="H2793" t="str">
        <f>INDEX('Vensim Variables'!$B:$B,MATCH(EPS!$B2793,'Vensim Variables'!$A:$A,0))</f>
        <v>g pollutant</v>
      </c>
      <c r="I2793" t="str">
        <f t="shared" si="86"/>
        <v>BC</v>
      </c>
      <c r="J2793">
        <f>INDEX(NoSettings!$C:$C,MATCH(EPS!$A2793,NoSettings!$A:$A,0))</f>
        <v>267990000</v>
      </c>
      <c r="K2793">
        <f>INDEX(GWP!$C$2:$C$13,MATCH(EPS!I2793,GWP!$B$2:$B$13,0))</f>
        <v>0</v>
      </c>
      <c r="L2793" s="4">
        <f t="shared" si="87"/>
        <v>0</v>
      </c>
    </row>
    <row r="2794" spans="1:12">
      <c r="A2794" t="s">
        <v>8411</v>
      </c>
      <c r="B2794" t="s">
        <v>7394</v>
      </c>
      <c r="C2794" t="s">
        <v>1734</v>
      </c>
      <c r="D2794" t="s">
        <v>6889</v>
      </c>
      <c r="E2794" t="s">
        <v>1712</v>
      </c>
      <c r="H2794" t="str">
        <f>INDEX('Vensim Variables'!$B:$B,MATCH(EPS!$B2794,'Vensim Variables'!$A:$A,0))</f>
        <v>g pollutant</v>
      </c>
      <c r="I2794" t="str">
        <f t="shared" si="86"/>
        <v>OC</v>
      </c>
      <c r="J2794">
        <f>INDEX(NoSettings!$C:$C,MATCH(EPS!$A2794,NoSettings!$A:$A,0))</f>
        <v>1957140000</v>
      </c>
      <c r="K2794">
        <f>INDEX(GWP!$C$2:$C$13,MATCH(EPS!I2794,GWP!$B$2:$B$13,0))</f>
        <v>0</v>
      </c>
      <c r="L2794" s="4">
        <f t="shared" si="87"/>
        <v>0</v>
      </c>
    </row>
    <row r="2795" spans="1:12">
      <c r="A2795" t="s">
        <v>8412</v>
      </c>
      <c r="B2795" t="s">
        <v>7394</v>
      </c>
      <c r="C2795" t="s">
        <v>1734</v>
      </c>
      <c r="D2795" t="s">
        <v>6889</v>
      </c>
      <c r="E2795" t="s">
        <v>1713</v>
      </c>
      <c r="H2795" t="str">
        <f>INDEX('Vensim Variables'!$B:$B,MATCH(EPS!$B2795,'Vensim Variables'!$A:$A,0))</f>
        <v>g pollutant</v>
      </c>
      <c r="I2795" t="str">
        <f t="shared" si="86"/>
        <v>CH4</v>
      </c>
      <c r="J2795">
        <f>INDEX(NoSettings!$C:$C,MATCH(EPS!$A2795,NoSettings!$A:$A,0))</f>
        <v>2304310000</v>
      </c>
      <c r="K2795">
        <f>INDEX(GWP!$C$2:$C$13,MATCH(EPS!I2795,GWP!$B$2:$B$13,0))</f>
        <v>28</v>
      </c>
      <c r="L2795" s="4">
        <f t="shared" si="87"/>
        <v>6.4520679999999997E-2</v>
      </c>
    </row>
    <row r="2796" spans="1:12">
      <c r="A2796" t="s">
        <v>8413</v>
      </c>
      <c r="B2796" t="s">
        <v>7394</v>
      </c>
      <c r="C2796" t="s">
        <v>1734</v>
      </c>
      <c r="D2796" t="s">
        <v>6889</v>
      </c>
      <c r="E2796" t="s">
        <v>1714</v>
      </c>
      <c r="H2796" t="str">
        <f>INDEX('Vensim Variables'!$B:$B,MATCH(EPS!$B2796,'Vensim Variables'!$A:$A,0))</f>
        <v>g pollutant</v>
      </c>
      <c r="I2796" t="str">
        <f t="shared" si="86"/>
        <v>N2O</v>
      </c>
      <c r="J2796">
        <f>INDEX(NoSettings!$C:$C,MATCH(EPS!$A2796,NoSettings!$A:$A,0))</f>
        <v>162418000</v>
      </c>
      <c r="K2796">
        <f>INDEX(GWP!$C$2:$C$13,MATCH(EPS!I2796,GWP!$B$2:$B$13,0))</f>
        <v>265</v>
      </c>
      <c r="L2796" s="4">
        <f t="shared" si="87"/>
        <v>4.3040769999999999E-2</v>
      </c>
    </row>
    <row r="2797" spans="1:12">
      <c r="A2797" t="s">
        <v>8414</v>
      </c>
      <c r="B2797" t="s">
        <v>7394</v>
      </c>
      <c r="C2797" t="s">
        <v>1734</v>
      </c>
      <c r="D2797" t="s">
        <v>6889</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8415</v>
      </c>
      <c r="B2798" t="s">
        <v>7394</v>
      </c>
      <c r="C2798" t="s">
        <v>1734</v>
      </c>
      <c r="D2798" t="s">
        <v>6890</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8416</v>
      </c>
      <c r="B2799" t="s">
        <v>7394</v>
      </c>
      <c r="C2799" t="s">
        <v>1734</v>
      </c>
      <c r="D2799" t="s">
        <v>6890</v>
      </c>
      <c r="E2799" t="s">
        <v>1705</v>
      </c>
      <c r="H2799" t="str">
        <f>INDEX('Vensim Variables'!$B:$B,MATCH(EPS!$B2799,'Vensim Variables'!$A:$A,0))</f>
        <v>g pollutant</v>
      </c>
      <c r="I2799" t="str">
        <f t="shared" si="86"/>
        <v>VOC</v>
      </c>
      <c r="J2799">
        <f>INDEX(NoSettings!$C:$C,MATCH(EPS!$A2799,NoSettings!$A:$A,0))</f>
        <v>474701000</v>
      </c>
      <c r="K2799">
        <f>INDEX(GWP!$C$2:$C$13,MATCH(EPS!I2799,GWP!$B$2:$B$13,0))</f>
        <v>0</v>
      </c>
      <c r="L2799" s="4">
        <f t="shared" si="87"/>
        <v>0</v>
      </c>
    </row>
    <row r="2800" spans="1:12">
      <c r="A2800" t="s">
        <v>8417</v>
      </c>
      <c r="B2800" t="s">
        <v>7394</v>
      </c>
      <c r="C2800" t="s">
        <v>1734</v>
      </c>
      <c r="D2800" t="s">
        <v>6890</v>
      </c>
      <c r="E2800" t="s">
        <v>1706</v>
      </c>
      <c r="H2800" t="str">
        <f>INDEX('Vensim Variables'!$B:$B,MATCH(EPS!$B2800,'Vensim Variables'!$A:$A,0))</f>
        <v>g pollutant</v>
      </c>
      <c r="I2800" t="str">
        <f t="shared" si="86"/>
        <v>CO</v>
      </c>
      <c r="J2800">
        <f>INDEX(NoSettings!$C:$C,MATCH(EPS!$A2800,NoSettings!$A:$A,0))</f>
        <v>2646270000</v>
      </c>
      <c r="K2800">
        <f>INDEX(GWP!$C$2:$C$13,MATCH(EPS!I2800,GWP!$B$2:$B$13,0))</f>
        <v>0</v>
      </c>
      <c r="L2800" s="4">
        <f t="shared" si="87"/>
        <v>0</v>
      </c>
    </row>
    <row r="2801" spans="1:12">
      <c r="A2801" t="s">
        <v>8418</v>
      </c>
      <c r="B2801" t="s">
        <v>7394</v>
      </c>
      <c r="C2801" t="s">
        <v>1734</v>
      </c>
      <c r="D2801" t="s">
        <v>6890</v>
      </c>
      <c r="E2801" t="s">
        <v>1707</v>
      </c>
      <c r="H2801" t="str">
        <f>INDEX('Vensim Variables'!$B:$B,MATCH(EPS!$B2801,'Vensim Variables'!$A:$A,0))</f>
        <v>g pollutant</v>
      </c>
      <c r="I2801" t="str">
        <f t="shared" si="86"/>
        <v>NOx</v>
      </c>
      <c r="J2801">
        <f>INDEX(NoSettings!$C:$C,MATCH(EPS!$A2801,NoSettings!$A:$A,0))</f>
        <v>4427170000</v>
      </c>
      <c r="K2801">
        <f>INDEX(GWP!$C$2:$C$13,MATCH(EPS!I2801,GWP!$B$2:$B$13,0))</f>
        <v>0</v>
      </c>
      <c r="L2801" s="4">
        <f t="shared" si="87"/>
        <v>0</v>
      </c>
    </row>
    <row r="2802" spans="1:12">
      <c r="A2802" t="s">
        <v>8419</v>
      </c>
      <c r="B2802" t="s">
        <v>7394</v>
      </c>
      <c r="C2802" t="s">
        <v>1734</v>
      </c>
      <c r="D2802" t="s">
        <v>6890</v>
      </c>
      <c r="E2802" t="s">
        <v>1708</v>
      </c>
      <c r="H2802" t="str">
        <f>INDEX('Vensim Variables'!$B:$B,MATCH(EPS!$B2802,'Vensim Variables'!$A:$A,0))</f>
        <v>g pollutant</v>
      </c>
      <c r="I2802" t="str">
        <f t="shared" si="86"/>
        <v>PM10</v>
      </c>
      <c r="J2802">
        <f>INDEX(NoSettings!$C:$C,MATCH(EPS!$A2802,NoSettings!$A:$A,0))</f>
        <v>177568000</v>
      </c>
      <c r="K2802">
        <f>INDEX(GWP!$C$2:$C$13,MATCH(EPS!I2802,GWP!$B$2:$B$13,0))</f>
        <v>0</v>
      </c>
      <c r="L2802" s="4">
        <f t="shared" si="87"/>
        <v>0</v>
      </c>
    </row>
    <row r="2803" spans="1:12">
      <c r="A2803" t="s">
        <v>8420</v>
      </c>
      <c r="B2803" t="s">
        <v>7394</v>
      </c>
      <c r="C2803" t="s">
        <v>1734</v>
      </c>
      <c r="D2803" t="s">
        <v>6890</v>
      </c>
      <c r="E2803" t="s">
        <v>1709</v>
      </c>
      <c r="H2803" t="str">
        <f>INDEX('Vensim Variables'!$B:$B,MATCH(EPS!$B2803,'Vensim Variables'!$A:$A,0))</f>
        <v>g pollutant</v>
      </c>
      <c r="I2803" t="str">
        <f t="shared" si="86"/>
        <v>PM25</v>
      </c>
      <c r="J2803">
        <f>INDEX(NoSettings!$C:$C,MATCH(EPS!$A2803,NoSettings!$A:$A,0))</f>
        <v>166806000</v>
      </c>
      <c r="K2803">
        <f>INDEX(GWP!$C$2:$C$13,MATCH(EPS!I2803,GWP!$B$2:$B$13,0))</f>
        <v>0</v>
      </c>
      <c r="L2803" s="4">
        <f t="shared" si="87"/>
        <v>0</v>
      </c>
    </row>
    <row r="2804" spans="1:12">
      <c r="A2804" t="s">
        <v>8421</v>
      </c>
      <c r="B2804" t="s">
        <v>7394</v>
      </c>
      <c r="C2804" t="s">
        <v>1734</v>
      </c>
      <c r="D2804" t="s">
        <v>6890</v>
      </c>
      <c r="E2804" t="s">
        <v>1710</v>
      </c>
      <c r="H2804" t="str">
        <f>INDEX('Vensim Variables'!$B:$B,MATCH(EPS!$B2804,'Vensim Variables'!$A:$A,0))</f>
        <v>g pollutant</v>
      </c>
      <c r="I2804" t="str">
        <f t="shared" si="86"/>
        <v>SOx</v>
      </c>
      <c r="J2804">
        <f>INDEX(NoSettings!$C:$C,MATCH(EPS!$A2804,NoSettings!$A:$A,0))</f>
        <v>103027000</v>
      </c>
      <c r="K2804">
        <f>INDEX(GWP!$C$2:$C$13,MATCH(EPS!I2804,GWP!$B$2:$B$13,0))</f>
        <v>0</v>
      </c>
      <c r="L2804" s="4">
        <f t="shared" si="87"/>
        <v>0</v>
      </c>
    </row>
    <row r="2805" spans="1:12">
      <c r="A2805" t="s">
        <v>8422</v>
      </c>
      <c r="B2805" t="s">
        <v>7394</v>
      </c>
      <c r="C2805" t="s">
        <v>1734</v>
      </c>
      <c r="D2805" t="s">
        <v>6890</v>
      </c>
      <c r="E2805" t="s">
        <v>1711</v>
      </c>
      <c r="H2805" t="str">
        <f>INDEX('Vensim Variables'!$B:$B,MATCH(EPS!$B2805,'Vensim Variables'!$A:$A,0))</f>
        <v>g pollutant</v>
      </c>
      <c r="I2805" t="str">
        <f t="shared" si="86"/>
        <v>BC</v>
      </c>
      <c r="J2805">
        <f>INDEX(NoSettings!$C:$C,MATCH(EPS!$A2805,NoSettings!$A:$A,0))</f>
        <v>10445200</v>
      </c>
      <c r="K2805">
        <f>INDEX(GWP!$C$2:$C$13,MATCH(EPS!I2805,GWP!$B$2:$B$13,0))</f>
        <v>0</v>
      </c>
      <c r="L2805" s="4">
        <f t="shared" si="87"/>
        <v>0</v>
      </c>
    </row>
    <row r="2806" spans="1:12">
      <c r="A2806" t="s">
        <v>8423</v>
      </c>
      <c r="B2806" t="s">
        <v>7394</v>
      </c>
      <c r="C2806" t="s">
        <v>1734</v>
      </c>
      <c r="D2806" t="s">
        <v>6890</v>
      </c>
      <c r="E2806" t="s">
        <v>1712</v>
      </c>
      <c r="H2806" t="str">
        <f>INDEX('Vensim Variables'!$B:$B,MATCH(EPS!$B2806,'Vensim Variables'!$A:$A,0))</f>
        <v>g pollutant</v>
      </c>
      <c r="I2806" t="str">
        <f t="shared" si="86"/>
        <v>OC</v>
      </c>
      <c r="J2806">
        <f>INDEX(NoSettings!$C:$C,MATCH(EPS!$A2806,NoSettings!$A:$A,0))</f>
        <v>76281300</v>
      </c>
      <c r="K2806">
        <f>INDEX(GWP!$C$2:$C$13,MATCH(EPS!I2806,GWP!$B$2:$B$13,0))</f>
        <v>0</v>
      </c>
      <c r="L2806" s="4">
        <f t="shared" si="87"/>
        <v>0</v>
      </c>
    </row>
    <row r="2807" spans="1:12">
      <c r="A2807" t="s">
        <v>8424</v>
      </c>
      <c r="B2807" t="s">
        <v>7394</v>
      </c>
      <c r="C2807" t="s">
        <v>1734</v>
      </c>
      <c r="D2807" t="s">
        <v>6890</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8425</v>
      </c>
      <c r="B2808" t="s">
        <v>7394</v>
      </c>
      <c r="C2808" t="s">
        <v>1734</v>
      </c>
      <c r="D2808" t="s">
        <v>6890</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8426</v>
      </c>
      <c r="B2809" t="s">
        <v>7394</v>
      </c>
      <c r="C2809" t="s">
        <v>1734</v>
      </c>
      <c r="D2809" t="s">
        <v>6890</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8427</v>
      </c>
      <c r="B2810" t="s">
        <v>7394</v>
      </c>
      <c r="C2810" t="s">
        <v>1734</v>
      </c>
      <c r="D2810" t="s">
        <v>6891</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8428</v>
      </c>
      <c r="B2811" t="s">
        <v>7394</v>
      </c>
      <c r="C2811" t="s">
        <v>1734</v>
      </c>
      <c r="D2811" t="s">
        <v>6891</v>
      </c>
      <c r="E2811" t="s">
        <v>1705</v>
      </c>
      <c r="H2811" t="str">
        <f>INDEX('Vensim Variables'!$B:$B,MATCH(EPS!$B2811,'Vensim Variables'!$A:$A,0))</f>
        <v>g pollutant</v>
      </c>
      <c r="I2811" t="str">
        <f t="shared" si="86"/>
        <v>VOC</v>
      </c>
      <c r="J2811">
        <f>INDEX(NoSettings!$C:$C,MATCH(EPS!$A2811,NoSettings!$A:$A,0))</f>
        <v>678487000</v>
      </c>
      <c r="K2811">
        <f>INDEX(GWP!$C$2:$C$13,MATCH(EPS!I2811,GWP!$B$2:$B$13,0))</f>
        <v>0</v>
      </c>
      <c r="L2811" s="4">
        <f t="shared" si="87"/>
        <v>0</v>
      </c>
    </row>
    <row r="2812" spans="1:12">
      <c r="A2812" t="s">
        <v>8429</v>
      </c>
      <c r="B2812" t="s">
        <v>7394</v>
      </c>
      <c r="C2812" t="s">
        <v>1734</v>
      </c>
      <c r="D2812" t="s">
        <v>6891</v>
      </c>
      <c r="E2812" t="s">
        <v>1706</v>
      </c>
      <c r="H2812" t="str">
        <f>INDEX('Vensim Variables'!$B:$B,MATCH(EPS!$B2812,'Vensim Variables'!$A:$A,0))</f>
        <v>g pollutant</v>
      </c>
      <c r="I2812" t="str">
        <f t="shared" si="86"/>
        <v>CO</v>
      </c>
      <c r="J2812">
        <f>INDEX(NoSettings!$C:$C,MATCH(EPS!$A2812,NoSettings!$A:$A,0))</f>
        <v>3782290000</v>
      </c>
      <c r="K2812">
        <f>INDEX(GWP!$C$2:$C$13,MATCH(EPS!I2812,GWP!$B$2:$B$13,0))</f>
        <v>0</v>
      </c>
      <c r="L2812" s="4">
        <f t="shared" si="87"/>
        <v>0</v>
      </c>
    </row>
    <row r="2813" spans="1:12">
      <c r="A2813" t="s">
        <v>8430</v>
      </c>
      <c r="B2813" t="s">
        <v>7394</v>
      </c>
      <c r="C2813" t="s">
        <v>1734</v>
      </c>
      <c r="D2813" t="s">
        <v>6891</v>
      </c>
      <c r="E2813" t="s">
        <v>1707</v>
      </c>
      <c r="H2813" t="str">
        <f>INDEX('Vensim Variables'!$B:$B,MATCH(EPS!$B2813,'Vensim Variables'!$A:$A,0))</f>
        <v>g pollutant</v>
      </c>
      <c r="I2813" t="str">
        <f t="shared" si="86"/>
        <v>NOx</v>
      </c>
      <c r="J2813">
        <f>INDEX(NoSettings!$C:$C,MATCH(EPS!$A2813,NoSettings!$A:$A,0))</f>
        <v>6327720000</v>
      </c>
      <c r="K2813">
        <f>INDEX(GWP!$C$2:$C$13,MATCH(EPS!I2813,GWP!$B$2:$B$13,0))</f>
        <v>0</v>
      </c>
      <c r="L2813" s="4">
        <f t="shared" si="87"/>
        <v>0</v>
      </c>
    </row>
    <row r="2814" spans="1:12">
      <c r="A2814" t="s">
        <v>8431</v>
      </c>
      <c r="B2814" t="s">
        <v>7394</v>
      </c>
      <c r="C2814" t="s">
        <v>1734</v>
      </c>
      <c r="D2814" t="s">
        <v>6891</v>
      </c>
      <c r="E2814" t="s">
        <v>1708</v>
      </c>
      <c r="H2814" t="str">
        <f>INDEX('Vensim Variables'!$B:$B,MATCH(EPS!$B2814,'Vensim Variables'!$A:$A,0))</f>
        <v>g pollutant</v>
      </c>
      <c r="I2814" t="str">
        <f t="shared" si="86"/>
        <v>PM10</v>
      </c>
      <c r="J2814">
        <f>INDEX(NoSettings!$C:$C,MATCH(EPS!$A2814,NoSettings!$A:$A,0))</f>
        <v>253796000</v>
      </c>
      <c r="K2814">
        <f>INDEX(GWP!$C$2:$C$13,MATCH(EPS!I2814,GWP!$B$2:$B$13,0))</f>
        <v>0</v>
      </c>
      <c r="L2814" s="4">
        <f t="shared" si="87"/>
        <v>0</v>
      </c>
    </row>
    <row r="2815" spans="1:12">
      <c r="A2815" t="s">
        <v>8432</v>
      </c>
      <c r="B2815" t="s">
        <v>7394</v>
      </c>
      <c r="C2815" t="s">
        <v>1734</v>
      </c>
      <c r="D2815" t="s">
        <v>6891</v>
      </c>
      <c r="E2815" t="s">
        <v>1709</v>
      </c>
      <c r="H2815" t="str">
        <f>INDEX('Vensim Variables'!$B:$B,MATCH(EPS!$B2815,'Vensim Variables'!$A:$A,0))</f>
        <v>g pollutant</v>
      </c>
      <c r="I2815" t="str">
        <f t="shared" si="86"/>
        <v>PM25</v>
      </c>
      <c r="J2815">
        <f>INDEX(NoSettings!$C:$C,MATCH(EPS!$A2815,NoSettings!$A:$A,0))</f>
        <v>238415000</v>
      </c>
      <c r="K2815">
        <f>INDEX(GWP!$C$2:$C$13,MATCH(EPS!I2815,GWP!$B$2:$B$13,0))</f>
        <v>0</v>
      </c>
      <c r="L2815" s="4">
        <f t="shared" si="87"/>
        <v>0</v>
      </c>
    </row>
    <row r="2816" spans="1:12">
      <c r="A2816" t="s">
        <v>8433</v>
      </c>
      <c r="B2816" t="s">
        <v>7394</v>
      </c>
      <c r="C2816" t="s">
        <v>1734</v>
      </c>
      <c r="D2816" t="s">
        <v>6891</v>
      </c>
      <c r="E2816" t="s">
        <v>1710</v>
      </c>
      <c r="H2816" t="str">
        <f>INDEX('Vensim Variables'!$B:$B,MATCH(EPS!$B2816,'Vensim Variables'!$A:$A,0))</f>
        <v>g pollutant</v>
      </c>
      <c r="I2816" t="str">
        <f t="shared" si="86"/>
        <v>SOx</v>
      </c>
      <c r="J2816">
        <f>INDEX(NoSettings!$C:$C,MATCH(EPS!$A2816,NoSettings!$A:$A,0))</f>
        <v>147256000</v>
      </c>
      <c r="K2816">
        <f>INDEX(GWP!$C$2:$C$13,MATCH(EPS!I2816,GWP!$B$2:$B$13,0))</f>
        <v>0</v>
      </c>
      <c r="L2816" s="4">
        <f t="shared" si="87"/>
        <v>0</v>
      </c>
    </row>
    <row r="2817" spans="1:12">
      <c r="A2817" t="s">
        <v>8434</v>
      </c>
      <c r="B2817" t="s">
        <v>7394</v>
      </c>
      <c r="C2817" t="s">
        <v>1734</v>
      </c>
      <c r="D2817" t="s">
        <v>6891</v>
      </c>
      <c r="E2817" t="s">
        <v>1711</v>
      </c>
      <c r="H2817" t="str">
        <f>INDEX('Vensim Variables'!$B:$B,MATCH(EPS!$B2817,'Vensim Variables'!$A:$A,0))</f>
        <v>g pollutant</v>
      </c>
      <c r="I2817" t="str">
        <f t="shared" si="86"/>
        <v>BC</v>
      </c>
      <c r="J2817">
        <f>INDEX(NoSettings!$C:$C,MATCH(EPS!$A2817,NoSettings!$A:$A,0))</f>
        <v>14929200</v>
      </c>
      <c r="K2817">
        <f>INDEX(GWP!$C$2:$C$13,MATCH(EPS!I2817,GWP!$B$2:$B$13,0))</f>
        <v>0</v>
      </c>
      <c r="L2817" s="4">
        <f t="shared" si="87"/>
        <v>0</v>
      </c>
    </row>
    <row r="2818" spans="1:12">
      <c r="A2818" t="s">
        <v>8435</v>
      </c>
      <c r="B2818" t="s">
        <v>7394</v>
      </c>
      <c r="C2818" t="s">
        <v>1734</v>
      </c>
      <c r="D2818" t="s">
        <v>6891</v>
      </c>
      <c r="E2818" t="s">
        <v>1712</v>
      </c>
      <c r="H2818" t="str">
        <f>INDEX('Vensim Variables'!$B:$B,MATCH(EPS!$B2818,'Vensim Variables'!$A:$A,0))</f>
        <v>g pollutant</v>
      </c>
      <c r="I2818" t="str">
        <f t="shared" si="86"/>
        <v>OC</v>
      </c>
      <c r="J2818">
        <f>INDEX(NoSettings!$C:$C,MATCH(EPS!$A2818,NoSettings!$A:$A,0))</f>
        <v>109028000</v>
      </c>
      <c r="K2818">
        <f>INDEX(GWP!$C$2:$C$13,MATCH(EPS!I2818,GWP!$B$2:$B$13,0))</f>
        <v>0</v>
      </c>
      <c r="L2818" s="4">
        <f t="shared" si="87"/>
        <v>0</v>
      </c>
    </row>
    <row r="2819" spans="1:12">
      <c r="A2819" t="s">
        <v>8436</v>
      </c>
      <c r="B2819" t="s">
        <v>7394</v>
      </c>
      <c r="C2819" t="s">
        <v>1734</v>
      </c>
      <c r="D2819" t="s">
        <v>6891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8437</v>
      </c>
      <c r="B2820" t="s">
        <v>7394</v>
      </c>
      <c r="C2820" t="s">
        <v>1734</v>
      </c>
      <c r="D2820" t="s">
        <v>6891</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8438</v>
      </c>
      <c r="B2821" t="s">
        <v>7394</v>
      </c>
      <c r="C2821" t="s">
        <v>1734</v>
      </c>
      <c r="D2821" t="s">
        <v>6891</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8439</v>
      </c>
      <c r="B2822" t="s">
        <v>7394</v>
      </c>
      <c r="C2822" t="s">
        <v>1734</v>
      </c>
      <c r="D2822" t="s">
        <v>6892</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8440</v>
      </c>
      <c r="B2823" t="s">
        <v>7394</v>
      </c>
      <c r="C2823" t="s">
        <v>1734</v>
      </c>
      <c r="D2823" t="s">
        <v>6892</v>
      </c>
      <c r="E2823" t="s">
        <v>1705</v>
      </c>
      <c r="H2823" t="str">
        <f>INDEX('Vensim Variables'!$B:$B,MATCH(EPS!$B2823,'Vensim Variables'!$A:$A,0))</f>
        <v>g pollutant</v>
      </c>
      <c r="I2823" t="str">
        <f t="shared" si="88"/>
        <v>VOC</v>
      </c>
      <c r="J2823">
        <f>INDEX(NoSettings!$C:$C,MATCH(EPS!$A2823,NoSettings!$A:$A,0))</f>
        <v>552088000</v>
      </c>
      <c r="K2823">
        <f>INDEX(GWP!$C$2:$C$13,MATCH(EPS!I2823,GWP!$B$2:$B$13,0))</f>
        <v>0</v>
      </c>
      <c r="L2823" s="4">
        <f t="shared" si="89"/>
        <v>0</v>
      </c>
    </row>
    <row r="2824" spans="1:12">
      <c r="A2824" t="s">
        <v>8441</v>
      </c>
      <c r="B2824" t="s">
        <v>7394</v>
      </c>
      <c r="C2824" t="s">
        <v>1734</v>
      </c>
      <c r="D2824" t="s">
        <v>6892</v>
      </c>
      <c r="E2824" t="s">
        <v>1706</v>
      </c>
      <c r="H2824" t="str">
        <f>INDEX('Vensim Variables'!$B:$B,MATCH(EPS!$B2824,'Vensim Variables'!$A:$A,0))</f>
        <v>g pollutant</v>
      </c>
      <c r="I2824" t="str">
        <f t="shared" si="88"/>
        <v>CO</v>
      </c>
      <c r="J2824">
        <f>INDEX(NoSettings!$C:$C,MATCH(EPS!$A2824,NoSettings!$A:$A,0))</f>
        <v>3077670000</v>
      </c>
      <c r="K2824">
        <f>INDEX(GWP!$C$2:$C$13,MATCH(EPS!I2824,GWP!$B$2:$B$13,0))</f>
        <v>0</v>
      </c>
      <c r="L2824" s="4">
        <f t="shared" si="89"/>
        <v>0</v>
      </c>
    </row>
    <row r="2825" spans="1:12">
      <c r="A2825" t="s">
        <v>8442</v>
      </c>
      <c r="B2825" t="s">
        <v>7394</v>
      </c>
      <c r="C2825" t="s">
        <v>1734</v>
      </c>
      <c r="D2825" t="s">
        <v>6892</v>
      </c>
      <c r="E2825" t="s">
        <v>1707</v>
      </c>
      <c r="H2825" t="str">
        <f>INDEX('Vensim Variables'!$B:$B,MATCH(EPS!$B2825,'Vensim Variables'!$A:$A,0))</f>
        <v>g pollutant</v>
      </c>
      <c r="I2825" t="str">
        <f t="shared" si="88"/>
        <v>NOx</v>
      </c>
      <c r="J2825">
        <f>INDEX(NoSettings!$C:$C,MATCH(EPS!$A2825,NoSettings!$A:$A,0))</f>
        <v>5148890000</v>
      </c>
      <c r="K2825">
        <f>INDEX(GWP!$C$2:$C$13,MATCH(EPS!I2825,GWP!$B$2:$B$13,0))</f>
        <v>0</v>
      </c>
      <c r="L2825" s="4">
        <f t="shared" si="89"/>
        <v>0</v>
      </c>
    </row>
    <row r="2826" spans="1:12">
      <c r="A2826" t="s">
        <v>8443</v>
      </c>
      <c r="B2826" t="s">
        <v>7394</v>
      </c>
      <c r="C2826" t="s">
        <v>1734</v>
      </c>
      <c r="D2826" t="s">
        <v>6892</v>
      </c>
      <c r="E2826" t="s">
        <v>1708</v>
      </c>
      <c r="H2826" t="str">
        <f>INDEX('Vensim Variables'!$B:$B,MATCH(EPS!$B2826,'Vensim Variables'!$A:$A,0))</f>
        <v>g pollutant</v>
      </c>
      <c r="I2826" t="str">
        <f t="shared" si="88"/>
        <v>PM10</v>
      </c>
      <c r="J2826">
        <f>INDEX(NoSettings!$C:$C,MATCH(EPS!$A2826,NoSettings!$A:$A,0))</f>
        <v>206515000</v>
      </c>
      <c r="K2826">
        <f>INDEX(GWP!$C$2:$C$13,MATCH(EPS!I2826,GWP!$B$2:$B$13,0))</f>
        <v>0</v>
      </c>
      <c r="L2826" s="4">
        <f t="shared" si="89"/>
        <v>0</v>
      </c>
    </row>
    <row r="2827" spans="1:12">
      <c r="A2827" t="s">
        <v>8444</v>
      </c>
      <c r="B2827" t="s">
        <v>7394</v>
      </c>
      <c r="C2827" t="s">
        <v>1734</v>
      </c>
      <c r="D2827" t="s">
        <v>6892</v>
      </c>
      <c r="E2827" t="s">
        <v>1709</v>
      </c>
      <c r="H2827" t="str">
        <f>INDEX('Vensim Variables'!$B:$B,MATCH(EPS!$B2827,'Vensim Variables'!$A:$A,0))</f>
        <v>g pollutant</v>
      </c>
      <c r="I2827" t="str">
        <f t="shared" si="88"/>
        <v>PM25</v>
      </c>
      <c r="J2827">
        <f>INDEX(NoSettings!$C:$C,MATCH(EPS!$A2827,NoSettings!$A:$A,0))</f>
        <v>193999000</v>
      </c>
      <c r="K2827">
        <f>INDEX(GWP!$C$2:$C$13,MATCH(EPS!I2827,GWP!$B$2:$B$13,0))</f>
        <v>0</v>
      </c>
      <c r="L2827" s="4">
        <f t="shared" si="89"/>
        <v>0</v>
      </c>
    </row>
    <row r="2828" spans="1:12">
      <c r="A2828" t="s">
        <v>8445</v>
      </c>
      <c r="B2828" t="s">
        <v>7394</v>
      </c>
      <c r="C2828" t="s">
        <v>1734</v>
      </c>
      <c r="D2828" t="s">
        <v>6892</v>
      </c>
      <c r="E2828" t="s">
        <v>1710</v>
      </c>
      <c r="H2828" t="str">
        <f>INDEX('Vensim Variables'!$B:$B,MATCH(EPS!$B2828,'Vensim Variables'!$A:$A,0))</f>
        <v>g pollutant</v>
      </c>
      <c r="I2828" t="str">
        <f t="shared" si="88"/>
        <v>SOx</v>
      </c>
      <c r="J2828">
        <f>INDEX(NoSettings!$C:$C,MATCH(EPS!$A2828,NoSettings!$A:$A,0))</f>
        <v>119823000</v>
      </c>
      <c r="K2828">
        <f>INDEX(GWP!$C$2:$C$13,MATCH(EPS!I2828,GWP!$B$2:$B$13,0))</f>
        <v>0</v>
      </c>
      <c r="L2828" s="4">
        <f t="shared" si="89"/>
        <v>0</v>
      </c>
    </row>
    <row r="2829" spans="1:12">
      <c r="A2829" t="s">
        <v>8446</v>
      </c>
      <c r="B2829" t="s">
        <v>7394</v>
      </c>
      <c r="C2829" t="s">
        <v>1734</v>
      </c>
      <c r="D2829" t="s">
        <v>6892</v>
      </c>
      <c r="E2829" t="s">
        <v>1711</v>
      </c>
      <c r="H2829" t="str">
        <f>INDEX('Vensim Variables'!$B:$B,MATCH(EPS!$B2829,'Vensim Variables'!$A:$A,0))</f>
        <v>g pollutant</v>
      </c>
      <c r="I2829" t="str">
        <f t="shared" si="88"/>
        <v>BC</v>
      </c>
      <c r="J2829">
        <f>INDEX(NoSettings!$C:$C,MATCH(EPS!$A2829,NoSettings!$A:$A,0))</f>
        <v>12148000</v>
      </c>
      <c r="K2829">
        <f>INDEX(GWP!$C$2:$C$13,MATCH(EPS!I2829,GWP!$B$2:$B$13,0))</f>
        <v>0</v>
      </c>
      <c r="L2829" s="4">
        <f t="shared" si="89"/>
        <v>0</v>
      </c>
    </row>
    <row r="2830" spans="1:12">
      <c r="A2830" t="s">
        <v>8447</v>
      </c>
      <c r="B2830" t="s">
        <v>7394</v>
      </c>
      <c r="C2830" t="s">
        <v>1734</v>
      </c>
      <c r="D2830" t="s">
        <v>6892</v>
      </c>
      <c r="E2830" t="s">
        <v>1712</v>
      </c>
      <c r="H2830" t="str">
        <f>INDEX('Vensim Variables'!$B:$B,MATCH(EPS!$B2830,'Vensim Variables'!$A:$A,0))</f>
        <v>g pollutant</v>
      </c>
      <c r="I2830" t="str">
        <f t="shared" si="88"/>
        <v>OC</v>
      </c>
      <c r="J2830">
        <f>INDEX(NoSettings!$C:$C,MATCH(EPS!$A2830,NoSettings!$A:$A,0))</f>
        <v>88716900</v>
      </c>
      <c r="K2830">
        <f>INDEX(GWP!$C$2:$C$13,MATCH(EPS!I2830,GWP!$B$2:$B$13,0))</f>
        <v>0</v>
      </c>
      <c r="L2830" s="4">
        <f t="shared" si="89"/>
        <v>0</v>
      </c>
    </row>
    <row r="2831" spans="1:12">
      <c r="A2831" t="s">
        <v>8448</v>
      </c>
      <c r="B2831" t="s">
        <v>7394</v>
      </c>
      <c r="C2831" t="s">
        <v>1734</v>
      </c>
      <c r="D2831" t="s">
        <v>6892</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8449</v>
      </c>
      <c r="B2832" t="s">
        <v>7394</v>
      </c>
      <c r="C2832" t="s">
        <v>1734</v>
      </c>
      <c r="D2832" t="s">
        <v>6892</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8450</v>
      </c>
      <c r="B2833" t="s">
        <v>7394</v>
      </c>
      <c r="C2833" t="s">
        <v>1734</v>
      </c>
      <c r="D2833" t="s">
        <v>6892</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8451</v>
      </c>
      <c r="B2834" t="s">
        <v>7394</v>
      </c>
      <c r="C2834" t="s">
        <v>1734</v>
      </c>
      <c r="D2834" t="s">
        <v>6893</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8452</v>
      </c>
      <c r="B2835" t="s">
        <v>7394</v>
      </c>
      <c r="C2835" t="s">
        <v>1734</v>
      </c>
      <c r="D2835" t="s">
        <v>6893</v>
      </c>
      <c r="E2835" t="s">
        <v>1705</v>
      </c>
      <c r="H2835" t="str">
        <f>INDEX('Vensim Variables'!$B:$B,MATCH(EPS!$B2835,'Vensim Variables'!$A:$A,0))</f>
        <v>g pollutant</v>
      </c>
      <c r="I2835" t="str">
        <f t="shared" si="88"/>
        <v>VOC</v>
      </c>
      <c r="J2835">
        <f>INDEX(NoSettings!$C:$C,MATCH(EPS!$A2835,NoSettings!$A:$A,0))</f>
        <v>1874830000</v>
      </c>
      <c r="K2835">
        <f>INDEX(GWP!$C$2:$C$13,MATCH(EPS!I2835,GWP!$B$2:$B$13,0))</f>
        <v>0</v>
      </c>
      <c r="L2835" s="4">
        <f t="shared" si="89"/>
        <v>0</v>
      </c>
    </row>
    <row r="2836" spans="1:12">
      <c r="A2836" t="s">
        <v>8453</v>
      </c>
      <c r="B2836" t="s">
        <v>7394</v>
      </c>
      <c r="C2836" t="s">
        <v>1734</v>
      </c>
      <c r="D2836" t="s">
        <v>6893</v>
      </c>
      <c r="E2836" t="s">
        <v>1706</v>
      </c>
      <c r="H2836" t="str">
        <f>INDEX('Vensim Variables'!$B:$B,MATCH(EPS!$B2836,'Vensim Variables'!$A:$A,0))</f>
        <v>g pollutant</v>
      </c>
      <c r="I2836" t="str">
        <f t="shared" si="88"/>
        <v>CO</v>
      </c>
      <c r="J2836">
        <f>INDEX(NoSettings!$C:$C,MATCH(EPS!$A2836,NoSettings!$A:$A,0))</f>
        <v>10451400000</v>
      </c>
      <c r="K2836">
        <f>INDEX(GWP!$C$2:$C$13,MATCH(EPS!I2836,GWP!$B$2:$B$13,0))</f>
        <v>0</v>
      </c>
      <c r="L2836" s="4">
        <f t="shared" si="89"/>
        <v>0</v>
      </c>
    </row>
    <row r="2837" spans="1:12">
      <c r="A2837" t="s">
        <v>8454</v>
      </c>
      <c r="B2837" t="s">
        <v>7394</v>
      </c>
      <c r="C2837" t="s">
        <v>1734</v>
      </c>
      <c r="D2837" t="s">
        <v>6893</v>
      </c>
      <c r="E2837" t="s">
        <v>1707</v>
      </c>
      <c r="H2837" t="str">
        <f>INDEX('Vensim Variables'!$B:$B,MATCH(EPS!$B2837,'Vensim Variables'!$A:$A,0))</f>
        <v>g pollutant</v>
      </c>
      <c r="I2837" t="str">
        <f t="shared" si="88"/>
        <v>NOx</v>
      </c>
      <c r="J2837">
        <f>INDEX(NoSettings!$C:$C,MATCH(EPS!$A2837,NoSettings!$A:$A,0))</f>
        <v>17485100000</v>
      </c>
      <c r="K2837">
        <f>INDEX(GWP!$C$2:$C$13,MATCH(EPS!I2837,GWP!$B$2:$B$13,0))</f>
        <v>0</v>
      </c>
      <c r="L2837" s="4">
        <f t="shared" si="89"/>
        <v>0</v>
      </c>
    </row>
    <row r="2838" spans="1:12">
      <c r="A2838" t="s">
        <v>8455</v>
      </c>
      <c r="B2838" t="s">
        <v>7394</v>
      </c>
      <c r="C2838" t="s">
        <v>1734</v>
      </c>
      <c r="D2838" t="s">
        <v>6893</v>
      </c>
      <c r="E2838" t="s">
        <v>1708</v>
      </c>
      <c r="H2838" t="str">
        <f>INDEX('Vensim Variables'!$B:$B,MATCH(EPS!$B2838,'Vensim Variables'!$A:$A,0))</f>
        <v>g pollutant</v>
      </c>
      <c r="I2838" t="str">
        <f t="shared" si="88"/>
        <v>PM10</v>
      </c>
      <c r="J2838">
        <f>INDEX(NoSettings!$C:$C,MATCH(EPS!$A2838,NoSettings!$A:$A,0))</f>
        <v>701303000</v>
      </c>
      <c r="K2838">
        <f>INDEX(GWP!$C$2:$C$13,MATCH(EPS!I2838,GWP!$B$2:$B$13,0))</f>
        <v>0</v>
      </c>
      <c r="L2838" s="4">
        <f t="shared" si="89"/>
        <v>0</v>
      </c>
    </row>
    <row r="2839" spans="1:12">
      <c r="A2839" t="s">
        <v>8456</v>
      </c>
      <c r="B2839" t="s">
        <v>7394</v>
      </c>
      <c r="C2839" t="s">
        <v>1734</v>
      </c>
      <c r="D2839" t="s">
        <v>6893</v>
      </c>
      <c r="E2839" t="s">
        <v>1709</v>
      </c>
      <c r="H2839" t="str">
        <f>INDEX('Vensim Variables'!$B:$B,MATCH(EPS!$B2839,'Vensim Variables'!$A:$A,0))</f>
        <v>g pollutant</v>
      </c>
      <c r="I2839" t="str">
        <f t="shared" si="88"/>
        <v>PM25</v>
      </c>
      <c r="J2839">
        <f>INDEX(NoSettings!$C:$C,MATCH(EPS!$A2839,NoSettings!$A:$A,0))</f>
        <v>658800000</v>
      </c>
      <c r="K2839">
        <f>INDEX(GWP!$C$2:$C$13,MATCH(EPS!I2839,GWP!$B$2:$B$13,0))</f>
        <v>0</v>
      </c>
      <c r="L2839" s="4">
        <f t="shared" si="89"/>
        <v>0</v>
      </c>
    </row>
    <row r="2840" spans="1:12">
      <c r="A2840" t="s">
        <v>8457</v>
      </c>
      <c r="B2840" t="s">
        <v>7394</v>
      </c>
      <c r="C2840" t="s">
        <v>1734</v>
      </c>
      <c r="D2840" t="s">
        <v>6893</v>
      </c>
      <c r="E2840" t="s">
        <v>1710</v>
      </c>
      <c r="H2840" t="str">
        <f>INDEX('Vensim Variables'!$B:$B,MATCH(EPS!$B2840,'Vensim Variables'!$A:$A,0))</f>
        <v>g pollutant</v>
      </c>
      <c r="I2840" t="str">
        <f t="shared" si="88"/>
        <v>SOx</v>
      </c>
      <c r="J2840">
        <f>INDEX(NoSettings!$C:$C,MATCH(EPS!$A2840,NoSettings!$A:$A,0))</f>
        <v>406906000</v>
      </c>
      <c r="K2840">
        <f>INDEX(GWP!$C$2:$C$13,MATCH(EPS!I2840,GWP!$B$2:$B$13,0))</f>
        <v>0</v>
      </c>
      <c r="L2840" s="4">
        <f t="shared" si="89"/>
        <v>0</v>
      </c>
    </row>
    <row r="2841" spans="1:12">
      <c r="A2841" t="s">
        <v>8458</v>
      </c>
      <c r="B2841" t="s">
        <v>7394</v>
      </c>
      <c r="C2841" t="s">
        <v>1734</v>
      </c>
      <c r="D2841" t="s">
        <v>6893</v>
      </c>
      <c r="E2841" t="s">
        <v>1711</v>
      </c>
      <c r="H2841" t="str">
        <f>INDEX('Vensim Variables'!$B:$B,MATCH(EPS!$B2841,'Vensim Variables'!$A:$A,0))</f>
        <v>g pollutant</v>
      </c>
      <c r="I2841" t="str">
        <f t="shared" si="88"/>
        <v>BC</v>
      </c>
      <c r="J2841">
        <f>INDEX(NoSettings!$C:$C,MATCH(EPS!$A2841,NoSettings!$A:$A,0))</f>
        <v>41253100</v>
      </c>
      <c r="K2841">
        <f>INDEX(GWP!$C$2:$C$13,MATCH(EPS!I2841,GWP!$B$2:$B$13,0))</f>
        <v>0</v>
      </c>
      <c r="L2841" s="4">
        <f t="shared" si="89"/>
        <v>0</v>
      </c>
    </row>
    <row r="2842" spans="1:12">
      <c r="A2842" t="s">
        <v>8459</v>
      </c>
      <c r="B2842" t="s">
        <v>7394</v>
      </c>
      <c r="C2842" t="s">
        <v>1734</v>
      </c>
      <c r="D2842" t="s">
        <v>6893</v>
      </c>
      <c r="E2842" t="s">
        <v>1712</v>
      </c>
      <c r="H2842" t="str">
        <f>INDEX('Vensim Variables'!$B:$B,MATCH(EPS!$B2842,'Vensim Variables'!$A:$A,0))</f>
        <v>g pollutant</v>
      </c>
      <c r="I2842" t="str">
        <f t="shared" si="88"/>
        <v>OC</v>
      </c>
      <c r="J2842">
        <f>INDEX(NoSettings!$C:$C,MATCH(EPS!$A2842,NoSettings!$A:$A,0))</f>
        <v>301273000</v>
      </c>
      <c r="K2842">
        <f>INDEX(GWP!$C$2:$C$13,MATCH(EPS!I2842,GWP!$B$2:$B$13,0))</f>
        <v>0</v>
      </c>
      <c r="L2842" s="4">
        <f t="shared" si="89"/>
        <v>0</v>
      </c>
    </row>
    <row r="2843" spans="1:12">
      <c r="A2843" t="s">
        <v>8460</v>
      </c>
      <c r="B2843" t="s">
        <v>7394</v>
      </c>
      <c r="C2843" t="s">
        <v>1734</v>
      </c>
      <c r="D2843" t="s">
        <v>6893</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8461</v>
      </c>
      <c r="B2844" t="s">
        <v>7394</v>
      </c>
      <c r="C2844" t="s">
        <v>1734</v>
      </c>
      <c r="D2844" t="s">
        <v>6893</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8462</v>
      </c>
      <c r="B2845" t="s">
        <v>7394</v>
      </c>
      <c r="C2845" t="s">
        <v>1734</v>
      </c>
      <c r="D2845" t="s">
        <v>6893</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8463</v>
      </c>
      <c r="B2846" t="s">
        <v>7394</v>
      </c>
      <c r="C2846" t="s">
        <v>1734</v>
      </c>
      <c r="D2846" t="s">
        <v>6894</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8464</v>
      </c>
      <c r="B2847" t="s">
        <v>7394</v>
      </c>
      <c r="C2847" t="s">
        <v>1734</v>
      </c>
      <c r="D2847" t="s">
        <v>6894</v>
      </c>
      <c r="E2847" t="s">
        <v>1705</v>
      </c>
      <c r="H2847" t="str">
        <f>INDEX('Vensim Variables'!$B:$B,MATCH(EPS!$B2847,'Vensim Variables'!$A:$A,0))</f>
        <v>g pollutant</v>
      </c>
      <c r="I2847" t="str">
        <f t="shared" si="88"/>
        <v>VOC</v>
      </c>
      <c r="J2847">
        <f>INDEX(NoSettings!$C:$C,MATCH(EPS!$A2847,NoSettings!$A:$A,0))</f>
        <v>1128410000</v>
      </c>
      <c r="K2847">
        <f>INDEX(GWP!$C$2:$C$13,MATCH(EPS!I2847,GWP!$B$2:$B$13,0))</f>
        <v>0</v>
      </c>
      <c r="L2847" s="4">
        <f t="shared" si="89"/>
        <v>0</v>
      </c>
    </row>
    <row r="2848" spans="1:12">
      <c r="A2848" t="s">
        <v>8465</v>
      </c>
      <c r="B2848" t="s">
        <v>7394</v>
      </c>
      <c r="C2848" t="s">
        <v>1734</v>
      </c>
      <c r="D2848" t="s">
        <v>6894</v>
      </c>
      <c r="E2848" t="s">
        <v>1706</v>
      </c>
      <c r="H2848" t="str">
        <f>INDEX('Vensim Variables'!$B:$B,MATCH(EPS!$B2848,'Vensim Variables'!$A:$A,0))</f>
        <v>g pollutant</v>
      </c>
      <c r="I2848" t="str">
        <f t="shared" si="88"/>
        <v>CO</v>
      </c>
      <c r="J2848">
        <f>INDEX(NoSettings!$C:$C,MATCH(EPS!$A2848,NoSettings!$A:$A,0))</f>
        <v>6290440000</v>
      </c>
      <c r="K2848">
        <f>INDEX(GWP!$C$2:$C$13,MATCH(EPS!I2848,GWP!$B$2:$B$13,0))</f>
        <v>0</v>
      </c>
      <c r="L2848" s="4">
        <f t="shared" si="89"/>
        <v>0</v>
      </c>
    </row>
    <row r="2849" spans="1:12">
      <c r="A2849" t="s">
        <v>8466</v>
      </c>
      <c r="B2849" t="s">
        <v>7394</v>
      </c>
      <c r="C2849" t="s">
        <v>1734</v>
      </c>
      <c r="D2849" t="s">
        <v>6894</v>
      </c>
      <c r="E2849" t="s">
        <v>1707</v>
      </c>
      <c r="H2849" t="str">
        <f>INDEX('Vensim Variables'!$B:$B,MATCH(EPS!$B2849,'Vensim Variables'!$A:$A,0))</f>
        <v>g pollutant</v>
      </c>
      <c r="I2849" t="str">
        <f t="shared" si="88"/>
        <v>NOx</v>
      </c>
      <c r="J2849">
        <f>INDEX(NoSettings!$C:$C,MATCH(EPS!$A2849,NoSettings!$A:$A,0))</f>
        <v>10523800000</v>
      </c>
      <c r="K2849">
        <f>INDEX(GWP!$C$2:$C$13,MATCH(EPS!I2849,GWP!$B$2:$B$13,0))</f>
        <v>0</v>
      </c>
      <c r="L2849" s="4">
        <f t="shared" si="89"/>
        <v>0</v>
      </c>
    </row>
    <row r="2850" spans="1:12">
      <c r="A2850" t="s">
        <v>8467</v>
      </c>
      <c r="B2850" t="s">
        <v>7394</v>
      </c>
      <c r="C2850" t="s">
        <v>1734</v>
      </c>
      <c r="D2850" t="s">
        <v>6894</v>
      </c>
      <c r="E2850" t="s">
        <v>1708</v>
      </c>
      <c r="H2850" t="str">
        <f>INDEX('Vensim Variables'!$B:$B,MATCH(EPS!$B2850,'Vensim Variables'!$A:$A,0))</f>
        <v>g pollutant</v>
      </c>
      <c r="I2850" t="str">
        <f t="shared" si="88"/>
        <v>PM10</v>
      </c>
      <c r="J2850">
        <f>INDEX(NoSettings!$C:$C,MATCH(EPS!$A2850,NoSettings!$A:$A,0))</f>
        <v>422096000</v>
      </c>
      <c r="K2850">
        <f>INDEX(GWP!$C$2:$C$13,MATCH(EPS!I2850,GWP!$B$2:$B$13,0))</f>
        <v>0</v>
      </c>
      <c r="L2850" s="4">
        <f t="shared" si="89"/>
        <v>0</v>
      </c>
    </row>
    <row r="2851" spans="1:12">
      <c r="A2851" t="s">
        <v>8468</v>
      </c>
      <c r="B2851" t="s">
        <v>7394</v>
      </c>
      <c r="C2851" t="s">
        <v>1734</v>
      </c>
      <c r="D2851" t="s">
        <v>6894</v>
      </c>
      <c r="E2851" t="s">
        <v>1709</v>
      </c>
      <c r="H2851" t="str">
        <f>INDEX('Vensim Variables'!$B:$B,MATCH(EPS!$B2851,'Vensim Variables'!$A:$A,0))</f>
        <v>g pollutant</v>
      </c>
      <c r="I2851" t="str">
        <f t="shared" si="88"/>
        <v>PM25</v>
      </c>
      <c r="J2851">
        <f>INDEX(NoSettings!$C:$C,MATCH(EPS!$A2851,NoSettings!$A:$A,0))</f>
        <v>396515000</v>
      </c>
      <c r="K2851">
        <f>INDEX(GWP!$C$2:$C$13,MATCH(EPS!I2851,GWP!$B$2:$B$13,0))</f>
        <v>0</v>
      </c>
      <c r="L2851" s="4">
        <f t="shared" si="89"/>
        <v>0</v>
      </c>
    </row>
    <row r="2852" spans="1:12">
      <c r="A2852" t="s">
        <v>8469</v>
      </c>
      <c r="B2852" t="s">
        <v>7394</v>
      </c>
      <c r="C2852" t="s">
        <v>1734</v>
      </c>
      <c r="D2852" t="s">
        <v>6894</v>
      </c>
      <c r="E2852" t="s">
        <v>1710</v>
      </c>
      <c r="H2852" t="str">
        <f>INDEX('Vensim Variables'!$B:$B,MATCH(EPS!$B2852,'Vensim Variables'!$A:$A,0))</f>
        <v>g pollutant</v>
      </c>
      <c r="I2852" t="str">
        <f t="shared" si="88"/>
        <v>SOx</v>
      </c>
      <c r="J2852">
        <f>INDEX(NoSettings!$C:$C,MATCH(EPS!$A2852,NoSettings!$A:$A,0))</f>
        <v>244906000</v>
      </c>
      <c r="K2852">
        <f>INDEX(GWP!$C$2:$C$13,MATCH(EPS!I2852,GWP!$B$2:$B$13,0))</f>
        <v>0</v>
      </c>
      <c r="L2852" s="4">
        <f t="shared" si="89"/>
        <v>0</v>
      </c>
    </row>
    <row r="2853" spans="1:12">
      <c r="A2853" t="s">
        <v>8470</v>
      </c>
      <c r="B2853" t="s">
        <v>7394</v>
      </c>
      <c r="C2853" t="s">
        <v>1734</v>
      </c>
      <c r="D2853" t="s">
        <v>6894</v>
      </c>
      <c r="E2853" t="s">
        <v>1711</v>
      </c>
      <c r="H2853" t="str">
        <f>INDEX('Vensim Variables'!$B:$B,MATCH(EPS!$B2853,'Vensim Variables'!$A:$A,0))</f>
        <v>g pollutant</v>
      </c>
      <c r="I2853" t="str">
        <f t="shared" si="88"/>
        <v>BC</v>
      </c>
      <c r="J2853">
        <f>INDEX(NoSettings!$C:$C,MATCH(EPS!$A2853,NoSettings!$A:$A,0))</f>
        <v>24829200</v>
      </c>
      <c r="K2853">
        <f>INDEX(GWP!$C$2:$C$13,MATCH(EPS!I2853,GWP!$B$2:$B$13,0))</f>
        <v>0</v>
      </c>
      <c r="L2853" s="4">
        <f t="shared" si="89"/>
        <v>0</v>
      </c>
    </row>
    <row r="2854" spans="1:12">
      <c r="A2854" t="s">
        <v>8471</v>
      </c>
      <c r="B2854" t="s">
        <v>7394</v>
      </c>
      <c r="C2854" t="s">
        <v>1734</v>
      </c>
      <c r="D2854" t="s">
        <v>6894</v>
      </c>
      <c r="E2854" t="s">
        <v>1712</v>
      </c>
      <c r="H2854" t="str">
        <f>INDEX('Vensim Variables'!$B:$B,MATCH(EPS!$B2854,'Vensim Variables'!$A:$A,0))</f>
        <v>g pollutant</v>
      </c>
      <c r="I2854" t="str">
        <f t="shared" si="88"/>
        <v>OC</v>
      </c>
      <c r="J2854">
        <f>INDEX(NoSettings!$C:$C,MATCH(EPS!$A2854,NoSettings!$A:$A,0))</f>
        <v>181328000</v>
      </c>
      <c r="K2854">
        <f>INDEX(GWP!$C$2:$C$13,MATCH(EPS!I2854,GWP!$B$2:$B$13,0))</f>
        <v>0</v>
      </c>
      <c r="L2854" s="4">
        <f t="shared" si="89"/>
        <v>0</v>
      </c>
    </row>
    <row r="2855" spans="1:12">
      <c r="A2855" t="s">
        <v>8472</v>
      </c>
      <c r="B2855" t="s">
        <v>7394</v>
      </c>
      <c r="C2855" t="s">
        <v>1734</v>
      </c>
      <c r="D2855" t="s">
        <v>6894</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8473</v>
      </c>
      <c r="B2856" t="s">
        <v>7394</v>
      </c>
      <c r="C2856" t="s">
        <v>1734</v>
      </c>
      <c r="D2856" t="s">
        <v>6894</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8474</v>
      </c>
      <c r="B2857" t="s">
        <v>7394</v>
      </c>
      <c r="C2857" t="s">
        <v>1734</v>
      </c>
      <c r="D2857" t="s">
        <v>6894</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8475</v>
      </c>
      <c r="B2858" t="s">
        <v>7394</v>
      </c>
      <c r="C2858" t="s">
        <v>1734</v>
      </c>
      <c r="D2858" t="s">
        <v>6895</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8476</v>
      </c>
      <c r="B2859" t="s">
        <v>7394</v>
      </c>
      <c r="C2859" t="s">
        <v>1734</v>
      </c>
      <c r="D2859" t="s">
        <v>6895</v>
      </c>
      <c r="E2859" t="s">
        <v>1705</v>
      </c>
      <c r="H2859" t="str">
        <f>INDEX('Vensim Variables'!$B:$B,MATCH(EPS!$B2859,'Vensim Variables'!$A:$A,0))</f>
        <v>g pollutant</v>
      </c>
      <c r="I2859" t="str">
        <f t="shared" si="88"/>
        <v>VOC</v>
      </c>
      <c r="J2859">
        <f>INDEX(NoSettings!$C:$C,MATCH(EPS!$A2859,NoSettings!$A:$A,0))</f>
        <v>623896000</v>
      </c>
      <c r="K2859">
        <f>INDEX(GWP!$C$2:$C$13,MATCH(EPS!I2859,GWP!$B$2:$B$13,0))</f>
        <v>0</v>
      </c>
      <c r="L2859" s="4">
        <f t="shared" si="89"/>
        <v>0</v>
      </c>
    </row>
    <row r="2860" spans="1:12">
      <c r="A2860" t="s">
        <v>8477</v>
      </c>
      <c r="B2860" t="s">
        <v>7394</v>
      </c>
      <c r="C2860" t="s">
        <v>1734</v>
      </c>
      <c r="D2860" t="s">
        <v>6895</v>
      </c>
      <c r="E2860" t="s">
        <v>1706</v>
      </c>
      <c r="H2860" t="str">
        <f>INDEX('Vensim Variables'!$B:$B,MATCH(EPS!$B2860,'Vensim Variables'!$A:$A,0))</f>
        <v>g pollutant</v>
      </c>
      <c r="I2860" t="str">
        <f t="shared" si="88"/>
        <v>CO</v>
      </c>
      <c r="J2860">
        <f>INDEX(NoSettings!$C:$C,MATCH(EPS!$A2860,NoSettings!$A:$A,0))</f>
        <v>3477970000</v>
      </c>
      <c r="K2860">
        <f>INDEX(GWP!$C$2:$C$13,MATCH(EPS!I2860,GWP!$B$2:$B$13,0))</f>
        <v>0</v>
      </c>
      <c r="L2860" s="4">
        <f t="shared" si="89"/>
        <v>0</v>
      </c>
    </row>
    <row r="2861" spans="1:12">
      <c r="A2861" t="s">
        <v>8478</v>
      </c>
      <c r="B2861" t="s">
        <v>7394</v>
      </c>
      <c r="C2861" t="s">
        <v>1734</v>
      </c>
      <c r="D2861" t="s">
        <v>6895</v>
      </c>
      <c r="E2861" t="s">
        <v>1707</v>
      </c>
      <c r="H2861" t="str">
        <f>INDEX('Vensim Variables'!$B:$B,MATCH(EPS!$B2861,'Vensim Variables'!$A:$A,0))</f>
        <v>g pollutant</v>
      </c>
      <c r="I2861" t="str">
        <f t="shared" si="88"/>
        <v>NOx</v>
      </c>
      <c r="J2861">
        <f>INDEX(NoSettings!$C:$C,MATCH(EPS!$A2861,NoSettings!$A:$A,0))</f>
        <v>5818590000</v>
      </c>
      <c r="K2861">
        <f>INDEX(GWP!$C$2:$C$13,MATCH(EPS!I2861,GWP!$B$2:$B$13,0))</f>
        <v>0</v>
      </c>
      <c r="L2861" s="4">
        <f t="shared" si="89"/>
        <v>0</v>
      </c>
    </row>
    <row r="2862" spans="1:12">
      <c r="A2862" t="s">
        <v>8479</v>
      </c>
      <c r="B2862" t="s">
        <v>7394</v>
      </c>
      <c r="C2862" t="s">
        <v>1734</v>
      </c>
      <c r="D2862" t="s">
        <v>6895</v>
      </c>
      <c r="E2862" t="s">
        <v>1708</v>
      </c>
      <c r="H2862" t="str">
        <f>INDEX('Vensim Variables'!$B:$B,MATCH(EPS!$B2862,'Vensim Variables'!$A:$A,0))</f>
        <v>g pollutant</v>
      </c>
      <c r="I2862" t="str">
        <f t="shared" si="88"/>
        <v>PM10</v>
      </c>
      <c r="J2862">
        <f>INDEX(NoSettings!$C:$C,MATCH(EPS!$A2862,NoSettings!$A:$A,0))</f>
        <v>233376000</v>
      </c>
      <c r="K2862">
        <f>INDEX(GWP!$C$2:$C$13,MATCH(EPS!I2862,GWP!$B$2:$B$13,0))</f>
        <v>0</v>
      </c>
      <c r="L2862" s="4">
        <f t="shared" si="89"/>
        <v>0</v>
      </c>
    </row>
    <row r="2863" spans="1:12">
      <c r="A2863" t="s">
        <v>8480</v>
      </c>
      <c r="B2863" t="s">
        <v>7394</v>
      </c>
      <c r="C2863" t="s">
        <v>1734</v>
      </c>
      <c r="D2863" t="s">
        <v>6895</v>
      </c>
      <c r="E2863" t="s">
        <v>1709</v>
      </c>
      <c r="H2863" t="str">
        <f>INDEX('Vensim Variables'!$B:$B,MATCH(EPS!$B2863,'Vensim Variables'!$A:$A,0))</f>
        <v>g pollutant</v>
      </c>
      <c r="I2863" t="str">
        <f t="shared" si="88"/>
        <v>PM25</v>
      </c>
      <c r="J2863">
        <f>INDEX(NoSettings!$C:$C,MATCH(EPS!$A2863,NoSettings!$A:$A,0))</f>
        <v>219232000</v>
      </c>
      <c r="K2863">
        <f>INDEX(GWP!$C$2:$C$13,MATCH(EPS!I2863,GWP!$B$2:$B$13,0))</f>
        <v>0</v>
      </c>
      <c r="L2863" s="4">
        <f t="shared" si="89"/>
        <v>0</v>
      </c>
    </row>
    <row r="2864" spans="1:12">
      <c r="A2864" t="s">
        <v>8481</v>
      </c>
      <c r="B2864" t="s">
        <v>7394</v>
      </c>
      <c r="C2864" t="s">
        <v>1734</v>
      </c>
      <c r="D2864" t="s">
        <v>6895</v>
      </c>
      <c r="E2864" t="s">
        <v>1710</v>
      </c>
      <c r="H2864" t="str">
        <f>INDEX('Vensim Variables'!$B:$B,MATCH(EPS!$B2864,'Vensim Variables'!$A:$A,0))</f>
        <v>g pollutant</v>
      </c>
      <c r="I2864" t="str">
        <f t="shared" si="88"/>
        <v>SOx</v>
      </c>
      <c r="J2864">
        <f>INDEX(NoSettings!$C:$C,MATCH(EPS!$A2864,NoSettings!$A:$A,0))</f>
        <v>135408000</v>
      </c>
      <c r="K2864">
        <f>INDEX(GWP!$C$2:$C$13,MATCH(EPS!I2864,GWP!$B$2:$B$13,0))</f>
        <v>0</v>
      </c>
      <c r="L2864" s="4">
        <f t="shared" si="89"/>
        <v>0</v>
      </c>
    </row>
    <row r="2865" spans="1:12">
      <c r="A2865" t="s">
        <v>8482</v>
      </c>
      <c r="B2865" t="s">
        <v>7394</v>
      </c>
      <c r="C2865" t="s">
        <v>1734</v>
      </c>
      <c r="D2865" t="s">
        <v>6895</v>
      </c>
      <c r="E2865" t="s">
        <v>1711</v>
      </c>
      <c r="H2865" t="str">
        <f>INDEX('Vensim Variables'!$B:$B,MATCH(EPS!$B2865,'Vensim Variables'!$A:$A,0))</f>
        <v>g pollutant</v>
      </c>
      <c r="I2865" t="str">
        <f t="shared" si="88"/>
        <v>BC</v>
      </c>
      <c r="J2865">
        <f>INDEX(NoSettings!$C:$C,MATCH(EPS!$A2865,NoSettings!$A:$A,0))</f>
        <v>13728000</v>
      </c>
      <c r="K2865">
        <f>INDEX(GWP!$C$2:$C$13,MATCH(EPS!I2865,GWP!$B$2:$B$13,0))</f>
        <v>0</v>
      </c>
      <c r="L2865" s="4">
        <f t="shared" si="89"/>
        <v>0</v>
      </c>
    </row>
    <row r="2866" spans="1:12">
      <c r="A2866" t="s">
        <v>8483</v>
      </c>
      <c r="B2866" t="s">
        <v>7394</v>
      </c>
      <c r="C2866" t="s">
        <v>1734</v>
      </c>
      <c r="D2866" t="s">
        <v>6895</v>
      </c>
      <c r="E2866" t="s">
        <v>1712</v>
      </c>
      <c r="H2866" t="str">
        <f>INDEX('Vensim Variables'!$B:$B,MATCH(EPS!$B2866,'Vensim Variables'!$A:$A,0))</f>
        <v>g pollutant</v>
      </c>
      <c r="I2866" t="str">
        <f t="shared" si="88"/>
        <v>OC</v>
      </c>
      <c r="J2866">
        <f>INDEX(NoSettings!$C:$C,MATCH(EPS!$A2866,NoSettings!$A:$A,0))</f>
        <v>100256000</v>
      </c>
      <c r="K2866">
        <f>INDEX(GWP!$C$2:$C$13,MATCH(EPS!I2866,GWP!$B$2:$B$13,0))</f>
        <v>0</v>
      </c>
      <c r="L2866" s="4">
        <f t="shared" si="89"/>
        <v>0</v>
      </c>
    </row>
    <row r="2867" spans="1:12">
      <c r="A2867" t="s">
        <v>8484</v>
      </c>
      <c r="B2867" t="s">
        <v>7394</v>
      </c>
      <c r="C2867" t="s">
        <v>1734</v>
      </c>
      <c r="D2867" t="s">
        <v>6895</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8485</v>
      </c>
      <c r="B2868" t="s">
        <v>7394</v>
      </c>
      <c r="C2868" t="s">
        <v>1734</v>
      </c>
      <c r="D2868" t="s">
        <v>6895</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8486</v>
      </c>
      <c r="B2869" t="s">
        <v>7394</v>
      </c>
      <c r="C2869" t="s">
        <v>1734</v>
      </c>
      <c r="D2869" t="s">
        <v>6895</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8487</v>
      </c>
      <c r="B2870" t="s">
        <v>7394</v>
      </c>
      <c r="C2870" t="s">
        <v>1734</v>
      </c>
      <c r="D2870" t="s">
        <v>6896</v>
      </c>
      <c r="E2870" t="s">
        <v>1702</v>
      </c>
      <c r="H2870" t="str">
        <f>INDEX('Vensim Variables'!$B:$B,MATCH(EPS!$B2870,'Vensim Variables'!$A:$A,0))</f>
        <v>g pollutant</v>
      </c>
      <c r="I2870" t="str">
        <f t="shared" si="88"/>
        <v>CO2</v>
      </c>
      <c r="J2870">
        <f>INDEX(NoSettings!$C:$C,MATCH(EPS!$A2870,NoSettings!$A:$A,0))</f>
        <v>1215600000000</v>
      </c>
      <c r="K2870">
        <f>INDEX(GWP!$C$2:$C$13,MATCH(EPS!I2870,GWP!$B$2:$B$13,0))</f>
        <v>1</v>
      </c>
      <c r="L2870" s="4">
        <f t="shared" si="89"/>
        <v>1.2156</v>
      </c>
    </row>
    <row r="2871" spans="1:12">
      <c r="A2871" t="s">
        <v>8488</v>
      </c>
      <c r="B2871" t="s">
        <v>7394</v>
      </c>
      <c r="C2871" t="s">
        <v>1734</v>
      </c>
      <c r="D2871" t="s">
        <v>6896</v>
      </c>
      <c r="E2871" t="s">
        <v>1705</v>
      </c>
      <c r="H2871" t="str">
        <f>INDEX('Vensim Variables'!$B:$B,MATCH(EPS!$B2871,'Vensim Variables'!$A:$A,0))</f>
        <v>g pollutant</v>
      </c>
      <c r="I2871" t="str">
        <f t="shared" si="88"/>
        <v>VOC</v>
      </c>
      <c r="J2871">
        <f>INDEX(NoSettings!$C:$C,MATCH(EPS!$A2871,NoSettings!$A:$A,0))</f>
        <v>137437000</v>
      </c>
      <c r="K2871">
        <f>INDEX(GWP!$C$2:$C$13,MATCH(EPS!I2871,GWP!$B$2:$B$13,0))</f>
        <v>0</v>
      </c>
      <c r="L2871" s="4">
        <f t="shared" si="89"/>
        <v>0</v>
      </c>
    </row>
    <row r="2872" spans="1:12">
      <c r="A2872" t="s">
        <v>8489</v>
      </c>
      <c r="B2872" t="s">
        <v>7394</v>
      </c>
      <c r="C2872" t="s">
        <v>1734</v>
      </c>
      <c r="D2872" t="s">
        <v>6896</v>
      </c>
      <c r="E2872" t="s">
        <v>1706</v>
      </c>
      <c r="H2872" t="str">
        <f>INDEX('Vensim Variables'!$B:$B,MATCH(EPS!$B2872,'Vensim Variables'!$A:$A,0))</f>
        <v>g pollutant</v>
      </c>
      <c r="I2872" t="str">
        <f t="shared" si="88"/>
        <v>CO</v>
      </c>
      <c r="J2872">
        <f>INDEX(NoSettings!$C:$C,MATCH(EPS!$A2872,NoSettings!$A:$A,0))</f>
        <v>766156000</v>
      </c>
      <c r="K2872">
        <f>INDEX(GWP!$C$2:$C$13,MATCH(EPS!I2872,GWP!$B$2:$B$13,0))</f>
        <v>0</v>
      </c>
      <c r="L2872" s="4">
        <f t="shared" si="89"/>
        <v>0</v>
      </c>
    </row>
    <row r="2873" spans="1:12">
      <c r="A2873" t="s">
        <v>8490</v>
      </c>
      <c r="B2873" t="s">
        <v>7394</v>
      </c>
      <c r="C2873" t="s">
        <v>1734</v>
      </c>
      <c r="D2873" t="s">
        <v>6896</v>
      </c>
      <c r="E2873" t="s">
        <v>1707</v>
      </c>
      <c r="H2873" t="str">
        <f>INDEX('Vensim Variables'!$B:$B,MATCH(EPS!$B2873,'Vensim Variables'!$A:$A,0))</f>
        <v>g pollutant</v>
      </c>
      <c r="I2873" t="str">
        <f t="shared" si="88"/>
        <v>NOx</v>
      </c>
      <c r="J2873">
        <f>INDEX(NoSettings!$C:$C,MATCH(EPS!$A2873,NoSettings!$A:$A,0))</f>
        <v>1281770000</v>
      </c>
      <c r="K2873">
        <f>INDEX(GWP!$C$2:$C$13,MATCH(EPS!I2873,GWP!$B$2:$B$13,0))</f>
        <v>0</v>
      </c>
      <c r="L2873" s="4">
        <f t="shared" si="89"/>
        <v>0</v>
      </c>
    </row>
    <row r="2874" spans="1:12">
      <c r="A2874" t="s">
        <v>8491</v>
      </c>
      <c r="B2874" t="s">
        <v>7394</v>
      </c>
      <c r="C2874" t="s">
        <v>1734</v>
      </c>
      <c r="D2874" t="s">
        <v>6896</v>
      </c>
      <c r="E2874" t="s">
        <v>1708</v>
      </c>
      <c r="H2874" t="str">
        <f>INDEX('Vensim Variables'!$B:$B,MATCH(EPS!$B2874,'Vensim Variables'!$A:$A,0))</f>
        <v>g pollutant</v>
      </c>
      <c r="I2874" t="str">
        <f t="shared" si="88"/>
        <v>PM10</v>
      </c>
      <c r="J2874">
        <f>INDEX(NoSettings!$C:$C,MATCH(EPS!$A2874,NoSettings!$A:$A,0))</f>
        <v>51410000</v>
      </c>
      <c r="K2874">
        <f>INDEX(GWP!$C$2:$C$13,MATCH(EPS!I2874,GWP!$B$2:$B$13,0))</f>
        <v>0</v>
      </c>
      <c r="L2874" s="4">
        <f t="shared" si="89"/>
        <v>0</v>
      </c>
    </row>
    <row r="2875" spans="1:12">
      <c r="A2875" t="s">
        <v>8492</v>
      </c>
      <c r="B2875" t="s">
        <v>7394</v>
      </c>
      <c r="C2875" t="s">
        <v>1734</v>
      </c>
      <c r="D2875" t="s">
        <v>6896</v>
      </c>
      <c r="E2875" t="s">
        <v>1709</v>
      </c>
      <c r="H2875" t="str">
        <f>INDEX('Vensim Variables'!$B:$B,MATCH(EPS!$B2875,'Vensim Variables'!$A:$A,0))</f>
        <v>g pollutant</v>
      </c>
      <c r="I2875" t="str">
        <f t="shared" si="88"/>
        <v>PM25</v>
      </c>
      <c r="J2875">
        <f>INDEX(NoSettings!$C:$C,MATCH(EPS!$A2875,NoSettings!$A:$A,0))</f>
        <v>48294300</v>
      </c>
      <c r="K2875">
        <f>INDEX(GWP!$C$2:$C$13,MATCH(EPS!I2875,GWP!$B$2:$B$13,0))</f>
        <v>0</v>
      </c>
      <c r="L2875" s="4">
        <f t="shared" si="89"/>
        <v>0</v>
      </c>
    </row>
    <row r="2876" spans="1:12">
      <c r="A2876" t="s">
        <v>8493</v>
      </c>
      <c r="B2876" t="s">
        <v>7394</v>
      </c>
      <c r="C2876" t="s">
        <v>1734</v>
      </c>
      <c r="D2876" t="s">
        <v>6896</v>
      </c>
      <c r="E2876" t="s">
        <v>1710</v>
      </c>
      <c r="H2876" t="str">
        <f>INDEX('Vensim Variables'!$B:$B,MATCH(EPS!$B2876,'Vensim Variables'!$A:$A,0))</f>
        <v>g pollutant</v>
      </c>
      <c r="I2876" t="str">
        <f t="shared" si="88"/>
        <v>SOx</v>
      </c>
      <c r="J2876">
        <f>INDEX(NoSettings!$C:$C,MATCH(EPS!$A2876,NoSettings!$A:$A,0))</f>
        <v>29828800</v>
      </c>
      <c r="K2876">
        <f>INDEX(GWP!$C$2:$C$13,MATCH(EPS!I2876,GWP!$B$2:$B$13,0))</f>
        <v>0</v>
      </c>
      <c r="L2876" s="4">
        <f t="shared" si="89"/>
        <v>0</v>
      </c>
    </row>
    <row r="2877" spans="1:12">
      <c r="A2877" t="s">
        <v>8494</v>
      </c>
      <c r="B2877" t="s">
        <v>7394</v>
      </c>
      <c r="C2877" t="s">
        <v>1734</v>
      </c>
      <c r="D2877" t="s">
        <v>6896</v>
      </c>
      <c r="E2877" t="s">
        <v>1711</v>
      </c>
      <c r="H2877" t="str">
        <f>INDEX('Vensim Variables'!$B:$B,MATCH(EPS!$B2877,'Vensim Variables'!$A:$A,0))</f>
        <v>g pollutant</v>
      </c>
      <c r="I2877" t="str">
        <f t="shared" si="88"/>
        <v>BC</v>
      </c>
      <c r="J2877">
        <f>INDEX(NoSettings!$C:$C,MATCH(EPS!$A2877,NoSettings!$A:$A,0))</f>
        <v>3024120</v>
      </c>
      <c r="K2877">
        <f>INDEX(GWP!$C$2:$C$13,MATCH(EPS!I2877,GWP!$B$2:$B$13,0))</f>
        <v>0</v>
      </c>
      <c r="L2877" s="4">
        <f t="shared" si="89"/>
        <v>0</v>
      </c>
    </row>
    <row r="2878" spans="1:12">
      <c r="A2878" t="s">
        <v>8495</v>
      </c>
      <c r="B2878" t="s">
        <v>7394</v>
      </c>
      <c r="C2878" t="s">
        <v>1734</v>
      </c>
      <c r="D2878" t="s">
        <v>6896</v>
      </c>
      <c r="E2878" t="s">
        <v>1712</v>
      </c>
      <c r="H2878" t="str">
        <f>INDEX('Vensim Variables'!$B:$B,MATCH(EPS!$B2878,'Vensim Variables'!$A:$A,0))</f>
        <v>g pollutant</v>
      </c>
      <c r="I2878" t="str">
        <f t="shared" si="88"/>
        <v>OC</v>
      </c>
      <c r="J2878">
        <f>INDEX(NoSettings!$C:$C,MATCH(EPS!$A2878,NoSettings!$A:$A,0))</f>
        <v>22085200</v>
      </c>
      <c r="K2878">
        <f>INDEX(GWP!$C$2:$C$13,MATCH(EPS!I2878,GWP!$B$2:$B$13,0))</f>
        <v>0</v>
      </c>
      <c r="L2878" s="4">
        <f t="shared" si="89"/>
        <v>0</v>
      </c>
    </row>
    <row r="2879" spans="1:12">
      <c r="A2879" t="s">
        <v>8496</v>
      </c>
      <c r="B2879" t="s">
        <v>7394</v>
      </c>
      <c r="C2879" t="s">
        <v>1734</v>
      </c>
      <c r="D2879" t="s">
        <v>6896</v>
      </c>
      <c r="E2879" t="s">
        <v>1713</v>
      </c>
      <c r="H2879" t="str">
        <f>INDEX('Vensim Variables'!$B:$B,MATCH(EPS!$B2879,'Vensim Variables'!$A:$A,0))</f>
        <v>g pollutant</v>
      </c>
      <c r="I2879" t="str">
        <f t="shared" si="88"/>
        <v>CH4</v>
      </c>
      <c r="J2879">
        <f>INDEX(NoSettings!$C:$C,MATCH(EPS!$A2879,NoSettings!$A:$A,0))</f>
        <v>26002800</v>
      </c>
      <c r="K2879">
        <f>INDEX(GWP!$C$2:$C$13,MATCH(EPS!I2879,GWP!$B$2:$B$13,0))</f>
        <v>28</v>
      </c>
      <c r="L2879" s="4">
        <f t="shared" si="89"/>
        <v>7.2807839999999998E-4</v>
      </c>
    </row>
    <row r="2880" spans="1:12">
      <c r="A2880" t="s">
        <v>8497</v>
      </c>
      <c r="B2880" t="s">
        <v>7394</v>
      </c>
      <c r="C2880" t="s">
        <v>1734</v>
      </c>
      <c r="D2880" t="s">
        <v>6896</v>
      </c>
      <c r="E2880" t="s">
        <v>1714</v>
      </c>
      <c r="H2880" t="str">
        <f>INDEX('Vensim Variables'!$B:$B,MATCH(EPS!$B2880,'Vensim Variables'!$A:$A,0))</f>
        <v>g pollutant</v>
      </c>
      <c r="I2880" t="str">
        <f t="shared" si="88"/>
        <v>N2O</v>
      </c>
      <c r="J2880">
        <f>INDEX(NoSettings!$C:$C,MATCH(EPS!$A2880,NoSettings!$A:$A,0))</f>
        <v>1832800</v>
      </c>
      <c r="K2880">
        <f>INDEX(GWP!$C$2:$C$13,MATCH(EPS!I2880,GWP!$B$2:$B$13,0))</f>
        <v>265</v>
      </c>
      <c r="L2880" s="4">
        <f t="shared" si="89"/>
        <v>4.8569200000000002E-4</v>
      </c>
    </row>
    <row r="2881" spans="1:12">
      <c r="A2881" t="s">
        <v>8498</v>
      </c>
      <c r="B2881" t="s">
        <v>7394</v>
      </c>
      <c r="C2881" t="s">
        <v>1734</v>
      </c>
      <c r="D2881" t="s">
        <v>6896</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8499</v>
      </c>
      <c r="B2882" t="s">
        <v>7394</v>
      </c>
      <c r="C2882" t="s">
        <v>1734</v>
      </c>
      <c r="D2882" t="s">
        <v>6897</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8500</v>
      </c>
      <c r="B2883" t="s">
        <v>7394</v>
      </c>
      <c r="C2883" t="s">
        <v>1734</v>
      </c>
      <c r="D2883" t="s">
        <v>6897</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187289000</v>
      </c>
      <c r="K2883">
        <f>INDEX(GWP!$C$2:$C$13,MATCH(EPS!I2883,GWP!$B$2:$B$13,0))</f>
        <v>0</v>
      </c>
      <c r="L2883" s="4">
        <f t="shared" ref="L2883:L2946" si="91">IF(H2883="g pollutant",K2883*J2883/10^12,IF(H2883="MMTCO2e",J2883,IF(H2883="MWh",J2883,0)))</f>
        <v>0</v>
      </c>
    </row>
    <row r="2884" spans="1:12">
      <c r="A2884" t="s">
        <v>8501</v>
      </c>
      <c r="B2884" t="s">
        <v>7394</v>
      </c>
      <c r="C2884" t="s">
        <v>1734</v>
      </c>
      <c r="D2884" t="s">
        <v>6897</v>
      </c>
      <c r="E2884" t="s">
        <v>1706</v>
      </c>
      <c r="H2884" t="str">
        <f>INDEX('Vensim Variables'!$B:$B,MATCH(EPS!$B2884,'Vensim Variables'!$A:$A,0))</f>
        <v>g pollutant</v>
      </c>
      <c r="I2884" t="str">
        <f t="shared" si="90"/>
        <v>CO</v>
      </c>
      <c r="J2884">
        <f>INDEX(NoSettings!$C:$C,MATCH(EPS!$A2884,NoSettings!$A:$A,0))</f>
        <v>1044060000</v>
      </c>
      <c r="K2884">
        <f>INDEX(GWP!$C$2:$C$13,MATCH(EPS!I2884,GWP!$B$2:$B$13,0))</f>
        <v>0</v>
      </c>
      <c r="L2884" s="4">
        <f t="shared" si="91"/>
        <v>0</v>
      </c>
    </row>
    <row r="2885" spans="1:12">
      <c r="A2885" t="s">
        <v>8502</v>
      </c>
      <c r="B2885" t="s">
        <v>7394</v>
      </c>
      <c r="C2885" t="s">
        <v>1734</v>
      </c>
      <c r="D2885" t="s">
        <v>6897</v>
      </c>
      <c r="E2885" t="s">
        <v>1707</v>
      </c>
      <c r="H2885" t="str">
        <f>INDEX('Vensim Variables'!$B:$B,MATCH(EPS!$B2885,'Vensim Variables'!$A:$A,0))</f>
        <v>g pollutant</v>
      </c>
      <c r="I2885" t="str">
        <f t="shared" si="90"/>
        <v>NOx</v>
      </c>
      <c r="J2885">
        <f>INDEX(NoSettings!$C:$C,MATCH(EPS!$A2885,NoSettings!$A:$A,0))</f>
        <v>1746700000</v>
      </c>
      <c r="K2885">
        <f>INDEX(GWP!$C$2:$C$13,MATCH(EPS!I2885,GWP!$B$2:$B$13,0))</f>
        <v>0</v>
      </c>
      <c r="L2885" s="4">
        <f t="shared" si="91"/>
        <v>0</v>
      </c>
    </row>
    <row r="2886" spans="1:12">
      <c r="A2886" t="s">
        <v>8503</v>
      </c>
      <c r="B2886" t="s">
        <v>7394</v>
      </c>
      <c r="C2886" t="s">
        <v>1734</v>
      </c>
      <c r="D2886" t="s">
        <v>6897</v>
      </c>
      <c r="E2886" t="s">
        <v>1708</v>
      </c>
      <c r="H2886" t="str">
        <f>INDEX('Vensim Variables'!$B:$B,MATCH(EPS!$B2886,'Vensim Variables'!$A:$A,0))</f>
        <v>g pollutant</v>
      </c>
      <c r="I2886" t="str">
        <f t="shared" si="90"/>
        <v>PM10</v>
      </c>
      <c r="J2886">
        <f>INDEX(NoSettings!$C:$C,MATCH(EPS!$A2886,NoSettings!$A:$A,0))</f>
        <v>70057700</v>
      </c>
      <c r="K2886">
        <f>INDEX(GWP!$C$2:$C$13,MATCH(EPS!I2886,GWP!$B$2:$B$13,0))</f>
        <v>0</v>
      </c>
      <c r="L2886" s="4">
        <f t="shared" si="91"/>
        <v>0</v>
      </c>
    </row>
    <row r="2887" spans="1:12">
      <c r="A2887" t="s">
        <v>8504</v>
      </c>
      <c r="B2887" t="s">
        <v>7394</v>
      </c>
      <c r="C2887" t="s">
        <v>1734</v>
      </c>
      <c r="D2887" t="s">
        <v>6897</v>
      </c>
      <c r="E2887" t="s">
        <v>1709</v>
      </c>
      <c r="H2887" t="str">
        <f>INDEX('Vensim Variables'!$B:$B,MATCH(EPS!$B2887,'Vensim Variables'!$A:$A,0))</f>
        <v>g pollutant</v>
      </c>
      <c r="I2887" t="str">
        <f t="shared" si="90"/>
        <v>PM25</v>
      </c>
      <c r="J2887">
        <f>INDEX(NoSettings!$C:$C,MATCH(EPS!$A2887,NoSettings!$A:$A,0))</f>
        <v>65811800</v>
      </c>
      <c r="K2887">
        <f>INDEX(GWP!$C$2:$C$13,MATCH(EPS!I2887,GWP!$B$2:$B$13,0))</f>
        <v>0</v>
      </c>
      <c r="L2887" s="4">
        <f t="shared" si="91"/>
        <v>0</v>
      </c>
    </row>
    <row r="2888" spans="1:12">
      <c r="A2888" t="s">
        <v>8505</v>
      </c>
      <c r="B2888" t="s">
        <v>7394</v>
      </c>
      <c r="C2888" t="s">
        <v>1734</v>
      </c>
      <c r="D2888" t="s">
        <v>6897</v>
      </c>
      <c r="E2888" t="s">
        <v>1710</v>
      </c>
      <c r="H2888" t="str">
        <f>INDEX('Vensim Variables'!$B:$B,MATCH(EPS!$B2888,'Vensim Variables'!$A:$A,0))</f>
        <v>g pollutant</v>
      </c>
      <c r="I2888" t="str">
        <f t="shared" si="90"/>
        <v>SOx</v>
      </c>
      <c r="J2888">
        <f>INDEX(NoSettings!$C:$C,MATCH(EPS!$A2888,NoSettings!$A:$A,0))</f>
        <v>40648400</v>
      </c>
      <c r="K2888">
        <f>INDEX(GWP!$C$2:$C$13,MATCH(EPS!I2888,GWP!$B$2:$B$13,0))</f>
        <v>0</v>
      </c>
      <c r="L2888" s="4">
        <f t="shared" si="91"/>
        <v>0</v>
      </c>
    </row>
    <row r="2889" spans="1:12">
      <c r="A2889" t="s">
        <v>8506</v>
      </c>
      <c r="B2889" t="s">
        <v>7394</v>
      </c>
      <c r="C2889" t="s">
        <v>1734</v>
      </c>
      <c r="D2889" t="s">
        <v>6897</v>
      </c>
      <c r="E2889" t="s">
        <v>1711</v>
      </c>
      <c r="H2889" t="str">
        <f>INDEX('Vensim Variables'!$B:$B,MATCH(EPS!$B2889,'Vensim Variables'!$A:$A,0))</f>
        <v>g pollutant</v>
      </c>
      <c r="I2889" t="str">
        <f t="shared" si="90"/>
        <v>BC</v>
      </c>
      <c r="J2889">
        <f>INDEX(NoSettings!$C:$C,MATCH(EPS!$A2889,NoSettings!$A:$A,0))</f>
        <v>4121040</v>
      </c>
      <c r="K2889">
        <f>INDEX(GWP!$C$2:$C$13,MATCH(EPS!I2889,GWP!$B$2:$B$13,0))</f>
        <v>0</v>
      </c>
      <c r="L2889" s="4">
        <f t="shared" si="91"/>
        <v>0</v>
      </c>
    </row>
    <row r="2890" spans="1:12">
      <c r="A2890" t="s">
        <v>8507</v>
      </c>
      <c r="B2890" t="s">
        <v>7394</v>
      </c>
      <c r="C2890" t="s">
        <v>1734</v>
      </c>
      <c r="D2890" t="s">
        <v>6897</v>
      </c>
      <c r="E2890" t="s">
        <v>1712</v>
      </c>
      <c r="H2890" t="str">
        <f>INDEX('Vensim Variables'!$B:$B,MATCH(EPS!$B2890,'Vensim Variables'!$A:$A,0))</f>
        <v>g pollutant</v>
      </c>
      <c r="I2890" t="str">
        <f t="shared" si="90"/>
        <v>OC</v>
      </c>
      <c r="J2890">
        <f>INDEX(NoSettings!$C:$C,MATCH(EPS!$A2890,NoSettings!$A:$A,0))</f>
        <v>30096100</v>
      </c>
      <c r="K2890">
        <f>INDEX(GWP!$C$2:$C$13,MATCH(EPS!I2890,GWP!$B$2:$B$13,0))</f>
        <v>0</v>
      </c>
      <c r="L2890" s="4">
        <f t="shared" si="91"/>
        <v>0</v>
      </c>
    </row>
    <row r="2891" spans="1:12">
      <c r="A2891" t="s">
        <v>8508</v>
      </c>
      <c r="B2891" t="s">
        <v>7394</v>
      </c>
      <c r="C2891" t="s">
        <v>1734</v>
      </c>
      <c r="D2891" t="s">
        <v>6897</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8509</v>
      </c>
      <c r="B2892" t="s">
        <v>7394</v>
      </c>
      <c r="C2892" t="s">
        <v>1734</v>
      </c>
      <c r="D2892" t="s">
        <v>6897</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8510</v>
      </c>
      <c r="B2893" t="s">
        <v>7394</v>
      </c>
      <c r="C2893" t="s">
        <v>1734</v>
      </c>
      <c r="D2893" t="s">
        <v>6897</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8511</v>
      </c>
      <c r="B2894" t="s">
        <v>7394</v>
      </c>
      <c r="C2894" t="s">
        <v>1734</v>
      </c>
      <c r="D2894" t="s">
        <v>6898</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8512</v>
      </c>
      <c r="B2895" t="s">
        <v>7394</v>
      </c>
      <c r="C2895" t="s">
        <v>1734</v>
      </c>
      <c r="D2895" t="s">
        <v>6898</v>
      </c>
      <c r="E2895" t="s">
        <v>1705</v>
      </c>
      <c r="H2895" t="str">
        <f>INDEX('Vensim Variables'!$B:$B,MATCH(EPS!$B2895,'Vensim Variables'!$A:$A,0))</f>
        <v>g pollutant</v>
      </c>
      <c r="I2895" t="str">
        <f t="shared" si="90"/>
        <v>VOC</v>
      </c>
      <c r="J2895">
        <f>INDEX(NoSettings!$C:$C,MATCH(EPS!$A2895,NoSettings!$A:$A,0))</f>
        <v>306909000</v>
      </c>
      <c r="K2895">
        <f>INDEX(GWP!$C$2:$C$13,MATCH(EPS!I2895,GWP!$B$2:$B$13,0))</f>
        <v>0</v>
      </c>
      <c r="L2895" s="4">
        <f t="shared" si="91"/>
        <v>0</v>
      </c>
    </row>
    <row r="2896" spans="1:12">
      <c r="A2896" t="s">
        <v>8513</v>
      </c>
      <c r="B2896" t="s">
        <v>7394</v>
      </c>
      <c r="C2896" t="s">
        <v>1734</v>
      </c>
      <c r="D2896" t="s">
        <v>6898</v>
      </c>
      <c r="E2896" t="s">
        <v>1706</v>
      </c>
      <c r="H2896" t="str">
        <f>INDEX('Vensim Variables'!$B:$B,MATCH(EPS!$B2896,'Vensim Variables'!$A:$A,0))</f>
        <v>g pollutant</v>
      </c>
      <c r="I2896" t="str">
        <f t="shared" si="90"/>
        <v>CO</v>
      </c>
      <c r="J2896">
        <f>INDEX(NoSettings!$C:$C,MATCH(EPS!$A2896,NoSettings!$A:$A,0))</f>
        <v>1710890000</v>
      </c>
      <c r="K2896">
        <f>INDEX(GWP!$C$2:$C$13,MATCH(EPS!I2896,GWP!$B$2:$B$13,0))</f>
        <v>0</v>
      </c>
      <c r="L2896" s="4">
        <f t="shared" si="91"/>
        <v>0</v>
      </c>
    </row>
    <row r="2897" spans="1:12">
      <c r="A2897" t="s">
        <v>8514</v>
      </c>
      <c r="B2897" t="s">
        <v>7394</v>
      </c>
      <c r="C2897" t="s">
        <v>1734</v>
      </c>
      <c r="D2897" t="s">
        <v>6898</v>
      </c>
      <c r="E2897" t="s">
        <v>1707</v>
      </c>
      <c r="H2897" t="str">
        <f>INDEX('Vensim Variables'!$B:$B,MATCH(EPS!$B2897,'Vensim Variables'!$A:$A,0))</f>
        <v>g pollutant</v>
      </c>
      <c r="I2897" t="str">
        <f t="shared" si="90"/>
        <v>NOx</v>
      </c>
      <c r="J2897">
        <f>INDEX(NoSettings!$C:$C,MATCH(EPS!$A2897,NoSettings!$A:$A,0))</f>
        <v>2862300000</v>
      </c>
      <c r="K2897">
        <f>INDEX(GWP!$C$2:$C$13,MATCH(EPS!I2897,GWP!$B$2:$B$13,0))</f>
        <v>0</v>
      </c>
      <c r="L2897" s="4">
        <f t="shared" si="91"/>
        <v>0</v>
      </c>
    </row>
    <row r="2898" spans="1:12">
      <c r="A2898" t="s">
        <v>8515</v>
      </c>
      <c r="B2898" t="s">
        <v>7394</v>
      </c>
      <c r="C2898" t="s">
        <v>1734</v>
      </c>
      <c r="D2898" t="s">
        <v>6898</v>
      </c>
      <c r="E2898" t="s">
        <v>1708</v>
      </c>
      <c r="H2898" t="str">
        <f>INDEX('Vensim Variables'!$B:$B,MATCH(EPS!$B2898,'Vensim Variables'!$A:$A,0))</f>
        <v>g pollutant</v>
      </c>
      <c r="I2898" t="str">
        <f t="shared" si="90"/>
        <v>PM10</v>
      </c>
      <c r="J2898">
        <f>INDEX(NoSettings!$C:$C,MATCH(EPS!$A2898,NoSettings!$A:$A,0))</f>
        <v>114803000</v>
      </c>
      <c r="K2898">
        <f>INDEX(GWP!$C$2:$C$13,MATCH(EPS!I2898,GWP!$B$2:$B$13,0))</f>
        <v>0</v>
      </c>
      <c r="L2898" s="4">
        <f t="shared" si="91"/>
        <v>0</v>
      </c>
    </row>
    <row r="2899" spans="1:12">
      <c r="A2899" t="s">
        <v>8516</v>
      </c>
      <c r="B2899" t="s">
        <v>7394</v>
      </c>
      <c r="C2899" t="s">
        <v>1734</v>
      </c>
      <c r="D2899" t="s">
        <v>6898</v>
      </c>
      <c r="E2899" t="s">
        <v>1709</v>
      </c>
      <c r="H2899" t="str">
        <f>INDEX('Vensim Variables'!$B:$B,MATCH(EPS!$B2899,'Vensim Variables'!$A:$A,0))</f>
        <v>g pollutant</v>
      </c>
      <c r="I2899" t="str">
        <f t="shared" si="90"/>
        <v>PM25</v>
      </c>
      <c r="J2899">
        <f>INDEX(NoSettings!$C:$C,MATCH(EPS!$A2899,NoSettings!$A:$A,0))</f>
        <v>107845000</v>
      </c>
      <c r="K2899">
        <f>INDEX(GWP!$C$2:$C$13,MATCH(EPS!I2899,GWP!$B$2:$B$13,0))</f>
        <v>0</v>
      </c>
      <c r="L2899" s="4">
        <f t="shared" si="91"/>
        <v>0</v>
      </c>
    </row>
    <row r="2900" spans="1:12">
      <c r="A2900" t="s">
        <v>8517</v>
      </c>
      <c r="B2900" t="s">
        <v>7394</v>
      </c>
      <c r="C2900" t="s">
        <v>1734</v>
      </c>
      <c r="D2900" t="s">
        <v>6898</v>
      </c>
      <c r="E2900" t="s">
        <v>1710</v>
      </c>
      <c r="H2900" t="str">
        <f>INDEX('Vensim Variables'!$B:$B,MATCH(EPS!$B2900,'Vensim Variables'!$A:$A,0))</f>
        <v>g pollutant</v>
      </c>
      <c r="I2900" t="str">
        <f t="shared" si="90"/>
        <v>SOx</v>
      </c>
      <c r="J2900">
        <f>INDEX(NoSettings!$C:$C,MATCH(EPS!$A2900,NoSettings!$A:$A,0))</f>
        <v>66610300</v>
      </c>
      <c r="K2900">
        <f>INDEX(GWP!$C$2:$C$13,MATCH(EPS!I2900,GWP!$B$2:$B$13,0))</f>
        <v>0</v>
      </c>
      <c r="L2900" s="4">
        <f t="shared" si="91"/>
        <v>0</v>
      </c>
    </row>
    <row r="2901" spans="1:12">
      <c r="A2901" t="s">
        <v>8518</v>
      </c>
      <c r="B2901" t="s">
        <v>7394</v>
      </c>
      <c r="C2901" t="s">
        <v>1734</v>
      </c>
      <c r="D2901" t="s">
        <v>6898</v>
      </c>
      <c r="E2901" t="s">
        <v>1711</v>
      </c>
      <c r="H2901" t="str">
        <f>INDEX('Vensim Variables'!$B:$B,MATCH(EPS!$B2901,'Vensim Variables'!$A:$A,0))</f>
        <v>g pollutant</v>
      </c>
      <c r="I2901" t="str">
        <f t="shared" si="90"/>
        <v>BC</v>
      </c>
      <c r="J2901">
        <f>INDEX(NoSettings!$C:$C,MATCH(EPS!$A2901,NoSettings!$A:$A,0))</f>
        <v>6753120</v>
      </c>
      <c r="K2901">
        <f>INDEX(GWP!$C$2:$C$13,MATCH(EPS!I2901,GWP!$B$2:$B$13,0))</f>
        <v>0</v>
      </c>
      <c r="L2901" s="4">
        <f t="shared" si="91"/>
        <v>0</v>
      </c>
    </row>
    <row r="2902" spans="1:12">
      <c r="A2902" t="s">
        <v>8519</v>
      </c>
      <c r="B2902" t="s">
        <v>7394</v>
      </c>
      <c r="C2902" t="s">
        <v>1734</v>
      </c>
      <c r="D2902" t="s">
        <v>6898</v>
      </c>
      <c r="E2902" t="s">
        <v>1712</v>
      </c>
      <c r="H2902" t="str">
        <f>INDEX('Vensim Variables'!$B:$B,MATCH(EPS!$B2902,'Vensim Variables'!$A:$A,0))</f>
        <v>g pollutant</v>
      </c>
      <c r="I2902" t="str">
        <f t="shared" si="90"/>
        <v>OC</v>
      </c>
      <c r="J2902">
        <f>INDEX(NoSettings!$C:$C,MATCH(EPS!$A2902,NoSettings!$A:$A,0))</f>
        <v>49318200</v>
      </c>
      <c r="K2902">
        <f>INDEX(GWP!$C$2:$C$13,MATCH(EPS!I2902,GWP!$B$2:$B$13,0))</f>
        <v>0</v>
      </c>
      <c r="L2902" s="4">
        <f t="shared" si="91"/>
        <v>0</v>
      </c>
    </row>
    <row r="2903" spans="1:12">
      <c r="A2903" t="s">
        <v>8520</v>
      </c>
      <c r="B2903" t="s">
        <v>7394</v>
      </c>
      <c r="C2903" t="s">
        <v>1734</v>
      </c>
      <c r="D2903" t="s">
        <v>6898</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8521</v>
      </c>
      <c r="B2904" t="s">
        <v>7394</v>
      </c>
      <c r="C2904" t="s">
        <v>1734</v>
      </c>
      <c r="D2904" t="s">
        <v>6898</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8522</v>
      </c>
      <c r="B2905" t="s">
        <v>7394</v>
      </c>
      <c r="C2905" t="s">
        <v>1734</v>
      </c>
      <c r="D2905" t="s">
        <v>6898</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8523</v>
      </c>
      <c r="B2906" t="s">
        <v>7394</v>
      </c>
      <c r="C2906" t="s">
        <v>1734</v>
      </c>
      <c r="D2906" t="s">
        <v>6899</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8524</v>
      </c>
      <c r="B2907" t="s">
        <v>7394</v>
      </c>
      <c r="C2907" t="s">
        <v>1734</v>
      </c>
      <c r="D2907" t="s">
        <v>6899</v>
      </c>
      <c r="E2907" t="s">
        <v>1705</v>
      </c>
      <c r="H2907" t="str">
        <f>INDEX('Vensim Variables'!$B:$B,MATCH(EPS!$B2907,'Vensim Variables'!$A:$A,0))</f>
        <v>g pollutant</v>
      </c>
      <c r="I2907" t="str">
        <f t="shared" si="90"/>
        <v>VOC</v>
      </c>
      <c r="J2907">
        <f>INDEX(NoSettings!$C:$C,MATCH(EPS!$A2907,NoSettings!$A:$A,0))</f>
        <v>560667000</v>
      </c>
      <c r="K2907">
        <f>INDEX(GWP!$C$2:$C$13,MATCH(EPS!I2907,GWP!$B$2:$B$13,0))</f>
        <v>0</v>
      </c>
      <c r="L2907" s="4">
        <f t="shared" si="91"/>
        <v>0</v>
      </c>
    </row>
    <row r="2908" spans="1:12">
      <c r="A2908" t="s">
        <v>8525</v>
      </c>
      <c r="B2908" t="s">
        <v>7394</v>
      </c>
      <c r="C2908" t="s">
        <v>1734</v>
      </c>
      <c r="D2908" t="s">
        <v>6899</v>
      </c>
      <c r="E2908" t="s">
        <v>1706</v>
      </c>
      <c r="H2908" t="str">
        <f>INDEX('Vensim Variables'!$B:$B,MATCH(EPS!$B2908,'Vensim Variables'!$A:$A,0))</f>
        <v>g pollutant</v>
      </c>
      <c r="I2908" t="str">
        <f t="shared" si="90"/>
        <v>CO</v>
      </c>
      <c r="J2908">
        <f>INDEX(NoSettings!$C:$C,MATCH(EPS!$A2908,NoSettings!$A:$A,0))</f>
        <v>3125490000</v>
      </c>
      <c r="K2908">
        <f>INDEX(GWP!$C$2:$C$13,MATCH(EPS!I2908,GWP!$B$2:$B$13,0))</f>
        <v>0</v>
      </c>
      <c r="L2908" s="4">
        <f t="shared" si="91"/>
        <v>0</v>
      </c>
    </row>
    <row r="2909" spans="1:12">
      <c r="A2909" t="s">
        <v>8526</v>
      </c>
      <c r="B2909" t="s">
        <v>7394</v>
      </c>
      <c r="C2909" t="s">
        <v>1734</v>
      </c>
      <c r="D2909" t="s">
        <v>6899</v>
      </c>
      <c r="E2909" t="s">
        <v>1707</v>
      </c>
      <c r="H2909" t="str">
        <f>INDEX('Vensim Variables'!$B:$B,MATCH(EPS!$B2909,'Vensim Variables'!$A:$A,0))</f>
        <v>g pollutant</v>
      </c>
      <c r="I2909" t="str">
        <f t="shared" si="90"/>
        <v>NOx</v>
      </c>
      <c r="J2909" s="7">
        <f>INDEX(NoSettings!$C:$C,MATCH(EPS!$A2909,NoSettings!$A:$A,0))</f>
        <v>5228900000</v>
      </c>
      <c r="K2909">
        <f>INDEX(GWP!$C$2:$C$13,MATCH(EPS!I2909,GWP!$B$2:$B$13,0))</f>
        <v>0</v>
      </c>
      <c r="L2909" s="4">
        <f t="shared" si="91"/>
        <v>0</v>
      </c>
    </row>
    <row r="2910" spans="1:12">
      <c r="A2910" t="s">
        <v>8527</v>
      </c>
      <c r="B2910" t="s">
        <v>7394</v>
      </c>
      <c r="C2910" t="s">
        <v>1734</v>
      </c>
      <c r="D2910" t="s">
        <v>6899</v>
      </c>
      <c r="E2910" t="s">
        <v>1708</v>
      </c>
      <c r="H2910" t="str">
        <f>INDEX('Vensim Variables'!$B:$B,MATCH(EPS!$B2910,'Vensim Variables'!$A:$A,0))</f>
        <v>g pollutant</v>
      </c>
      <c r="I2910" t="str">
        <f t="shared" si="90"/>
        <v>PM10</v>
      </c>
      <c r="J2910">
        <f>INDEX(NoSettings!$C:$C,MATCH(EPS!$A2910,NoSettings!$A:$A,0))</f>
        <v>209724000</v>
      </c>
      <c r="K2910">
        <f>INDEX(GWP!$C$2:$C$13,MATCH(EPS!I2910,GWP!$B$2:$B$13,0))</f>
        <v>0</v>
      </c>
      <c r="L2910" s="4">
        <f t="shared" si="91"/>
        <v>0</v>
      </c>
    </row>
    <row r="2911" spans="1:12">
      <c r="A2911" t="s">
        <v>8528</v>
      </c>
      <c r="B2911" t="s">
        <v>7394</v>
      </c>
      <c r="C2911" t="s">
        <v>1734</v>
      </c>
      <c r="D2911" t="s">
        <v>6899</v>
      </c>
      <c r="E2911" t="s">
        <v>1709</v>
      </c>
      <c r="H2911" t="str">
        <f>INDEX('Vensim Variables'!$B:$B,MATCH(EPS!$B2911,'Vensim Variables'!$A:$A,0))</f>
        <v>g pollutant</v>
      </c>
      <c r="I2911" t="str">
        <f t="shared" si="90"/>
        <v>PM25</v>
      </c>
      <c r="J2911">
        <f>INDEX(NoSettings!$C:$C,MATCH(EPS!$A2911,NoSettings!$A:$A,0))</f>
        <v>197014000</v>
      </c>
      <c r="K2911">
        <f>INDEX(GWP!$C$2:$C$13,MATCH(EPS!I2911,GWP!$B$2:$B$13,0))</f>
        <v>0</v>
      </c>
      <c r="L2911" s="4">
        <f t="shared" si="91"/>
        <v>0</v>
      </c>
    </row>
    <row r="2912" spans="1:12">
      <c r="A2912" t="s">
        <v>8529</v>
      </c>
      <c r="B2912" t="s">
        <v>7394</v>
      </c>
      <c r="C2912" t="s">
        <v>1734</v>
      </c>
      <c r="D2912" t="s">
        <v>6899</v>
      </c>
      <c r="E2912" t="s">
        <v>1710</v>
      </c>
      <c r="H2912" t="str">
        <f>INDEX('Vensim Variables'!$B:$B,MATCH(EPS!$B2912,'Vensim Variables'!$A:$A,0))</f>
        <v>g pollutant</v>
      </c>
      <c r="I2912" t="str">
        <f t="shared" si="90"/>
        <v>SOx</v>
      </c>
      <c r="J2912">
        <f>INDEX(NoSettings!$C:$C,MATCH(EPS!$A2912,NoSettings!$A:$A,0))</f>
        <v>121685000</v>
      </c>
      <c r="K2912">
        <f>INDEX(GWP!$C$2:$C$13,MATCH(EPS!I2912,GWP!$B$2:$B$13,0))</f>
        <v>0</v>
      </c>
      <c r="L2912" s="4">
        <f t="shared" si="91"/>
        <v>0</v>
      </c>
    </row>
    <row r="2913" spans="1:12">
      <c r="A2913" t="s">
        <v>8530</v>
      </c>
      <c r="B2913" t="s">
        <v>7394</v>
      </c>
      <c r="C2913" t="s">
        <v>1734</v>
      </c>
      <c r="D2913" t="s">
        <v>6899</v>
      </c>
      <c r="E2913" t="s">
        <v>1711</v>
      </c>
      <c r="H2913" t="str">
        <f>INDEX('Vensim Variables'!$B:$B,MATCH(EPS!$B2913,'Vensim Variables'!$A:$A,0))</f>
        <v>g pollutant</v>
      </c>
      <c r="I2913" t="str">
        <f t="shared" si="90"/>
        <v>BC</v>
      </c>
      <c r="J2913">
        <f>INDEX(NoSettings!$C:$C,MATCH(EPS!$A2913,NoSettings!$A:$A,0))</f>
        <v>12336700</v>
      </c>
      <c r="K2913">
        <f>INDEX(GWP!$C$2:$C$13,MATCH(EPS!I2913,GWP!$B$2:$B$13,0))</f>
        <v>0</v>
      </c>
      <c r="L2913" s="4">
        <f t="shared" si="91"/>
        <v>0</v>
      </c>
    </row>
    <row r="2914" spans="1:12">
      <c r="A2914" t="s">
        <v>8531</v>
      </c>
      <c r="B2914" t="s">
        <v>7394</v>
      </c>
      <c r="C2914" t="s">
        <v>1734</v>
      </c>
      <c r="D2914" t="s">
        <v>6899</v>
      </c>
      <c r="E2914" t="s">
        <v>1712</v>
      </c>
      <c r="H2914" t="str">
        <f>INDEX('Vensim Variables'!$B:$B,MATCH(EPS!$B2914,'Vensim Variables'!$A:$A,0))</f>
        <v>g pollutant</v>
      </c>
      <c r="I2914" t="str">
        <f t="shared" si="90"/>
        <v>OC</v>
      </c>
      <c r="J2914">
        <f>INDEX(NoSettings!$C:$C,MATCH(EPS!$A2914,NoSettings!$A:$A,0))</f>
        <v>90095400</v>
      </c>
      <c r="K2914">
        <f>INDEX(GWP!$C$2:$C$13,MATCH(EPS!I2914,GWP!$B$2:$B$13,0))</f>
        <v>0</v>
      </c>
      <c r="L2914" s="4">
        <f t="shared" si="91"/>
        <v>0</v>
      </c>
    </row>
    <row r="2915" spans="1:12">
      <c r="A2915" t="s">
        <v>8532</v>
      </c>
      <c r="B2915" t="s">
        <v>7394</v>
      </c>
      <c r="C2915" t="s">
        <v>1734</v>
      </c>
      <c r="D2915" t="s">
        <v>6899</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8533</v>
      </c>
      <c r="B2916" t="s">
        <v>7394</v>
      </c>
      <c r="C2916" t="s">
        <v>1734</v>
      </c>
      <c r="D2916" t="s">
        <v>6899</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8534</v>
      </c>
      <c r="B2917" t="s">
        <v>7394</v>
      </c>
      <c r="C2917" t="s">
        <v>1734</v>
      </c>
      <c r="D2917" t="s">
        <v>6899</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8535</v>
      </c>
      <c r="B2918" t="s">
        <v>7394</v>
      </c>
      <c r="C2918" t="s">
        <v>1734</v>
      </c>
      <c r="D2918" t="s">
        <v>6900</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8536</v>
      </c>
      <c r="B2919" t="s">
        <v>7394</v>
      </c>
      <c r="C2919" t="s">
        <v>1734</v>
      </c>
      <c r="D2919" t="s">
        <v>6900</v>
      </c>
      <c r="E2919" t="s">
        <v>1705</v>
      </c>
      <c r="H2919" t="str">
        <f>INDEX('Vensim Variables'!$B:$B,MATCH(EPS!$B2919,'Vensim Variables'!$A:$A,0))</f>
        <v>g pollutant</v>
      </c>
      <c r="I2919" t="str">
        <f t="shared" si="90"/>
        <v>VOC</v>
      </c>
      <c r="J2919">
        <f>INDEX(NoSettings!$C:$C,MATCH(EPS!$A2919,NoSettings!$A:$A,0))</f>
        <v>317407000</v>
      </c>
      <c r="K2919">
        <f>INDEX(GWP!$C$2:$C$13,MATCH(EPS!I2919,GWP!$B$2:$B$13,0))</f>
        <v>0</v>
      </c>
      <c r="L2919" s="4">
        <f t="shared" si="91"/>
        <v>0</v>
      </c>
    </row>
    <row r="2920" spans="1:12">
      <c r="A2920" t="s">
        <v>8537</v>
      </c>
      <c r="B2920" t="s">
        <v>7394</v>
      </c>
      <c r="C2920" t="s">
        <v>1734</v>
      </c>
      <c r="D2920" t="s">
        <v>6900</v>
      </c>
      <c r="E2920" t="s">
        <v>1706</v>
      </c>
      <c r="H2920" t="str">
        <f>INDEX('Vensim Variables'!$B:$B,MATCH(EPS!$B2920,'Vensim Variables'!$A:$A,0))</f>
        <v>g pollutant</v>
      </c>
      <c r="I2920" t="str">
        <f t="shared" si="90"/>
        <v>CO</v>
      </c>
      <c r="J2920">
        <f>INDEX(NoSettings!$C:$C,MATCH(EPS!$A2920,NoSettings!$A:$A,0))</f>
        <v>1769420000</v>
      </c>
      <c r="K2920">
        <f>INDEX(GWP!$C$2:$C$13,MATCH(EPS!I2920,GWP!$B$2:$B$13,0))</f>
        <v>0</v>
      </c>
      <c r="L2920" s="4">
        <f t="shared" si="91"/>
        <v>0</v>
      </c>
    </row>
    <row r="2921" spans="1:12">
      <c r="A2921" t="s">
        <v>8538</v>
      </c>
      <c r="B2921" t="s">
        <v>7394</v>
      </c>
      <c r="C2921" t="s">
        <v>1734</v>
      </c>
      <c r="D2921" t="s">
        <v>6900</v>
      </c>
      <c r="E2921" t="s">
        <v>1707</v>
      </c>
      <c r="H2921" t="str">
        <f>INDEX('Vensim Variables'!$B:$B,MATCH(EPS!$B2921,'Vensim Variables'!$A:$A,0))</f>
        <v>g pollutant</v>
      </c>
      <c r="I2921" t="str">
        <f t="shared" si="90"/>
        <v>NOx</v>
      </c>
      <c r="J2921">
        <f>INDEX(NoSettings!$C:$C,MATCH(EPS!$A2921,NoSettings!$A:$A,0))</f>
        <v>2960210000</v>
      </c>
      <c r="K2921">
        <f>INDEX(GWP!$C$2:$C$13,MATCH(EPS!I2921,GWP!$B$2:$B$13,0))</f>
        <v>0</v>
      </c>
      <c r="L2921" s="4">
        <f t="shared" si="91"/>
        <v>0</v>
      </c>
    </row>
    <row r="2922" spans="1:12">
      <c r="A2922" t="s">
        <v>8539</v>
      </c>
      <c r="B2922" t="s">
        <v>7394</v>
      </c>
      <c r="C2922" t="s">
        <v>1734</v>
      </c>
      <c r="D2922" t="s">
        <v>6900</v>
      </c>
      <c r="E2922" t="s">
        <v>1708</v>
      </c>
      <c r="H2922" t="str">
        <f>INDEX('Vensim Variables'!$B:$B,MATCH(EPS!$B2922,'Vensim Variables'!$A:$A,0))</f>
        <v>g pollutant</v>
      </c>
      <c r="I2922" t="str">
        <f t="shared" si="90"/>
        <v>PM10</v>
      </c>
      <c r="J2922">
        <f>INDEX(NoSettings!$C:$C,MATCH(EPS!$A2922,NoSettings!$A:$A,0))</f>
        <v>118730000</v>
      </c>
      <c r="K2922">
        <f>INDEX(GWP!$C$2:$C$13,MATCH(EPS!I2922,GWP!$B$2:$B$13,0))</f>
        <v>0</v>
      </c>
      <c r="L2922" s="4">
        <f t="shared" si="91"/>
        <v>0</v>
      </c>
    </row>
    <row r="2923" spans="1:12">
      <c r="A2923" t="s">
        <v>8540</v>
      </c>
      <c r="B2923" t="s">
        <v>7394</v>
      </c>
      <c r="C2923" t="s">
        <v>1734</v>
      </c>
      <c r="D2923" t="s">
        <v>6900</v>
      </c>
      <c r="E2923" t="s">
        <v>1709</v>
      </c>
      <c r="H2923" t="str">
        <f>INDEX('Vensim Variables'!$B:$B,MATCH(EPS!$B2923,'Vensim Variables'!$A:$A,0))</f>
        <v>g pollutant</v>
      </c>
      <c r="I2923" t="str">
        <f t="shared" si="90"/>
        <v>PM25</v>
      </c>
      <c r="J2923">
        <f>INDEX(NoSettings!$C:$C,MATCH(EPS!$A2923,NoSettings!$A:$A,0))</f>
        <v>111534000</v>
      </c>
      <c r="K2923">
        <f>INDEX(GWP!$C$2:$C$13,MATCH(EPS!I2923,GWP!$B$2:$B$13,0))</f>
        <v>0</v>
      </c>
      <c r="L2923" s="4">
        <f t="shared" si="91"/>
        <v>0</v>
      </c>
    </row>
    <row r="2924" spans="1:12">
      <c r="A2924" t="s">
        <v>8541</v>
      </c>
      <c r="B2924" t="s">
        <v>7394</v>
      </c>
      <c r="C2924" t="s">
        <v>1734</v>
      </c>
      <c r="D2924" t="s">
        <v>6900</v>
      </c>
      <c r="E2924" t="s">
        <v>1710</v>
      </c>
      <c r="H2924" t="str">
        <f>INDEX('Vensim Variables'!$B:$B,MATCH(EPS!$B2924,'Vensim Variables'!$A:$A,0))</f>
        <v>g pollutant</v>
      </c>
      <c r="I2924" t="str">
        <f t="shared" si="90"/>
        <v>SOx</v>
      </c>
      <c r="J2924">
        <f>INDEX(NoSettings!$C:$C,MATCH(EPS!$A2924,NoSettings!$A:$A,0))</f>
        <v>68888800</v>
      </c>
      <c r="K2924">
        <f>INDEX(GWP!$C$2:$C$13,MATCH(EPS!I2924,GWP!$B$2:$B$13,0))</f>
        <v>0</v>
      </c>
      <c r="L2924" s="4">
        <f t="shared" si="91"/>
        <v>0</v>
      </c>
    </row>
    <row r="2925" spans="1:12">
      <c r="A2925" t="s">
        <v>8542</v>
      </c>
      <c r="B2925" t="s">
        <v>7394</v>
      </c>
      <c r="C2925" t="s">
        <v>1734</v>
      </c>
      <c r="D2925" t="s">
        <v>6900</v>
      </c>
      <c r="E2925" t="s">
        <v>1711</v>
      </c>
      <c r="H2925" t="str">
        <f>INDEX('Vensim Variables'!$B:$B,MATCH(EPS!$B2925,'Vensim Variables'!$A:$A,0))</f>
        <v>g pollutant</v>
      </c>
      <c r="I2925" t="str">
        <f t="shared" si="90"/>
        <v>BC</v>
      </c>
      <c r="J2925">
        <f>INDEX(NoSettings!$C:$C,MATCH(EPS!$A2925,NoSettings!$A:$A,0))</f>
        <v>6984120</v>
      </c>
      <c r="K2925">
        <f>INDEX(GWP!$C$2:$C$13,MATCH(EPS!I2925,GWP!$B$2:$B$13,0))</f>
        <v>0</v>
      </c>
      <c r="L2925" s="4">
        <f t="shared" si="91"/>
        <v>0</v>
      </c>
    </row>
    <row r="2926" spans="1:12">
      <c r="A2926" t="s">
        <v>8543</v>
      </c>
      <c r="B2926" t="s">
        <v>7394</v>
      </c>
      <c r="C2926" t="s">
        <v>1734</v>
      </c>
      <c r="D2926" t="s">
        <v>6900</v>
      </c>
      <c r="E2926" t="s">
        <v>1712</v>
      </c>
      <c r="H2926" t="str">
        <f>INDEX('Vensim Variables'!$B:$B,MATCH(EPS!$B2926,'Vensim Variables'!$A:$A,0))</f>
        <v>g pollutant</v>
      </c>
      <c r="I2926" t="str">
        <f t="shared" si="90"/>
        <v>OC</v>
      </c>
      <c r="J2926">
        <f>INDEX(NoSettings!$C:$C,MATCH(EPS!$A2926,NoSettings!$A:$A,0))</f>
        <v>51005200</v>
      </c>
      <c r="K2926">
        <f>INDEX(GWP!$C$2:$C$13,MATCH(EPS!I2926,GWP!$B$2:$B$13,0))</f>
        <v>0</v>
      </c>
      <c r="L2926" s="4">
        <f t="shared" si="91"/>
        <v>0</v>
      </c>
    </row>
    <row r="2927" spans="1:12">
      <c r="A2927" t="s">
        <v>8544</v>
      </c>
      <c r="B2927" t="s">
        <v>7394</v>
      </c>
      <c r="C2927" t="s">
        <v>1734</v>
      </c>
      <c r="D2927" t="s">
        <v>6900</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8545</v>
      </c>
      <c r="B2928" t="s">
        <v>7394</v>
      </c>
      <c r="C2928" t="s">
        <v>1734</v>
      </c>
      <c r="D2928" t="s">
        <v>6900</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8546</v>
      </c>
      <c r="B2929" t="s">
        <v>7394</v>
      </c>
      <c r="C2929" t="s">
        <v>1734</v>
      </c>
      <c r="D2929" t="s">
        <v>6900</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8547</v>
      </c>
      <c r="B2930" t="s">
        <v>7394</v>
      </c>
      <c r="C2930" t="s">
        <v>1734</v>
      </c>
      <c r="D2930" t="s">
        <v>6901</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8548</v>
      </c>
      <c r="B2931" t="s">
        <v>7394</v>
      </c>
      <c r="C2931" t="s">
        <v>1734</v>
      </c>
      <c r="D2931" t="s">
        <v>6901</v>
      </c>
      <c r="E2931" t="s">
        <v>1705</v>
      </c>
      <c r="H2931" t="str">
        <f>INDEX('Vensim Variables'!$B:$B,MATCH(EPS!$B2931,'Vensim Variables'!$A:$A,0))</f>
        <v>g pollutant</v>
      </c>
      <c r="I2931" t="str">
        <f t="shared" si="90"/>
        <v>VOC</v>
      </c>
      <c r="J2931">
        <f>INDEX(NoSettings!$C:$C,MATCH(EPS!$A2931,NoSettings!$A:$A,0))</f>
        <v>1904080000</v>
      </c>
      <c r="K2931">
        <f>INDEX(GWP!$C$2:$C$13,MATCH(EPS!I2931,GWP!$B$2:$B$13,0))</f>
        <v>0</v>
      </c>
      <c r="L2931" s="4">
        <f t="shared" si="91"/>
        <v>0</v>
      </c>
    </row>
    <row r="2932" spans="1:12">
      <c r="A2932" t="s">
        <v>8549</v>
      </c>
      <c r="B2932" t="s">
        <v>7394</v>
      </c>
      <c r="C2932" t="s">
        <v>1734</v>
      </c>
      <c r="D2932" t="s">
        <v>6901</v>
      </c>
      <c r="E2932" t="s">
        <v>1706</v>
      </c>
      <c r="H2932" t="str">
        <f>INDEX('Vensim Variables'!$B:$B,MATCH(EPS!$B2932,'Vensim Variables'!$A:$A,0))</f>
        <v>g pollutant</v>
      </c>
      <c r="I2932" t="str">
        <f t="shared" si="90"/>
        <v>CO</v>
      </c>
      <c r="J2932">
        <f>INDEX(NoSettings!$C:$C,MATCH(EPS!$A2932,NoSettings!$A:$A,0))</f>
        <v>10614500000</v>
      </c>
      <c r="K2932">
        <f>INDEX(GWP!$C$2:$C$13,MATCH(EPS!I2932,GWP!$B$2:$B$13,0))</f>
        <v>0</v>
      </c>
      <c r="L2932" s="4">
        <f t="shared" si="91"/>
        <v>0</v>
      </c>
    </row>
    <row r="2933" spans="1:12">
      <c r="A2933" t="s">
        <v>8550</v>
      </c>
      <c r="B2933" t="s">
        <v>7394</v>
      </c>
      <c r="C2933" t="s">
        <v>1734</v>
      </c>
      <c r="D2933" t="s">
        <v>6901</v>
      </c>
      <c r="E2933" t="s">
        <v>1707</v>
      </c>
      <c r="H2933" t="str">
        <f>INDEX('Vensim Variables'!$B:$B,MATCH(EPS!$B2933,'Vensim Variables'!$A:$A,0))</f>
        <v>g pollutant</v>
      </c>
      <c r="I2933" t="str">
        <f t="shared" si="90"/>
        <v>NOx</v>
      </c>
      <c r="J2933">
        <f>INDEX(NoSettings!$C:$C,MATCH(EPS!$A2933,NoSettings!$A:$A,0))</f>
        <v>17757900000</v>
      </c>
      <c r="K2933">
        <f>INDEX(GWP!$C$2:$C$13,MATCH(EPS!I2933,GWP!$B$2:$B$13,0))</f>
        <v>0</v>
      </c>
      <c r="L2933" s="4">
        <f t="shared" si="91"/>
        <v>0</v>
      </c>
    </row>
    <row r="2934" spans="1:12">
      <c r="A2934" t="s">
        <v>8551</v>
      </c>
      <c r="B2934" t="s">
        <v>7394</v>
      </c>
      <c r="C2934" t="s">
        <v>1734</v>
      </c>
      <c r="D2934" t="s">
        <v>6901</v>
      </c>
      <c r="E2934" t="s">
        <v>1708</v>
      </c>
      <c r="H2934" t="str">
        <f>INDEX('Vensim Variables'!$B:$B,MATCH(EPS!$B2934,'Vensim Variables'!$A:$A,0))</f>
        <v>g pollutant</v>
      </c>
      <c r="I2934" t="str">
        <f t="shared" si="90"/>
        <v>PM10</v>
      </c>
      <c r="J2934">
        <f>INDEX(NoSettings!$C:$C,MATCH(EPS!$A2934,NoSettings!$A:$A,0))</f>
        <v>712246000</v>
      </c>
      <c r="K2934">
        <f>INDEX(GWP!$C$2:$C$13,MATCH(EPS!I2934,GWP!$B$2:$B$13,0))</f>
        <v>0</v>
      </c>
      <c r="L2934" s="4">
        <f t="shared" si="91"/>
        <v>0</v>
      </c>
    </row>
    <row r="2935" spans="1:12">
      <c r="A2935" t="s">
        <v>8552</v>
      </c>
      <c r="B2935" t="s">
        <v>7394</v>
      </c>
      <c r="C2935" t="s">
        <v>1734</v>
      </c>
      <c r="D2935" t="s">
        <v>6901</v>
      </c>
      <c r="E2935" t="s">
        <v>1709</v>
      </c>
      <c r="H2935" t="str">
        <f>INDEX('Vensim Variables'!$B:$B,MATCH(EPS!$B2935,'Vensim Variables'!$A:$A,0))</f>
        <v>g pollutant</v>
      </c>
      <c r="I2935" t="str">
        <f t="shared" si="90"/>
        <v>PM25</v>
      </c>
      <c r="J2935">
        <f>INDEX(NoSettings!$C:$C,MATCH(EPS!$A2935,NoSettings!$A:$A,0))</f>
        <v>669079000</v>
      </c>
      <c r="K2935">
        <f>INDEX(GWP!$C$2:$C$13,MATCH(EPS!I2935,GWP!$B$2:$B$13,0))</f>
        <v>0</v>
      </c>
      <c r="L2935" s="4">
        <f t="shared" si="91"/>
        <v>0</v>
      </c>
    </row>
    <row r="2936" spans="1:12">
      <c r="A2936" t="s">
        <v>8553</v>
      </c>
      <c r="B2936" t="s">
        <v>7394</v>
      </c>
      <c r="C2936" t="s">
        <v>1734</v>
      </c>
      <c r="D2936" t="s">
        <v>6901</v>
      </c>
      <c r="E2936" t="s">
        <v>1710</v>
      </c>
      <c r="H2936" t="str">
        <f>INDEX('Vensim Variables'!$B:$B,MATCH(EPS!$B2936,'Vensim Variables'!$A:$A,0))</f>
        <v>g pollutant</v>
      </c>
      <c r="I2936" t="str">
        <f t="shared" si="90"/>
        <v>SOx</v>
      </c>
      <c r="J2936">
        <f>INDEX(NoSettings!$C:$C,MATCH(EPS!$A2936,NoSettings!$A:$A,0))</f>
        <v>413255000</v>
      </c>
      <c r="K2936">
        <f>INDEX(GWP!$C$2:$C$13,MATCH(EPS!I2936,GWP!$B$2:$B$13,0))</f>
        <v>0</v>
      </c>
      <c r="L2936" s="4">
        <f t="shared" si="91"/>
        <v>0</v>
      </c>
    </row>
    <row r="2937" spans="1:12">
      <c r="A2937" t="s">
        <v>8554</v>
      </c>
      <c r="B2937" t="s">
        <v>7394</v>
      </c>
      <c r="C2937" t="s">
        <v>1734</v>
      </c>
      <c r="D2937" t="s">
        <v>6901</v>
      </c>
      <c r="E2937" t="s">
        <v>1711</v>
      </c>
      <c r="H2937" t="str">
        <f>INDEX('Vensim Variables'!$B:$B,MATCH(EPS!$B2937,'Vensim Variables'!$A:$A,0))</f>
        <v>g pollutant</v>
      </c>
      <c r="I2937" t="str">
        <f t="shared" si="90"/>
        <v>BC</v>
      </c>
      <c r="J2937">
        <f>INDEX(NoSettings!$C:$C,MATCH(EPS!$A2937,NoSettings!$A:$A,0))</f>
        <v>41896800</v>
      </c>
      <c r="K2937">
        <f>INDEX(GWP!$C$2:$C$13,MATCH(EPS!I2937,GWP!$B$2:$B$13,0))</f>
        <v>0</v>
      </c>
      <c r="L2937" s="4">
        <f t="shared" si="91"/>
        <v>0</v>
      </c>
    </row>
    <row r="2938" spans="1:12">
      <c r="A2938" t="s">
        <v>8555</v>
      </c>
      <c r="B2938" t="s">
        <v>7394</v>
      </c>
      <c r="C2938" t="s">
        <v>1734</v>
      </c>
      <c r="D2938" t="s">
        <v>6901</v>
      </c>
      <c r="E2938" t="s">
        <v>1712</v>
      </c>
      <c r="H2938" t="str">
        <f>INDEX('Vensim Variables'!$B:$B,MATCH(EPS!$B2938,'Vensim Variables'!$A:$A,0))</f>
        <v>g pollutant</v>
      </c>
      <c r="I2938" t="str">
        <f t="shared" si="90"/>
        <v>OC</v>
      </c>
      <c r="J2938">
        <f>INDEX(NoSettings!$C:$C,MATCH(EPS!$A2938,NoSettings!$A:$A,0))</f>
        <v>305974000</v>
      </c>
      <c r="K2938">
        <f>INDEX(GWP!$C$2:$C$13,MATCH(EPS!I2938,GWP!$B$2:$B$13,0))</f>
        <v>0</v>
      </c>
      <c r="L2938" s="4">
        <f t="shared" si="91"/>
        <v>0</v>
      </c>
    </row>
    <row r="2939" spans="1:12">
      <c r="A2939" t="s">
        <v>8556</v>
      </c>
      <c r="B2939" t="s">
        <v>7394</v>
      </c>
      <c r="C2939" t="s">
        <v>1734</v>
      </c>
      <c r="D2939" t="s">
        <v>6901</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8557</v>
      </c>
      <c r="B2940" t="s">
        <v>7394</v>
      </c>
      <c r="C2940" t="s">
        <v>1734</v>
      </c>
      <c r="D2940" t="s">
        <v>6901</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8558</v>
      </c>
      <c r="B2941" t="s">
        <v>7394</v>
      </c>
      <c r="C2941" t="s">
        <v>1734</v>
      </c>
      <c r="D2941" t="s">
        <v>6901</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8559</v>
      </c>
      <c r="B2942" t="s">
        <v>7394</v>
      </c>
      <c r="C2942" t="s">
        <v>1734</v>
      </c>
      <c r="D2942" t="s">
        <v>6902</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8560</v>
      </c>
      <c r="B2943" t="s">
        <v>7394</v>
      </c>
      <c r="C2943" t="s">
        <v>1734</v>
      </c>
      <c r="D2943" t="s">
        <v>6902</v>
      </c>
      <c r="E2943" t="s">
        <v>1705</v>
      </c>
      <c r="H2943" t="str">
        <f>INDEX('Vensim Variables'!$B:$B,MATCH(EPS!$B2943,'Vensim Variables'!$A:$A,0))</f>
        <v>g pollutant</v>
      </c>
      <c r="I2943" t="str">
        <f t="shared" si="90"/>
        <v>VOC</v>
      </c>
      <c r="J2943">
        <f>INDEX(NoSettings!$C:$C,MATCH(EPS!$A2943,NoSettings!$A:$A,0))</f>
        <v>6292950000</v>
      </c>
      <c r="K2943">
        <f>INDEX(GWP!$C$2:$C$13,MATCH(EPS!I2943,GWP!$B$2:$B$13,0))</f>
        <v>0</v>
      </c>
      <c r="L2943" s="4">
        <f t="shared" si="91"/>
        <v>0</v>
      </c>
    </row>
    <row r="2944" spans="1:12">
      <c r="A2944" t="s">
        <v>8561</v>
      </c>
      <c r="B2944" t="s">
        <v>7394</v>
      </c>
      <c r="C2944" t="s">
        <v>1734</v>
      </c>
      <c r="D2944" t="s">
        <v>6902</v>
      </c>
      <c r="E2944" t="s">
        <v>1706</v>
      </c>
      <c r="H2944" t="str">
        <f>INDEX('Vensim Variables'!$B:$B,MATCH(EPS!$B2944,'Vensim Variables'!$A:$A,0))</f>
        <v>g pollutant</v>
      </c>
      <c r="I2944" t="str">
        <f t="shared" si="90"/>
        <v>CO</v>
      </c>
      <c r="J2944">
        <f>INDEX(NoSettings!$C:$C,MATCH(EPS!$A2944,NoSettings!$A:$A,0))</f>
        <v>35080700000</v>
      </c>
      <c r="K2944">
        <f>INDEX(GWP!$C$2:$C$13,MATCH(EPS!I2944,GWP!$B$2:$B$13,0))</f>
        <v>0</v>
      </c>
      <c r="L2944" s="4">
        <f t="shared" si="91"/>
        <v>0</v>
      </c>
    </row>
    <row r="2945" spans="1:12">
      <c r="A2945" t="s">
        <v>8562</v>
      </c>
      <c r="B2945" t="s">
        <v>7394</v>
      </c>
      <c r="C2945" t="s">
        <v>1734</v>
      </c>
      <c r="D2945" t="s">
        <v>6902</v>
      </c>
      <c r="E2945" t="s">
        <v>1707</v>
      </c>
      <c r="H2945" t="str">
        <f>INDEX('Vensim Variables'!$B:$B,MATCH(EPS!$B2945,'Vensim Variables'!$A:$A,0))</f>
        <v>g pollutant</v>
      </c>
      <c r="I2945" t="str">
        <f t="shared" si="90"/>
        <v>NOx</v>
      </c>
      <c r="J2945">
        <f>INDEX(NoSettings!$C:$C,MATCH(EPS!$A2945,NoSettings!$A:$A,0))</f>
        <v>58689500000</v>
      </c>
      <c r="K2945">
        <f>INDEX(GWP!$C$2:$C$13,MATCH(EPS!I2945,GWP!$B$2:$B$13,0))</f>
        <v>0</v>
      </c>
      <c r="L2945" s="4">
        <f t="shared" si="91"/>
        <v>0</v>
      </c>
    </row>
    <row r="2946" spans="1:12">
      <c r="A2946" t="s">
        <v>8563</v>
      </c>
      <c r="B2946" t="s">
        <v>7394</v>
      </c>
      <c r="C2946" t="s">
        <v>1734</v>
      </c>
      <c r="D2946" t="s">
        <v>6902</v>
      </c>
      <c r="E2946" t="s">
        <v>1708</v>
      </c>
      <c r="H2946" t="str">
        <f>INDEX('Vensim Variables'!$B:$B,MATCH(EPS!$B2946,'Vensim Variables'!$A:$A,0))</f>
        <v>g pollutant</v>
      </c>
      <c r="I2946" t="str">
        <f t="shared" si="90"/>
        <v>PM10</v>
      </c>
      <c r="J2946">
        <f>INDEX(NoSettings!$C:$C,MATCH(EPS!$A2946,NoSettings!$A:$A,0))</f>
        <v>2353960000</v>
      </c>
      <c r="K2946">
        <f>INDEX(GWP!$C$2:$C$13,MATCH(EPS!I2946,GWP!$B$2:$B$13,0))</f>
        <v>0</v>
      </c>
      <c r="L2946" s="4">
        <f t="shared" si="91"/>
        <v>0</v>
      </c>
    </row>
    <row r="2947" spans="1:12">
      <c r="A2947" t="s">
        <v>8564</v>
      </c>
      <c r="B2947" t="s">
        <v>7394</v>
      </c>
      <c r="C2947" t="s">
        <v>1734</v>
      </c>
      <c r="D2947" t="s">
        <v>6902</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2211290000</v>
      </c>
      <c r="K2947">
        <f>INDEX(GWP!$C$2:$C$13,MATCH(EPS!I2947,GWP!$B$2:$B$13,0))</f>
        <v>0</v>
      </c>
      <c r="L2947" s="4">
        <f t="shared" ref="L2947:L3010" si="93">IF(H2947="g pollutant",K2947*J2947/10^12,IF(H2947="MMTCO2e",J2947,IF(H2947="MWh",J2947,0)))</f>
        <v>0</v>
      </c>
    </row>
    <row r="2948" spans="1:12">
      <c r="A2948" t="s">
        <v>8565</v>
      </c>
      <c r="B2948" t="s">
        <v>7394</v>
      </c>
      <c r="C2948" t="s">
        <v>1734</v>
      </c>
      <c r="D2948" t="s">
        <v>6902</v>
      </c>
      <c r="E2948" t="s">
        <v>1710</v>
      </c>
      <c r="H2948" t="str">
        <f>INDEX('Vensim Variables'!$B:$B,MATCH(EPS!$B2948,'Vensim Variables'!$A:$A,0))</f>
        <v>g pollutant</v>
      </c>
      <c r="I2948" t="str">
        <f t="shared" si="92"/>
        <v>SOx</v>
      </c>
      <c r="J2948">
        <f>INDEX(NoSettings!$C:$C,MATCH(EPS!$A2948,NoSettings!$A:$A,0))</f>
        <v>1365800000</v>
      </c>
      <c r="K2948">
        <f>INDEX(GWP!$C$2:$C$13,MATCH(EPS!I2948,GWP!$B$2:$B$13,0))</f>
        <v>0</v>
      </c>
      <c r="L2948" s="4">
        <f t="shared" si="93"/>
        <v>0</v>
      </c>
    </row>
    <row r="2949" spans="1:12">
      <c r="A2949" t="s">
        <v>8566</v>
      </c>
      <c r="B2949" t="s">
        <v>7394</v>
      </c>
      <c r="C2949" t="s">
        <v>1734</v>
      </c>
      <c r="D2949" t="s">
        <v>6902</v>
      </c>
      <c r="E2949" t="s">
        <v>1711</v>
      </c>
      <c r="H2949" t="str">
        <f>INDEX('Vensim Variables'!$B:$B,MATCH(EPS!$B2949,'Vensim Variables'!$A:$A,0))</f>
        <v>g pollutant</v>
      </c>
      <c r="I2949" t="str">
        <f t="shared" si="92"/>
        <v>BC</v>
      </c>
      <c r="J2949">
        <f>INDEX(NoSettings!$C:$C,MATCH(EPS!$A2949,NoSettings!$A:$A,0))</f>
        <v>138468000</v>
      </c>
      <c r="K2949">
        <f>INDEX(GWP!$C$2:$C$13,MATCH(EPS!I2949,GWP!$B$2:$B$13,0))</f>
        <v>0</v>
      </c>
      <c r="L2949" s="4">
        <f t="shared" si="93"/>
        <v>0</v>
      </c>
    </row>
    <row r="2950" spans="1:12">
      <c r="A2950" t="s">
        <v>8567</v>
      </c>
      <c r="B2950" t="s">
        <v>7394</v>
      </c>
      <c r="C2950" t="s">
        <v>1734</v>
      </c>
      <c r="D2950" t="s">
        <v>6902</v>
      </c>
      <c r="E2950" t="s">
        <v>1712</v>
      </c>
      <c r="H2950" t="str">
        <f>INDEX('Vensim Variables'!$B:$B,MATCH(EPS!$B2950,'Vensim Variables'!$A:$A,0))</f>
        <v>g pollutant</v>
      </c>
      <c r="I2950" t="str">
        <f t="shared" si="92"/>
        <v>OC</v>
      </c>
      <c r="J2950">
        <f>INDEX(NoSettings!$C:$C,MATCH(EPS!$A2950,NoSettings!$A:$A,0))</f>
        <v>1011240000</v>
      </c>
      <c r="K2950">
        <f>INDEX(GWP!$C$2:$C$13,MATCH(EPS!I2950,GWP!$B$2:$B$13,0))</f>
        <v>0</v>
      </c>
      <c r="L2950" s="4">
        <f t="shared" si="93"/>
        <v>0</v>
      </c>
    </row>
    <row r="2951" spans="1:12">
      <c r="A2951" t="s">
        <v>8568</v>
      </c>
      <c r="B2951" t="s">
        <v>7394</v>
      </c>
      <c r="C2951" t="s">
        <v>1734</v>
      </c>
      <c r="D2951" t="s">
        <v>6902</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8569</v>
      </c>
      <c r="B2952" t="s">
        <v>7394</v>
      </c>
      <c r="C2952" t="s">
        <v>1734</v>
      </c>
      <c r="D2952" t="s">
        <v>6902</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8570</v>
      </c>
      <c r="B2953" t="s">
        <v>7394</v>
      </c>
      <c r="C2953" t="s">
        <v>1734</v>
      </c>
      <c r="D2953" t="s">
        <v>6902</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8571</v>
      </c>
      <c r="B2954" t="s">
        <v>7394</v>
      </c>
      <c r="C2954" t="s">
        <v>1734</v>
      </c>
      <c r="D2954" t="s">
        <v>6903</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8572</v>
      </c>
      <c r="B2955" t="s">
        <v>7394</v>
      </c>
      <c r="C2955" t="s">
        <v>1734</v>
      </c>
      <c r="D2955" t="s">
        <v>6903</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8573</v>
      </c>
      <c r="B2956" t="s">
        <v>7394</v>
      </c>
      <c r="C2956" t="s">
        <v>1734</v>
      </c>
      <c r="D2956" t="s">
        <v>6903</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8574</v>
      </c>
      <c r="B2957" t="s">
        <v>7394</v>
      </c>
      <c r="C2957" t="s">
        <v>1734</v>
      </c>
      <c r="D2957" t="s">
        <v>6903</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8575</v>
      </c>
      <c r="B2958" t="s">
        <v>7394</v>
      </c>
      <c r="C2958" t="s">
        <v>1734</v>
      </c>
      <c r="D2958" t="s">
        <v>6903</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8576</v>
      </c>
      <c r="B2959" t="s">
        <v>7394</v>
      </c>
      <c r="C2959" t="s">
        <v>1734</v>
      </c>
      <c r="D2959" t="s">
        <v>6903</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8577</v>
      </c>
      <c r="B2960" t="s">
        <v>7394</v>
      </c>
      <c r="C2960" t="s">
        <v>1734</v>
      </c>
      <c r="D2960" t="s">
        <v>6903</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8578</v>
      </c>
      <c r="B2961" t="s">
        <v>7394</v>
      </c>
      <c r="C2961" t="s">
        <v>1734</v>
      </c>
      <c r="D2961" t="s">
        <v>6903</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8579</v>
      </c>
      <c r="B2962" t="s">
        <v>7394</v>
      </c>
      <c r="C2962" t="s">
        <v>1734</v>
      </c>
      <c r="D2962" t="s">
        <v>6903</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8580</v>
      </c>
      <c r="B2963" t="s">
        <v>7394</v>
      </c>
      <c r="C2963" t="s">
        <v>1734</v>
      </c>
      <c r="D2963" t="s">
        <v>6903</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8581</v>
      </c>
      <c r="B2964" t="s">
        <v>7394</v>
      </c>
      <c r="C2964" t="s">
        <v>1734</v>
      </c>
      <c r="D2964" t="s">
        <v>6903</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8582</v>
      </c>
      <c r="B2965" t="s">
        <v>7394</v>
      </c>
      <c r="C2965" t="s">
        <v>1734</v>
      </c>
      <c r="D2965" t="s">
        <v>6903</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8583</v>
      </c>
      <c r="B2966" t="s">
        <v>7394</v>
      </c>
      <c r="C2966" t="s">
        <v>1734</v>
      </c>
      <c r="D2966" t="s">
        <v>6904</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8584</v>
      </c>
      <c r="B2967" t="s">
        <v>7394</v>
      </c>
      <c r="C2967" t="s">
        <v>1734</v>
      </c>
      <c r="D2967" t="s">
        <v>6904</v>
      </c>
      <c r="E2967" t="s">
        <v>1705</v>
      </c>
      <c r="H2967" t="str">
        <f>INDEX('Vensim Variables'!$B:$B,MATCH(EPS!$B2967,'Vensim Variables'!$A:$A,0))</f>
        <v>g pollutant</v>
      </c>
      <c r="I2967" t="str">
        <f t="shared" si="92"/>
        <v>VOC</v>
      </c>
      <c r="J2967">
        <f>INDEX(NoSettings!$C:$C,MATCH(EPS!$A2967,NoSettings!$A:$A,0))</f>
        <v>1347980000</v>
      </c>
      <c r="K2967">
        <f>INDEX(GWP!$C$2:$C$13,MATCH(EPS!I2967,GWP!$B$2:$B$13,0))</f>
        <v>0</v>
      </c>
      <c r="L2967" s="4">
        <f t="shared" si="93"/>
        <v>0</v>
      </c>
    </row>
    <row r="2968" spans="1:12">
      <c r="A2968" t="s">
        <v>8585</v>
      </c>
      <c r="B2968" t="s">
        <v>7394</v>
      </c>
      <c r="C2968" t="s">
        <v>1734</v>
      </c>
      <c r="D2968" t="s">
        <v>6904</v>
      </c>
      <c r="E2968" t="s">
        <v>1706</v>
      </c>
      <c r="H2968" t="str">
        <f>INDEX('Vensim Variables'!$B:$B,MATCH(EPS!$B2968,'Vensim Variables'!$A:$A,0))</f>
        <v>g pollutant</v>
      </c>
      <c r="I2968" t="str">
        <f t="shared" si="92"/>
        <v>CO</v>
      </c>
      <c r="J2968">
        <f>INDEX(NoSettings!$C:$C,MATCH(EPS!$A2968,NoSettings!$A:$A,0))</f>
        <v>7514420000</v>
      </c>
      <c r="K2968">
        <f>INDEX(GWP!$C$2:$C$13,MATCH(EPS!I2968,GWP!$B$2:$B$13,0))</f>
        <v>0</v>
      </c>
      <c r="L2968" s="4">
        <f t="shared" si="93"/>
        <v>0</v>
      </c>
    </row>
    <row r="2969" spans="1:12">
      <c r="A2969" t="s">
        <v>8586</v>
      </c>
      <c r="B2969" t="s">
        <v>7394</v>
      </c>
      <c r="C2969" t="s">
        <v>1734</v>
      </c>
      <c r="D2969" t="s">
        <v>6904</v>
      </c>
      <c r="E2969" t="s">
        <v>1707</v>
      </c>
      <c r="H2969" t="str">
        <f>INDEX('Vensim Variables'!$B:$B,MATCH(EPS!$B2969,'Vensim Variables'!$A:$A,0))</f>
        <v>g pollutant</v>
      </c>
      <c r="I2969" t="str">
        <f t="shared" si="92"/>
        <v>NOx</v>
      </c>
      <c r="J2969">
        <f>INDEX(NoSettings!$C:$C,MATCH(EPS!$A2969,NoSettings!$A:$A,0))</f>
        <v>12571500000</v>
      </c>
      <c r="K2969">
        <f>INDEX(GWP!$C$2:$C$13,MATCH(EPS!I2969,GWP!$B$2:$B$13,0))</f>
        <v>0</v>
      </c>
      <c r="L2969" s="4">
        <f t="shared" si="93"/>
        <v>0</v>
      </c>
    </row>
    <row r="2970" spans="1:12">
      <c r="A2970" t="s">
        <v>8587</v>
      </c>
      <c r="B2970" t="s">
        <v>7394</v>
      </c>
      <c r="C2970" t="s">
        <v>1734</v>
      </c>
      <c r="D2970" t="s">
        <v>6904</v>
      </c>
      <c r="E2970" t="s">
        <v>1708</v>
      </c>
      <c r="H2970" t="str">
        <f>INDEX('Vensim Variables'!$B:$B,MATCH(EPS!$B2970,'Vensim Variables'!$A:$A,0))</f>
        <v>g pollutant</v>
      </c>
      <c r="I2970" t="str">
        <f t="shared" si="92"/>
        <v>PM10</v>
      </c>
      <c r="J2970">
        <f>INDEX(NoSettings!$C:$C,MATCH(EPS!$A2970,NoSettings!$A:$A,0))</f>
        <v>504227000</v>
      </c>
      <c r="K2970">
        <f>INDEX(GWP!$C$2:$C$13,MATCH(EPS!I2970,GWP!$B$2:$B$13,0))</f>
        <v>0</v>
      </c>
      <c r="L2970" s="4">
        <f t="shared" si="93"/>
        <v>0</v>
      </c>
    </row>
    <row r="2971" spans="1:12">
      <c r="A2971" t="s">
        <v>8588</v>
      </c>
      <c r="B2971" t="s">
        <v>7394</v>
      </c>
      <c r="C2971" t="s">
        <v>1734</v>
      </c>
      <c r="D2971" t="s">
        <v>6904</v>
      </c>
      <c r="E2971" t="s">
        <v>1709</v>
      </c>
      <c r="H2971" t="str">
        <f>INDEX('Vensim Variables'!$B:$B,MATCH(EPS!$B2971,'Vensim Variables'!$A:$A,0))</f>
        <v>g pollutant</v>
      </c>
      <c r="I2971" t="str">
        <f t="shared" si="92"/>
        <v>PM25</v>
      </c>
      <c r="J2971">
        <f>INDEX(NoSettings!$C:$C,MATCH(EPS!$A2971,NoSettings!$A:$A,0))</f>
        <v>473668000</v>
      </c>
      <c r="K2971">
        <f>INDEX(GWP!$C$2:$C$13,MATCH(EPS!I2971,GWP!$B$2:$B$13,0))</f>
        <v>0</v>
      </c>
      <c r="L2971" s="4">
        <f t="shared" si="93"/>
        <v>0</v>
      </c>
    </row>
    <row r="2972" spans="1:12">
      <c r="A2972" t="s">
        <v>8589</v>
      </c>
      <c r="B2972" t="s">
        <v>7394</v>
      </c>
      <c r="C2972" t="s">
        <v>1734</v>
      </c>
      <c r="D2972" t="s">
        <v>6904</v>
      </c>
      <c r="E2972" t="s">
        <v>1710</v>
      </c>
      <c r="H2972" t="str">
        <f>INDEX('Vensim Variables'!$B:$B,MATCH(EPS!$B2972,'Vensim Variables'!$A:$A,0))</f>
        <v>g pollutant</v>
      </c>
      <c r="I2972" t="str">
        <f t="shared" si="92"/>
        <v>SOx</v>
      </c>
      <c r="J2972">
        <f>INDEX(NoSettings!$C:$C,MATCH(EPS!$A2972,NoSettings!$A:$A,0))</f>
        <v>292559000</v>
      </c>
      <c r="K2972">
        <f>INDEX(GWP!$C$2:$C$13,MATCH(EPS!I2972,GWP!$B$2:$B$13,0))</f>
        <v>0</v>
      </c>
      <c r="L2972" s="4">
        <f t="shared" si="93"/>
        <v>0</v>
      </c>
    </row>
    <row r="2973" spans="1:12">
      <c r="A2973" t="s">
        <v>8590</v>
      </c>
      <c r="B2973" t="s">
        <v>7394</v>
      </c>
      <c r="C2973" t="s">
        <v>1734</v>
      </c>
      <c r="D2973" t="s">
        <v>6904</v>
      </c>
      <c r="E2973" t="s">
        <v>1711</v>
      </c>
      <c r="H2973" t="str">
        <f>INDEX('Vensim Variables'!$B:$B,MATCH(EPS!$B2973,'Vensim Variables'!$A:$A,0))</f>
        <v>g pollutant</v>
      </c>
      <c r="I2973" t="str">
        <f t="shared" si="92"/>
        <v>BC</v>
      </c>
      <c r="J2973">
        <f>INDEX(NoSettings!$C:$C,MATCH(EPS!$A2973,NoSettings!$A:$A,0))</f>
        <v>29660400</v>
      </c>
      <c r="K2973">
        <f>INDEX(GWP!$C$2:$C$13,MATCH(EPS!I2973,GWP!$B$2:$B$13,0))</f>
        <v>0</v>
      </c>
      <c r="L2973" s="4">
        <f t="shared" si="93"/>
        <v>0</v>
      </c>
    </row>
    <row r="2974" spans="1:12">
      <c r="A2974" t="s">
        <v>8591</v>
      </c>
      <c r="B2974" t="s">
        <v>7394</v>
      </c>
      <c r="C2974" t="s">
        <v>1734</v>
      </c>
      <c r="D2974" t="s">
        <v>6904</v>
      </c>
      <c r="E2974" t="s">
        <v>1712</v>
      </c>
      <c r="H2974" t="str">
        <f>INDEX('Vensim Variables'!$B:$B,MATCH(EPS!$B2974,'Vensim Variables'!$A:$A,0))</f>
        <v>g pollutant</v>
      </c>
      <c r="I2974" t="str">
        <f t="shared" si="92"/>
        <v>OC</v>
      </c>
      <c r="J2974">
        <f>INDEX(NoSettings!$C:$C,MATCH(EPS!$A2974,NoSettings!$A:$A,0))</f>
        <v>216611000</v>
      </c>
      <c r="K2974">
        <f>INDEX(GWP!$C$2:$C$13,MATCH(EPS!I2974,GWP!$B$2:$B$13,0))</f>
        <v>0</v>
      </c>
      <c r="L2974" s="4">
        <f t="shared" si="93"/>
        <v>0</v>
      </c>
    </row>
    <row r="2975" spans="1:12">
      <c r="A2975" t="s">
        <v>8592</v>
      </c>
      <c r="B2975" t="s">
        <v>7394</v>
      </c>
      <c r="C2975" t="s">
        <v>1734</v>
      </c>
      <c r="D2975" t="s">
        <v>6904</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8593</v>
      </c>
      <c r="B2976" t="s">
        <v>7394</v>
      </c>
      <c r="C2976" t="s">
        <v>1734</v>
      </c>
      <c r="D2976" t="s">
        <v>6904</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8594</v>
      </c>
      <c r="B2977" t="s">
        <v>7394</v>
      </c>
      <c r="C2977" t="s">
        <v>1734</v>
      </c>
      <c r="D2977" t="s">
        <v>6904</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8595</v>
      </c>
      <c r="B2978" t="s">
        <v>7394</v>
      </c>
      <c r="C2978" t="s">
        <v>1735</v>
      </c>
      <c r="D2978" t="s">
        <v>6880</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8596</v>
      </c>
      <c r="B2979" t="s">
        <v>7394</v>
      </c>
      <c r="C2979" t="s">
        <v>1735</v>
      </c>
      <c r="D2979" t="s">
        <v>6880</v>
      </c>
      <c r="E2979" t="s">
        <v>1705</v>
      </c>
      <c r="H2979" t="str">
        <f>INDEX('Vensim Variables'!$B:$B,MATCH(EPS!$B2979,'Vensim Variables'!$A:$A,0))</f>
        <v>g pollutant</v>
      </c>
      <c r="I2979" t="str">
        <f t="shared" si="92"/>
        <v>VOC</v>
      </c>
      <c r="J2979">
        <f>INDEX(NoSettings!$C:$C,MATCH(EPS!$A2979,NoSettings!$A:$A,0))</f>
        <v>1953000000</v>
      </c>
      <c r="K2979">
        <f>INDEX(GWP!$C$2:$C$13,MATCH(EPS!I2979,GWP!$B$2:$B$13,0))</f>
        <v>0</v>
      </c>
      <c r="L2979" s="4">
        <f t="shared" si="93"/>
        <v>0</v>
      </c>
    </row>
    <row r="2980" spans="1:12">
      <c r="A2980" t="s">
        <v>8597</v>
      </c>
      <c r="B2980" t="s">
        <v>7394</v>
      </c>
      <c r="C2980" t="s">
        <v>1735</v>
      </c>
      <c r="D2980" t="s">
        <v>6880</v>
      </c>
      <c r="E2980" t="s">
        <v>1706</v>
      </c>
      <c r="H2980" t="str">
        <f>INDEX('Vensim Variables'!$B:$B,MATCH(EPS!$B2980,'Vensim Variables'!$A:$A,0))</f>
        <v>g pollutant</v>
      </c>
      <c r="I2980" t="str">
        <f t="shared" si="92"/>
        <v>CO</v>
      </c>
      <c r="J2980">
        <f>INDEX(NoSettings!$C:$C,MATCH(EPS!$A2980,NoSettings!$A:$A,0))</f>
        <v>57760500000</v>
      </c>
      <c r="K2980">
        <f>INDEX(GWP!$C$2:$C$13,MATCH(EPS!I2980,GWP!$B$2:$B$13,0))</f>
        <v>0</v>
      </c>
      <c r="L2980" s="4">
        <f t="shared" si="93"/>
        <v>0</v>
      </c>
    </row>
    <row r="2981" spans="1:12">
      <c r="A2981" t="s">
        <v>8598</v>
      </c>
      <c r="B2981" t="s">
        <v>7394</v>
      </c>
      <c r="C2981" t="s">
        <v>1735</v>
      </c>
      <c r="D2981" t="s">
        <v>6880</v>
      </c>
      <c r="E2981" t="s">
        <v>1707</v>
      </c>
      <c r="H2981" t="str">
        <f>INDEX('Vensim Variables'!$B:$B,MATCH(EPS!$B2981,'Vensim Variables'!$A:$A,0))</f>
        <v>g pollutant</v>
      </c>
      <c r="I2981" t="str">
        <f t="shared" si="92"/>
        <v>NOx</v>
      </c>
      <c r="J2981">
        <f>INDEX(NoSettings!$C:$C,MATCH(EPS!$A2981,NoSettings!$A:$A,0))</f>
        <v>23445500000</v>
      </c>
      <c r="K2981">
        <f>INDEX(GWP!$C$2:$C$13,MATCH(EPS!I2981,GWP!$B$2:$B$13,0))</f>
        <v>0</v>
      </c>
      <c r="L2981" s="4">
        <f t="shared" si="93"/>
        <v>0</v>
      </c>
    </row>
    <row r="2982" spans="1:12">
      <c r="A2982" t="s">
        <v>8599</v>
      </c>
      <c r="B2982" t="s">
        <v>7394</v>
      </c>
      <c r="C2982" t="s">
        <v>1735</v>
      </c>
      <c r="D2982" t="s">
        <v>6880</v>
      </c>
      <c r="E2982" t="s">
        <v>1708</v>
      </c>
      <c r="H2982" t="str">
        <f>INDEX('Vensim Variables'!$B:$B,MATCH(EPS!$B2982,'Vensim Variables'!$A:$A,0))</f>
        <v>g pollutant</v>
      </c>
      <c r="I2982" t="str">
        <f t="shared" si="92"/>
        <v>PM10</v>
      </c>
      <c r="J2982">
        <f>INDEX(NoSettings!$C:$C,MATCH(EPS!$A2982,NoSettings!$A:$A,0))</f>
        <v>39559000000</v>
      </c>
      <c r="K2982">
        <f>INDEX(GWP!$C$2:$C$13,MATCH(EPS!I2982,GWP!$B$2:$B$13,0))</f>
        <v>0</v>
      </c>
      <c r="L2982" s="4">
        <f t="shared" si="93"/>
        <v>0</v>
      </c>
    </row>
    <row r="2983" spans="1:12">
      <c r="A2983" t="s">
        <v>8600</v>
      </c>
      <c r="B2983" t="s">
        <v>7394</v>
      </c>
      <c r="C2983" t="s">
        <v>1735</v>
      </c>
      <c r="D2983" t="s">
        <v>6880</v>
      </c>
      <c r="E2983" t="s">
        <v>1709</v>
      </c>
      <c r="H2983" t="str">
        <f>INDEX('Vensim Variables'!$B:$B,MATCH(EPS!$B2983,'Vensim Variables'!$A:$A,0))</f>
        <v>g pollutant</v>
      </c>
      <c r="I2983" t="str">
        <f t="shared" si="92"/>
        <v>PM25</v>
      </c>
      <c r="J2983">
        <f>INDEX(NoSettings!$C:$C,MATCH(EPS!$A2983,NoSettings!$A:$A,0))</f>
        <v>34185100000</v>
      </c>
      <c r="K2983">
        <f>INDEX(GWP!$C$2:$C$13,MATCH(EPS!I2983,GWP!$B$2:$B$13,0))</f>
        <v>0</v>
      </c>
      <c r="L2983" s="4">
        <f t="shared" si="93"/>
        <v>0</v>
      </c>
    </row>
    <row r="2984" spans="1:12">
      <c r="A2984" t="s">
        <v>8601</v>
      </c>
      <c r="B2984" t="s">
        <v>7394</v>
      </c>
      <c r="C2984" t="s">
        <v>1735</v>
      </c>
      <c r="D2984" t="s">
        <v>6880</v>
      </c>
      <c r="E2984" t="s">
        <v>1710</v>
      </c>
      <c r="H2984" t="str">
        <f>INDEX('Vensim Variables'!$B:$B,MATCH(EPS!$B2984,'Vensim Variables'!$A:$A,0))</f>
        <v>g pollutant</v>
      </c>
      <c r="I2984" t="str">
        <f t="shared" si="92"/>
        <v>SOx</v>
      </c>
      <c r="J2984">
        <f>INDEX(NoSettings!$C:$C,MATCH(EPS!$A2984,NoSettings!$A:$A,0))</f>
        <v>3364190000</v>
      </c>
      <c r="K2984">
        <f>INDEX(GWP!$C$2:$C$13,MATCH(EPS!I2984,GWP!$B$2:$B$13,0))</f>
        <v>0</v>
      </c>
      <c r="L2984" s="4">
        <f t="shared" si="93"/>
        <v>0</v>
      </c>
    </row>
    <row r="2985" spans="1:12">
      <c r="A2985" t="s">
        <v>8602</v>
      </c>
      <c r="B2985" t="s">
        <v>7394</v>
      </c>
      <c r="C2985" t="s">
        <v>1735</v>
      </c>
      <c r="D2985" t="s">
        <v>6880</v>
      </c>
      <c r="E2985" t="s">
        <v>1711</v>
      </c>
      <c r="H2985" t="str">
        <f>INDEX('Vensim Variables'!$B:$B,MATCH(EPS!$B2985,'Vensim Variables'!$A:$A,0))</f>
        <v>g pollutant</v>
      </c>
      <c r="I2985" t="str">
        <f t="shared" si="92"/>
        <v>BC</v>
      </c>
      <c r="J2985">
        <f>INDEX(NoSettings!$C:$C,MATCH(EPS!$A2985,NoSettings!$A:$A,0))</f>
        <v>1254130000</v>
      </c>
      <c r="K2985">
        <f>INDEX(GWP!$C$2:$C$13,MATCH(EPS!I2985,GWP!$B$2:$B$13,0))</f>
        <v>0</v>
      </c>
      <c r="L2985" s="4">
        <f t="shared" si="93"/>
        <v>0</v>
      </c>
    </row>
    <row r="2986" spans="1:12">
      <c r="A2986" t="s">
        <v>8603</v>
      </c>
      <c r="B2986" t="s">
        <v>7394</v>
      </c>
      <c r="C2986" t="s">
        <v>1735</v>
      </c>
      <c r="D2986" t="s">
        <v>6880</v>
      </c>
      <c r="E2986" t="s">
        <v>1712</v>
      </c>
      <c r="H2986" t="str">
        <f>INDEX('Vensim Variables'!$B:$B,MATCH(EPS!$B2986,'Vensim Variables'!$A:$A,0))</f>
        <v>g pollutant</v>
      </c>
      <c r="I2986" t="str">
        <f t="shared" si="92"/>
        <v>OC</v>
      </c>
      <c r="J2986">
        <f>INDEX(NoSettings!$C:$C,MATCH(EPS!$A2986,NoSettings!$A:$A,0))</f>
        <v>11995500000</v>
      </c>
      <c r="K2986">
        <f>INDEX(GWP!$C$2:$C$13,MATCH(EPS!I2986,GWP!$B$2:$B$13,0))</f>
        <v>0</v>
      </c>
      <c r="L2986" s="4">
        <f t="shared" si="93"/>
        <v>0</v>
      </c>
    </row>
    <row r="2987" spans="1:12">
      <c r="A2987" t="s">
        <v>8604</v>
      </c>
      <c r="B2987" t="s">
        <v>7394</v>
      </c>
      <c r="C2987" t="s">
        <v>1735</v>
      </c>
      <c r="D2987" t="s">
        <v>6880</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8605</v>
      </c>
      <c r="B2988" t="s">
        <v>7394</v>
      </c>
      <c r="C2988" t="s">
        <v>1735</v>
      </c>
      <c r="D2988" t="s">
        <v>6880</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8606</v>
      </c>
      <c r="B2989" t="s">
        <v>7394</v>
      </c>
      <c r="C2989" t="s">
        <v>1735</v>
      </c>
      <c r="D2989" t="s">
        <v>6880</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8607</v>
      </c>
      <c r="B2990" t="s">
        <v>7394</v>
      </c>
      <c r="C2990" t="s">
        <v>1735</v>
      </c>
      <c r="D2990" t="s">
        <v>6881</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8608</v>
      </c>
      <c r="B2991" t="s">
        <v>7394</v>
      </c>
      <c r="C2991" t="s">
        <v>1735</v>
      </c>
      <c r="D2991" t="s">
        <v>6881</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8609</v>
      </c>
      <c r="B2992" t="s">
        <v>7394</v>
      </c>
      <c r="C2992" t="s">
        <v>1735</v>
      </c>
      <c r="D2992" t="s">
        <v>6881</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8610</v>
      </c>
      <c r="B2993" t="s">
        <v>7394</v>
      </c>
      <c r="C2993" t="s">
        <v>1735</v>
      </c>
      <c r="D2993" t="s">
        <v>6881</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8611</v>
      </c>
      <c r="B2994" t="s">
        <v>7394</v>
      </c>
      <c r="C2994" t="s">
        <v>1735</v>
      </c>
      <c r="D2994" t="s">
        <v>6881</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8612</v>
      </c>
      <c r="B2995" t="s">
        <v>7394</v>
      </c>
      <c r="C2995" t="s">
        <v>1735</v>
      </c>
      <c r="D2995" t="s">
        <v>6881</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8613</v>
      </c>
      <c r="B2996" t="s">
        <v>7394</v>
      </c>
      <c r="C2996" t="s">
        <v>1735</v>
      </c>
      <c r="D2996" t="s">
        <v>6881</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8614</v>
      </c>
      <c r="B2997" t="s">
        <v>7394</v>
      </c>
      <c r="C2997" t="s">
        <v>1735</v>
      </c>
      <c r="D2997" t="s">
        <v>6881</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8615</v>
      </c>
      <c r="B2998" t="s">
        <v>7394</v>
      </c>
      <c r="C2998" t="s">
        <v>1735</v>
      </c>
      <c r="D2998" t="s">
        <v>6881</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8616</v>
      </c>
      <c r="B2999" t="s">
        <v>7394</v>
      </c>
      <c r="C2999" t="s">
        <v>1735</v>
      </c>
      <c r="D2999" t="s">
        <v>6881</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8617</v>
      </c>
      <c r="B3000" t="s">
        <v>7394</v>
      </c>
      <c r="C3000" t="s">
        <v>1735</v>
      </c>
      <c r="D3000" t="s">
        <v>6881</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8618</v>
      </c>
      <c r="B3001" t="s">
        <v>7394</v>
      </c>
      <c r="C3001" t="s">
        <v>1735</v>
      </c>
      <c r="D3001" t="s">
        <v>6881</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8619</v>
      </c>
      <c r="B3002" t="s">
        <v>7394</v>
      </c>
      <c r="C3002" t="s">
        <v>1735</v>
      </c>
      <c r="D3002" t="s">
        <v>6882</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8620</v>
      </c>
      <c r="B3003" t="s">
        <v>7394</v>
      </c>
      <c r="C3003" t="s">
        <v>1735</v>
      </c>
      <c r="D3003" t="s">
        <v>6882</v>
      </c>
      <c r="E3003" t="s">
        <v>1705</v>
      </c>
      <c r="H3003" t="str">
        <f>INDEX('Vensim Variables'!$B:$B,MATCH(EPS!$B3003,'Vensim Variables'!$A:$A,0))</f>
        <v>g pollutant</v>
      </c>
      <c r="I3003" t="str">
        <f t="shared" si="92"/>
        <v>VOC</v>
      </c>
      <c r="J3003">
        <f>INDEX(NoSettings!$C:$C,MATCH(EPS!$A3003,NoSettings!$A:$A,0))</f>
        <v>65607500</v>
      </c>
      <c r="K3003">
        <f>INDEX(GWP!$C$2:$C$13,MATCH(EPS!I3003,GWP!$B$2:$B$13,0))</f>
        <v>0</v>
      </c>
      <c r="L3003" s="4">
        <f t="shared" si="93"/>
        <v>0</v>
      </c>
    </row>
    <row r="3004" spans="1:12">
      <c r="A3004" t="s">
        <v>8621</v>
      </c>
      <c r="B3004" t="s">
        <v>7394</v>
      </c>
      <c r="C3004" t="s">
        <v>1735</v>
      </c>
      <c r="D3004" t="s">
        <v>6882</v>
      </c>
      <c r="E3004" t="s">
        <v>1706</v>
      </c>
      <c r="H3004" t="str">
        <f>INDEX('Vensim Variables'!$B:$B,MATCH(EPS!$B3004,'Vensim Variables'!$A:$A,0))</f>
        <v>g pollutant</v>
      </c>
      <c r="I3004" t="str">
        <f t="shared" si="92"/>
        <v>CO</v>
      </c>
      <c r="J3004">
        <f>INDEX(NoSettings!$C:$C,MATCH(EPS!$A3004,NoSettings!$A:$A,0))</f>
        <v>1940360000</v>
      </c>
      <c r="K3004">
        <f>INDEX(GWP!$C$2:$C$13,MATCH(EPS!I3004,GWP!$B$2:$B$13,0))</f>
        <v>0</v>
      </c>
      <c r="L3004" s="4">
        <f t="shared" si="93"/>
        <v>0</v>
      </c>
    </row>
    <row r="3005" spans="1:12">
      <c r="A3005" t="s">
        <v>8622</v>
      </c>
      <c r="B3005" t="s">
        <v>7394</v>
      </c>
      <c r="C3005" t="s">
        <v>1735</v>
      </c>
      <c r="D3005" t="s">
        <v>6882</v>
      </c>
      <c r="E3005" t="s">
        <v>1707</v>
      </c>
      <c r="H3005" t="str">
        <f>INDEX('Vensim Variables'!$B:$B,MATCH(EPS!$B3005,'Vensim Variables'!$A:$A,0))</f>
        <v>g pollutant</v>
      </c>
      <c r="I3005" t="str">
        <f t="shared" si="92"/>
        <v>NOx</v>
      </c>
      <c r="J3005">
        <f>INDEX(NoSettings!$C:$C,MATCH(EPS!$A3005,NoSettings!$A:$A,0))</f>
        <v>787607000</v>
      </c>
      <c r="K3005">
        <f>INDEX(GWP!$C$2:$C$13,MATCH(EPS!I3005,GWP!$B$2:$B$13,0))</f>
        <v>0</v>
      </c>
      <c r="L3005" s="4">
        <f t="shared" si="93"/>
        <v>0</v>
      </c>
    </row>
    <row r="3006" spans="1:12">
      <c r="A3006" t="s">
        <v>8623</v>
      </c>
      <c r="B3006" t="s">
        <v>7394</v>
      </c>
      <c r="C3006" t="s">
        <v>1735</v>
      </c>
      <c r="D3006" t="s">
        <v>6882</v>
      </c>
      <c r="E3006" t="s">
        <v>1708</v>
      </c>
      <c r="H3006" t="str">
        <f>INDEX('Vensim Variables'!$B:$B,MATCH(EPS!$B3006,'Vensim Variables'!$A:$A,0))</f>
        <v>g pollutant</v>
      </c>
      <c r="I3006" t="str">
        <f t="shared" si="92"/>
        <v>PM10</v>
      </c>
      <c r="J3006">
        <f>INDEX(NoSettings!$C:$C,MATCH(EPS!$A3006,NoSettings!$A:$A,0))</f>
        <v>1328910000</v>
      </c>
      <c r="K3006">
        <f>INDEX(GWP!$C$2:$C$13,MATCH(EPS!I3006,GWP!$B$2:$B$13,0))</f>
        <v>0</v>
      </c>
      <c r="L3006" s="4">
        <f t="shared" si="93"/>
        <v>0</v>
      </c>
    </row>
    <row r="3007" spans="1:12">
      <c r="A3007" t="s">
        <v>8624</v>
      </c>
      <c r="B3007" t="s">
        <v>7394</v>
      </c>
      <c r="C3007" t="s">
        <v>1735</v>
      </c>
      <c r="D3007" t="s">
        <v>6882</v>
      </c>
      <c r="E3007" t="s">
        <v>1709</v>
      </c>
      <c r="H3007" t="str">
        <f>INDEX('Vensim Variables'!$B:$B,MATCH(EPS!$B3007,'Vensim Variables'!$A:$A,0))</f>
        <v>g pollutant</v>
      </c>
      <c r="I3007" t="str">
        <f t="shared" si="92"/>
        <v>PM25</v>
      </c>
      <c r="J3007">
        <f>INDEX(NoSettings!$C:$C,MATCH(EPS!$A3007,NoSettings!$A:$A,0))</f>
        <v>1148380000</v>
      </c>
      <c r="K3007">
        <f>INDEX(GWP!$C$2:$C$13,MATCH(EPS!I3007,GWP!$B$2:$B$13,0))</f>
        <v>0</v>
      </c>
      <c r="L3007" s="4">
        <f t="shared" si="93"/>
        <v>0</v>
      </c>
    </row>
    <row r="3008" spans="1:12">
      <c r="A3008" t="s">
        <v>8625</v>
      </c>
      <c r="B3008" t="s">
        <v>7394</v>
      </c>
      <c r="C3008" t="s">
        <v>1735</v>
      </c>
      <c r="D3008" t="s">
        <v>6882</v>
      </c>
      <c r="E3008" t="s">
        <v>1710</v>
      </c>
      <c r="H3008" t="str">
        <f>INDEX('Vensim Variables'!$B:$B,MATCH(EPS!$B3008,'Vensim Variables'!$A:$A,0))</f>
        <v>g pollutant</v>
      </c>
      <c r="I3008" t="str">
        <f t="shared" si="92"/>
        <v>SOx</v>
      </c>
      <c r="J3008">
        <f>INDEX(NoSettings!$C:$C,MATCH(EPS!$A3008,NoSettings!$A:$A,0))</f>
        <v>113013000</v>
      </c>
      <c r="K3008">
        <f>INDEX(GWP!$C$2:$C$13,MATCH(EPS!I3008,GWP!$B$2:$B$13,0))</f>
        <v>0</v>
      </c>
      <c r="L3008" s="4">
        <f t="shared" si="93"/>
        <v>0</v>
      </c>
    </row>
    <row r="3009" spans="1:12">
      <c r="A3009" t="s">
        <v>8626</v>
      </c>
      <c r="B3009" t="s">
        <v>7394</v>
      </c>
      <c r="C3009" t="s">
        <v>1735</v>
      </c>
      <c r="D3009" t="s">
        <v>6882</v>
      </c>
      <c r="E3009" t="s">
        <v>1711</v>
      </c>
      <c r="H3009" t="str">
        <f>INDEX('Vensim Variables'!$B:$B,MATCH(EPS!$B3009,'Vensim Variables'!$A:$A,0))</f>
        <v>g pollutant</v>
      </c>
      <c r="I3009" t="str">
        <f t="shared" si="92"/>
        <v>BC</v>
      </c>
      <c r="J3009">
        <f>INDEX(NoSettings!$C:$C,MATCH(EPS!$A3009,NoSettings!$A:$A,0))</f>
        <v>42130200</v>
      </c>
      <c r="K3009">
        <f>INDEX(GWP!$C$2:$C$13,MATCH(EPS!I3009,GWP!$B$2:$B$13,0))</f>
        <v>0</v>
      </c>
      <c r="L3009" s="4">
        <f t="shared" si="93"/>
        <v>0</v>
      </c>
    </row>
    <row r="3010" spans="1:12">
      <c r="A3010" t="s">
        <v>8627</v>
      </c>
      <c r="B3010" t="s">
        <v>7394</v>
      </c>
      <c r="C3010" t="s">
        <v>1735</v>
      </c>
      <c r="D3010" t="s">
        <v>6882</v>
      </c>
      <c r="E3010" t="s">
        <v>1712</v>
      </c>
      <c r="H3010" t="str">
        <f>INDEX('Vensim Variables'!$B:$B,MATCH(EPS!$B3010,'Vensim Variables'!$A:$A,0))</f>
        <v>g pollutant</v>
      </c>
      <c r="I3010" t="str">
        <f t="shared" si="92"/>
        <v>OC</v>
      </c>
      <c r="J3010">
        <f>INDEX(NoSettings!$C:$C,MATCH(EPS!$A3010,NoSettings!$A:$A,0))</f>
        <v>402966000</v>
      </c>
      <c r="K3010">
        <f>INDEX(GWP!$C$2:$C$13,MATCH(EPS!I3010,GWP!$B$2:$B$13,0))</f>
        <v>0</v>
      </c>
      <c r="L3010" s="4">
        <f t="shared" si="93"/>
        <v>0</v>
      </c>
    </row>
    <row r="3011" spans="1:12">
      <c r="A3011" t="s">
        <v>8628</v>
      </c>
      <c r="B3011" t="s">
        <v>7394</v>
      </c>
      <c r="C3011" t="s">
        <v>1735</v>
      </c>
      <c r="D3011" t="s">
        <v>6882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8629</v>
      </c>
      <c r="B3012" t="s">
        <v>7394</v>
      </c>
      <c r="C3012" t="s">
        <v>1735</v>
      </c>
      <c r="D3012" t="s">
        <v>6882</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8630</v>
      </c>
      <c r="B3013" t="s">
        <v>7394</v>
      </c>
      <c r="C3013" t="s">
        <v>1735</v>
      </c>
      <c r="D3013" t="s">
        <v>6882</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8631</v>
      </c>
      <c r="B3014" t="s">
        <v>7394</v>
      </c>
      <c r="C3014" t="s">
        <v>1735</v>
      </c>
      <c r="D3014" t="s">
        <v>6883</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8632</v>
      </c>
      <c r="B3015" t="s">
        <v>7394</v>
      </c>
      <c r="C3015" t="s">
        <v>1735</v>
      </c>
      <c r="D3015" t="s">
        <v>6883</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8633</v>
      </c>
      <c r="B3016" t="s">
        <v>7394</v>
      </c>
      <c r="C3016" t="s">
        <v>1735</v>
      </c>
      <c r="D3016" t="s">
        <v>6883</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8634</v>
      </c>
      <c r="B3017" t="s">
        <v>7394</v>
      </c>
      <c r="C3017" t="s">
        <v>1735</v>
      </c>
      <c r="D3017" t="s">
        <v>6883</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8635</v>
      </c>
      <c r="B3018" t="s">
        <v>7394</v>
      </c>
      <c r="C3018" t="s">
        <v>1735</v>
      </c>
      <c r="D3018" t="s">
        <v>6883</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8636</v>
      </c>
      <c r="B3019" t="s">
        <v>7394</v>
      </c>
      <c r="C3019" t="s">
        <v>1735</v>
      </c>
      <c r="D3019" t="s">
        <v>6883</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8637</v>
      </c>
      <c r="B3020" t="s">
        <v>7394</v>
      </c>
      <c r="C3020" t="s">
        <v>1735</v>
      </c>
      <c r="D3020" t="s">
        <v>6883</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8638</v>
      </c>
      <c r="B3021" t="s">
        <v>7394</v>
      </c>
      <c r="C3021" t="s">
        <v>1735</v>
      </c>
      <c r="D3021" t="s">
        <v>6883</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8639</v>
      </c>
      <c r="B3022" t="s">
        <v>7394</v>
      </c>
      <c r="C3022" t="s">
        <v>1735</v>
      </c>
      <c r="D3022" t="s">
        <v>6883</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8640</v>
      </c>
      <c r="B3023" t="s">
        <v>7394</v>
      </c>
      <c r="C3023" t="s">
        <v>1735</v>
      </c>
      <c r="D3023" t="s">
        <v>6883</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8641</v>
      </c>
      <c r="B3024" t="s">
        <v>7394</v>
      </c>
      <c r="C3024" t="s">
        <v>1735</v>
      </c>
      <c r="D3024" t="s">
        <v>6883</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8642</v>
      </c>
      <c r="B3025" t="s">
        <v>7394</v>
      </c>
      <c r="C3025" t="s">
        <v>1735</v>
      </c>
      <c r="D3025" t="s">
        <v>6883</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8643</v>
      </c>
      <c r="B3026" t="s">
        <v>7394</v>
      </c>
      <c r="C3026" t="s">
        <v>1735</v>
      </c>
      <c r="D3026" t="s">
        <v>6884</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8644</v>
      </c>
      <c r="B3027" t="s">
        <v>7394</v>
      </c>
      <c r="C3027" t="s">
        <v>1735</v>
      </c>
      <c r="D3027" t="s">
        <v>6884</v>
      </c>
      <c r="E3027" t="s">
        <v>1705</v>
      </c>
      <c r="H3027" t="str">
        <f>INDEX('Vensim Variables'!$B:$B,MATCH(EPS!$B3027,'Vensim Variables'!$A:$A,0))</f>
        <v>g pollutant</v>
      </c>
      <c r="I3027" t="str">
        <f t="shared" si="94"/>
        <v>VOC</v>
      </c>
      <c r="J3027">
        <f>INDEX(NoSettings!$C:$C,MATCH(EPS!$A3027,NoSettings!$A:$A,0))</f>
        <v>533858000</v>
      </c>
      <c r="K3027">
        <f>INDEX(GWP!$C$2:$C$13,MATCH(EPS!I3027,GWP!$B$2:$B$13,0))</f>
        <v>0</v>
      </c>
      <c r="L3027" s="4">
        <f t="shared" si="95"/>
        <v>0</v>
      </c>
    </row>
    <row r="3028" spans="1:12">
      <c r="A3028" t="s">
        <v>8645</v>
      </c>
      <c r="B3028" t="s">
        <v>7394</v>
      </c>
      <c r="C3028" t="s">
        <v>1735</v>
      </c>
      <c r="D3028" t="s">
        <v>6884</v>
      </c>
      <c r="E3028" t="s">
        <v>1706</v>
      </c>
      <c r="H3028" t="str">
        <f>INDEX('Vensim Variables'!$B:$B,MATCH(EPS!$B3028,'Vensim Variables'!$A:$A,0))</f>
        <v>g pollutant</v>
      </c>
      <c r="I3028" t="str">
        <f t="shared" si="94"/>
        <v>CO</v>
      </c>
      <c r="J3028">
        <f>INDEX(NoSettings!$C:$C,MATCH(EPS!$A3028,NoSettings!$A:$A,0))</f>
        <v>15789000000</v>
      </c>
      <c r="K3028">
        <f>INDEX(GWP!$C$2:$C$13,MATCH(EPS!I3028,GWP!$B$2:$B$13,0))</f>
        <v>0</v>
      </c>
      <c r="L3028" s="4">
        <f t="shared" si="95"/>
        <v>0</v>
      </c>
    </row>
    <row r="3029" spans="1:12">
      <c r="A3029" t="s">
        <v>8646</v>
      </c>
      <c r="B3029" t="s">
        <v>7394</v>
      </c>
      <c r="C3029" t="s">
        <v>1735</v>
      </c>
      <c r="D3029" t="s">
        <v>6884</v>
      </c>
      <c r="E3029" t="s">
        <v>1707</v>
      </c>
      <c r="H3029" t="str">
        <f>INDEX('Vensim Variables'!$B:$B,MATCH(EPS!$B3029,'Vensim Variables'!$A:$A,0))</f>
        <v>g pollutant</v>
      </c>
      <c r="I3029" t="str">
        <f t="shared" si="94"/>
        <v>NOx</v>
      </c>
      <c r="J3029">
        <f>INDEX(NoSettings!$C:$C,MATCH(EPS!$A3029,NoSettings!$A:$A,0))</f>
        <v>6408880000</v>
      </c>
      <c r="K3029">
        <f>INDEX(GWP!$C$2:$C$13,MATCH(EPS!I3029,GWP!$B$2:$B$13,0))</f>
        <v>0</v>
      </c>
      <c r="L3029" s="4">
        <f t="shared" si="95"/>
        <v>0</v>
      </c>
    </row>
    <row r="3030" spans="1:12">
      <c r="A3030" t="s">
        <v>8647</v>
      </c>
      <c r="B3030" t="s">
        <v>7394</v>
      </c>
      <c r="C3030" t="s">
        <v>1735</v>
      </c>
      <c r="D3030" t="s">
        <v>6884</v>
      </c>
      <c r="E3030" t="s">
        <v>1708</v>
      </c>
      <c r="H3030" t="str">
        <f>INDEX('Vensim Variables'!$B:$B,MATCH(EPS!$B3030,'Vensim Variables'!$A:$A,0))</f>
        <v>g pollutant</v>
      </c>
      <c r="I3030" t="str">
        <f t="shared" si="94"/>
        <v>PM10</v>
      </c>
      <c r="J3030">
        <f>INDEX(NoSettings!$C:$C,MATCH(EPS!$A3030,NoSettings!$A:$A,0))</f>
        <v>10813500000</v>
      </c>
      <c r="K3030">
        <f>INDEX(GWP!$C$2:$C$13,MATCH(EPS!I3030,GWP!$B$2:$B$13,0))</f>
        <v>0</v>
      </c>
      <c r="L3030" s="4">
        <f t="shared" si="95"/>
        <v>0</v>
      </c>
    </row>
    <row r="3031" spans="1:12">
      <c r="A3031" t="s">
        <v>8648</v>
      </c>
      <c r="B3031" t="s">
        <v>7394</v>
      </c>
      <c r="C3031" t="s">
        <v>1735</v>
      </c>
      <c r="D3031" t="s">
        <v>6884</v>
      </c>
      <c r="E3031" t="s">
        <v>1709</v>
      </c>
      <c r="H3031" t="str">
        <f>INDEX('Vensim Variables'!$B:$B,MATCH(EPS!$B3031,'Vensim Variables'!$A:$A,0))</f>
        <v>g pollutant</v>
      </c>
      <c r="I3031" t="str">
        <f t="shared" si="94"/>
        <v>PM25</v>
      </c>
      <c r="J3031">
        <f>INDEX(NoSettings!$C:$C,MATCH(EPS!$A3031,NoSettings!$A:$A,0))</f>
        <v>9344570000</v>
      </c>
      <c r="K3031">
        <f>INDEX(GWP!$C$2:$C$13,MATCH(EPS!I3031,GWP!$B$2:$B$13,0))</f>
        <v>0</v>
      </c>
      <c r="L3031" s="4">
        <f t="shared" si="95"/>
        <v>0</v>
      </c>
    </row>
    <row r="3032" spans="1:12">
      <c r="A3032" t="s">
        <v>8649</v>
      </c>
      <c r="B3032" t="s">
        <v>7394</v>
      </c>
      <c r="C3032" t="s">
        <v>1735</v>
      </c>
      <c r="D3032" t="s">
        <v>6884</v>
      </c>
      <c r="E3032" t="s">
        <v>1710</v>
      </c>
      <c r="H3032" t="str">
        <f>INDEX('Vensim Variables'!$B:$B,MATCH(EPS!$B3032,'Vensim Variables'!$A:$A,0))</f>
        <v>g pollutant</v>
      </c>
      <c r="I3032" t="str">
        <f t="shared" si="94"/>
        <v>SOx</v>
      </c>
      <c r="J3032">
        <f>INDEX(NoSettings!$C:$C,MATCH(EPS!$A3032,NoSettings!$A:$A,0))</f>
        <v>919608000</v>
      </c>
      <c r="K3032">
        <f>INDEX(GWP!$C$2:$C$13,MATCH(EPS!I3032,GWP!$B$2:$B$13,0))</f>
        <v>0</v>
      </c>
      <c r="L3032" s="4">
        <f t="shared" si="95"/>
        <v>0</v>
      </c>
    </row>
    <row r="3033" spans="1:12">
      <c r="A3033" t="s">
        <v>8650</v>
      </c>
      <c r="B3033" t="s">
        <v>7394</v>
      </c>
      <c r="C3033" t="s">
        <v>1735</v>
      </c>
      <c r="D3033" t="s">
        <v>6884</v>
      </c>
      <c r="E3033" t="s">
        <v>1711</v>
      </c>
      <c r="H3033" t="str">
        <f>INDEX('Vensim Variables'!$B:$B,MATCH(EPS!$B3033,'Vensim Variables'!$A:$A,0))</f>
        <v>g pollutant</v>
      </c>
      <c r="I3033" t="str">
        <f t="shared" si="94"/>
        <v>BC</v>
      </c>
      <c r="J3033">
        <f>INDEX(NoSettings!$C:$C,MATCH(EPS!$A3033,NoSettings!$A:$A,0))</f>
        <v>342820000</v>
      </c>
      <c r="K3033">
        <f>INDEX(GWP!$C$2:$C$13,MATCH(EPS!I3033,GWP!$B$2:$B$13,0))</f>
        <v>0</v>
      </c>
      <c r="L3033" s="4">
        <f t="shared" si="95"/>
        <v>0</v>
      </c>
    </row>
    <row r="3034" spans="1:12">
      <c r="A3034" t="s">
        <v>8651</v>
      </c>
      <c r="B3034" t="s">
        <v>7394</v>
      </c>
      <c r="C3034" t="s">
        <v>1735</v>
      </c>
      <c r="D3034" t="s">
        <v>6884</v>
      </c>
      <c r="E3034" t="s">
        <v>1712</v>
      </c>
      <c r="H3034" t="str">
        <f>INDEX('Vensim Variables'!$B:$B,MATCH(EPS!$B3034,'Vensim Variables'!$A:$A,0))</f>
        <v>g pollutant</v>
      </c>
      <c r="I3034" t="str">
        <f t="shared" si="94"/>
        <v>OC</v>
      </c>
      <c r="J3034">
        <f>INDEX(NoSettings!$C:$C,MATCH(EPS!$A3034,NoSettings!$A:$A,0))</f>
        <v>3278990000</v>
      </c>
      <c r="K3034">
        <f>INDEX(GWP!$C$2:$C$13,MATCH(EPS!I3034,GWP!$B$2:$B$13,0))</f>
        <v>0</v>
      </c>
      <c r="L3034" s="4">
        <f t="shared" si="95"/>
        <v>0</v>
      </c>
    </row>
    <row r="3035" spans="1:12">
      <c r="A3035" t="s">
        <v>8652</v>
      </c>
      <c r="B3035" t="s">
        <v>7394</v>
      </c>
      <c r="C3035" t="s">
        <v>1735</v>
      </c>
      <c r="D3035" t="s">
        <v>6884</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8653</v>
      </c>
      <c r="B3036" t="s">
        <v>7394</v>
      </c>
      <c r="C3036" t="s">
        <v>1735</v>
      </c>
      <c r="D3036" t="s">
        <v>6884</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8654</v>
      </c>
      <c r="B3037" t="s">
        <v>7394</v>
      </c>
      <c r="C3037" t="s">
        <v>1735</v>
      </c>
      <c r="D3037" t="s">
        <v>6884</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8655</v>
      </c>
      <c r="B3038" t="s">
        <v>7394</v>
      </c>
      <c r="C3038" t="s">
        <v>1735</v>
      </c>
      <c r="D3038" t="s">
        <v>6885</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8656</v>
      </c>
      <c r="B3039" t="s">
        <v>7394</v>
      </c>
      <c r="C3039" t="s">
        <v>1735</v>
      </c>
      <c r="D3039" t="s">
        <v>6885</v>
      </c>
      <c r="E3039" t="s">
        <v>1705</v>
      </c>
      <c r="H3039" t="str">
        <f>INDEX('Vensim Variables'!$B:$B,MATCH(EPS!$B3039,'Vensim Variables'!$A:$A,0))</f>
        <v>g pollutant</v>
      </c>
      <c r="I3039" t="str">
        <f t="shared" si="94"/>
        <v>VOC</v>
      </c>
      <c r="J3039">
        <f>INDEX(NoSettings!$C:$C,MATCH(EPS!$A3039,NoSettings!$A:$A,0))</f>
        <v>20649200</v>
      </c>
      <c r="K3039">
        <f>INDEX(GWP!$C$2:$C$13,MATCH(EPS!I3039,GWP!$B$2:$B$13,0))</f>
        <v>0</v>
      </c>
      <c r="L3039" s="4">
        <f t="shared" si="95"/>
        <v>0</v>
      </c>
    </row>
    <row r="3040" spans="1:12">
      <c r="A3040" t="s">
        <v>8657</v>
      </c>
      <c r="B3040" t="s">
        <v>7394</v>
      </c>
      <c r="C3040" t="s">
        <v>1735</v>
      </c>
      <c r="D3040" t="s">
        <v>6885</v>
      </c>
      <c r="E3040" t="s">
        <v>1706</v>
      </c>
      <c r="H3040" t="str">
        <f>INDEX('Vensim Variables'!$B:$B,MATCH(EPS!$B3040,'Vensim Variables'!$A:$A,0))</f>
        <v>g pollutant</v>
      </c>
      <c r="I3040" t="str">
        <f t="shared" si="94"/>
        <v>CO</v>
      </c>
      <c r="J3040">
        <f>INDEX(NoSettings!$C:$C,MATCH(EPS!$A3040,NoSettings!$A:$A,0))</f>
        <v>610706000</v>
      </c>
      <c r="K3040">
        <f>INDEX(GWP!$C$2:$C$13,MATCH(EPS!I3040,GWP!$B$2:$B$13,0))</f>
        <v>0</v>
      </c>
      <c r="L3040" s="4">
        <f t="shared" si="95"/>
        <v>0</v>
      </c>
    </row>
    <row r="3041" spans="1:12">
      <c r="A3041" t="s">
        <v>8658</v>
      </c>
      <c r="B3041" t="s">
        <v>7394</v>
      </c>
      <c r="C3041" t="s">
        <v>1735</v>
      </c>
      <c r="D3041" t="s">
        <v>6885</v>
      </c>
      <c r="E3041" t="s">
        <v>1707</v>
      </c>
      <c r="H3041" t="str">
        <f>INDEX('Vensim Variables'!$B:$B,MATCH(EPS!$B3041,'Vensim Variables'!$A:$A,0))</f>
        <v>g pollutant</v>
      </c>
      <c r="I3041" t="str">
        <f t="shared" si="94"/>
        <v>NOx</v>
      </c>
      <c r="J3041">
        <f>INDEX(NoSettings!$C:$C,MATCH(EPS!$A3041,NoSettings!$A:$A,0))</f>
        <v>247891000</v>
      </c>
      <c r="K3041">
        <f>INDEX(GWP!$C$2:$C$13,MATCH(EPS!I3041,GWP!$B$2:$B$13,0))</f>
        <v>0</v>
      </c>
      <c r="L3041" s="4">
        <f t="shared" si="95"/>
        <v>0</v>
      </c>
    </row>
    <row r="3042" spans="1:12">
      <c r="A3042" t="s">
        <v>8659</v>
      </c>
      <c r="B3042" t="s">
        <v>7394</v>
      </c>
      <c r="C3042" t="s">
        <v>1735</v>
      </c>
      <c r="D3042" t="s">
        <v>6885</v>
      </c>
      <c r="E3042" t="s">
        <v>1708</v>
      </c>
      <c r="H3042" t="str">
        <f>INDEX('Vensim Variables'!$B:$B,MATCH(EPS!$B3042,'Vensim Variables'!$A:$A,0))</f>
        <v>g pollutant</v>
      </c>
      <c r="I3042" t="str">
        <f t="shared" si="94"/>
        <v>PM10</v>
      </c>
      <c r="J3042">
        <f>INDEX(NoSettings!$C:$C,MATCH(EPS!$A3042,NoSettings!$A:$A,0))</f>
        <v>418260000</v>
      </c>
      <c r="K3042">
        <f>INDEX(GWP!$C$2:$C$13,MATCH(EPS!I3042,GWP!$B$2:$B$13,0))</f>
        <v>0</v>
      </c>
      <c r="L3042" s="4">
        <f t="shared" si="95"/>
        <v>0</v>
      </c>
    </row>
    <row r="3043" spans="1:12">
      <c r="A3043" t="s">
        <v>8660</v>
      </c>
      <c r="B3043" t="s">
        <v>7394</v>
      </c>
      <c r="C3043" t="s">
        <v>1735</v>
      </c>
      <c r="D3043" t="s">
        <v>6885</v>
      </c>
      <c r="E3043" t="s">
        <v>1709</v>
      </c>
      <c r="H3043" t="str">
        <f>INDEX('Vensim Variables'!$B:$B,MATCH(EPS!$B3043,'Vensim Variables'!$A:$A,0))</f>
        <v>g pollutant</v>
      </c>
      <c r="I3043" t="str">
        <f t="shared" si="94"/>
        <v>PM25</v>
      </c>
      <c r="J3043">
        <f>INDEX(NoSettings!$C:$C,MATCH(EPS!$A3043,NoSettings!$A:$A,0))</f>
        <v>361441000</v>
      </c>
      <c r="K3043">
        <f>INDEX(GWP!$C$2:$C$13,MATCH(EPS!I3043,GWP!$B$2:$B$13,0))</f>
        <v>0</v>
      </c>
      <c r="L3043" s="4">
        <f t="shared" si="95"/>
        <v>0</v>
      </c>
    </row>
    <row r="3044" spans="1:12">
      <c r="A3044" t="s">
        <v>8661</v>
      </c>
      <c r="B3044" t="s">
        <v>7394</v>
      </c>
      <c r="C3044" t="s">
        <v>1735</v>
      </c>
      <c r="D3044" t="s">
        <v>6885</v>
      </c>
      <c r="E3044" t="s">
        <v>1710</v>
      </c>
      <c r="H3044" t="str">
        <f>INDEX('Vensim Variables'!$B:$B,MATCH(EPS!$B3044,'Vensim Variables'!$A:$A,0))</f>
        <v>g pollutant</v>
      </c>
      <c r="I3044" t="str">
        <f t="shared" si="94"/>
        <v>SOx</v>
      </c>
      <c r="J3044">
        <f>INDEX(NoSettings!$C:$C,MATCH(EPS!$A3044,NoSettings!$A:$A,0))</f>
        <v>35569800</v>
      </c>
      <c r="K3044">
        <f>INDEX(GWP!$C$2:$C$13,MATCH(EPS!I3044,GWP!$B$2:$B$13,0))</f>
        <v>0</v>
      </c>
      <c r="L3044" s="4">
        <f t="shared" si="95"/>
        <v>0</v>
      </c>
    </row>
    <row r="3045" spans="1:12">
      <c r="A3045" t="s">
        <v>8662</v>
      </c>
      <c r="B3045" t="s">
        <v>7394</v>
      </c>
      <c r="C3045" t="s">
        <v>1735</v>
      </c>
      <c r="D3045" t="s">
        <v>6885</v>
      </c>
      <c r="E3045" t="s">
        <v>1711</v>
      </c>
      <c r="H3045" t="str">
        <f>INDEX('Vensim Variables'!$B:$B,MATCH(EPS!$B3045,'Vensim Variables'!$A:$A,0))</f>
        <v>g pollutant</v>
      </c>
      <c r="I3045" t="str">
        <f t="shared" si="94"/>
        <v>BC</v>
      </c>
      <c r="J3045">
        <f>INDEX(NoSettings!$C:$C,MATCH(EPS!$A3045,NoSettings!$A:$A,0))</f>
        <v>13260000</v>
      </c>
      <c r="K3045">
        <f>INDEX(GWP!$C$2:$C$13,MATCH(EPS!I3045,GWP!$B$2:$B$13,0))</f>
        <v>0</v>
      </c>
      <c r="L3045" s="4">
        <f t="shared" si="95"/>
        <v>0</v>
      </c>
    </row>
    <row r="3046" spans="1:12">
      <c r="A3046" t="s">
        <v>8663</v>
      </c>
      <c r="B3046" t="s">
        <v>7394</v>
      </c>
      <c r="C3046" t="s">
        <v>1735</v>
      </c>
      <c r="D3046" t="s">
        <v>6885</v>
      </c>
      <c r="E3046" t="s">
        <v>1712</v>
      </c>
      <c r="H3046" t="str">
        <f>INDEX('Vensim Variables'!$B:$B,MATCH(EPS!$B3046,'Vensim Variables'!$A:$A,0))</f>
        <v>g pollutant</v>
      </c>
      <c r="I3046" t="str">
        <f t="shared" si="94"/>
        <v>OC</v>
      </c>
      <c r="J3046">
        <f>INDEX(NoSettings!$C:$C,MATCH(EPS!$A3046,NoSettings!$A:$A,0))</f>
        <v>126829000</v>
      </c>
      <c r="K3046">
        <f>INDEX(GWP!$C$2:$C$13,MATCH(EPS!I3046,GWP!$B$2:$B$13,0))</f>
        <v>0</v>
      </c>
      <c r="L3046" s="4">
        <f t="shared" si="95"/>
        <v>0</v>
      </c>
    </row>
    <row r="3047" spans="1:12">
      <c r="A3047" t="s">
        <v>8664</v>
      </c>
      <c r="B3047" t="s">
        <v>7394</v>
      </c>
      <c r="C3047" t="s">
        <v>1735</v>
      </c>
      <c r="D3047" t="s">
        <v>6885</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8665</v>
      </c>
      <c r="B3048" t="s">
        <v>7394</v>
      </c>
      <c r="C3048" t="s">
        <v>1735</v>
      </c>
      <c r="D3048" t="s">
        <v>6885</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8666</v>
      </c>
      <c r="B3049" t="s">
        <v>7394</v>
      </c>
      <c r="C3049" t="s">
        <v>1735</v>
      </c>
      <c r="D3049" t="s">
        <v>6885</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8667</v>
      </c>
      <c r="B3050" t="s">
        <v>7394</v>
      </c>
      <c r="C3050" t="s">
        <v>1735</v>
      </c>
      <c r="D3050" t="s">
        <v>6886</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8668</v>
      </c>
      <c r="B3051" t="s">
        <v>7394</v>
      </c>
      <c r="C3051" t="s">
        <v>1735</v>
      </c>
      <c r="D3051" t="s">
        <v>6886</v>
      </c>
      <c r="E3051" t="s">
        <v>1705</v>
      </c>
      <c r="H3051" t="str">
        <f>INDEX('Vensim Variables'!$B:$B,MATCH(EPS!$B3051,'Vensim Variables'!$A:$A,0))</f>
        <v>g pollutant</v>
      </c>
      <c r="I3051" t="str">
        <f t="shared" si="94"/>
        <v>VOC</v>
      </c>
      <c r="J3051">
        <f>INDEX(NoSettings!$C:$C,MATCH(EPS!$A3051,NoSettings!$A:$A,0))</f>
        <v>3452730000</v>
      </c>
      <c r="K3051">
        <f>INDEX(GWP!$C$2:$C$13,MATCH(EPS!I3051,GWP!$B$2:$B$13,0))</f>
        <v>0</v>
      </c>
      <c r="L3051" s="4">
        <f t="shared" si="95"/>
        <v>0</v>
      </c>
    </row>
    <row r="3052" spans="1:12">
      <c r="A3052" t="s">
        <v>8669</v>
      </c>
      <c r="B3052" t="s">
        <v>7394</v>
      </c>
      <c r="C3052" t="s">
        <v>1735</v>
      </c>
      <c r="D3052" t="s">
        <v>6886</v>
      </c>
      <c r="E3052" t="s">
        <v>1706</v>
      </c>
      <c r="H3052" t="str">
        <f>INDEX('Vensim Variables'!$B:$B,MATCH(EPS!$B3052,'Vensim Variables'!$A:$A,0))</f>
        <v>g pollutant</v>
      </c>
      <c r="I3052" t="str">
        <f t="shared" si="94"/>
        <v>CO</v>
      </c>
      <c r="J3052">
        <f>INDEX(NoSettings!$C:$C,MATCH(EPS!$A3052,NoSettings!$A:$A,0))</f>
        <v>102115000000</v>
      </c>
      <c r="K3052">
        <f>INDEX(GWP!$C$2:$C$13,MATCH(EPS!I3052,GWP!$B$2:$B$13,0))</f>
        <v>0</v>
      </c>
      <c r="L3052" s="4">
        <f t="shared" si="95"/>
        <v>0</v>
      </c>
    </row>
    <row r="3053" spans="1:12">
      <c r="A3053" t="s">
        <v>8670</v>
      </c>
      <c r="B3053" t="s">
        <v>7394</v>
      </c>
      <c r="C3053" t="s">
        <v>1735</v>
      </c>
      <c r="D3053" t="s">
        <v>6886</v>
      </c>
      <c r="E3053" t="s">
        <v>1707</v>
      </c>
      <c r="H3053" t="str">
        <f>INDEX('Vensim Variables'!$B:$B,MATCH(EPS!$B3053,'Vensim Variables'!$A:$A,0))</f>
        <v>g pollutant</v>
      </c>
      <c r="I3053" t="str">
        <f t="shared" si="94"/>
        <v>NOx</v>
      </c>
      <c r="J3053">
        <f>INDEX(NoSettings!$C:$C,MATCH(EPS!$A3053,NoSettings!$A:$A,0))</f>
        <v>41449400000</v>
      </c>
      <c r="K3053">
        <f>INDEX(GWP!$C$2:$C$13,MATCH(EPS!I3053,GWP!$B$2:$B$13,0))</f>
        <v>0</v>
      </c>
      <c r="L3053" s="4">
        <f t="shared" si="95"/>
        <v>0</v>
      </c>
    </row>
    <row r="3054" spans="1:12">
      <c r="A3054" t="s">
        <v>8671</v>
      </c>
      <c r="B3054" t="s">
        <v>7394</v>
      </c>
      <c r="C3054" t="s">
        <v>1735</v>
      </c>
      <c r="D3054" t="s">
        <v>6886</v>
      </c>
      <c r="E3054" t="s">
        <v>1708</v>
      </c>
      <c r="H3054" t="str">
        <f>INDEX('Vensim Variables'!$B:$B,MATCH(EPS!$B3054,'Vensim Variables'!$A:$A,0))</f>
        <v>g pollutant</v>
      </c>
      <c r="I3054" t="str">
        <f t="shared" si="94"/>
        <v>PM10</v>
      </c>
      <c r="J3054">
        <f>INDEX(NoSettings!$C:$C,MATCH(EPS!$A3054,NoSettings!$A:$A,0))</f>
        <v>69936600000</v>
      </c>
      <c r="K3054">
        <f>INDEX(GWP!$C$2:$C$13,MATCH(EPS!I3054,GWP!$B$2:$B$13,0))</f>
        <v>0</v>
      </c>
      <c r="L3054" s="4">
        <f t="shared" si="95"/>
        <v>0</v>
      </c>
    </row>
    <row r="3055" spans="1:12">
      <c r="A3055" t="s">
        <v>8672</v>
      </c>
      <c r="B3055" t="s">
        <v>7394</v>
      </c>
      <c r="C3055" t="s">
        <v>1735</v>
      </c>
      <c r="D3055" t="s">
        <v>6886</v>
      </c>
      <c r="E3055" t="s">
        <v>1709</v>
      </c>
      <c r="H3055" t="str">
        <f>INDEX('Vensim Variables'!$B:$B,MATCH(EPS!$B3055,'Vensim Variables'!$A:$A,0))</f>
        <v>g pollutant</v>
      </c>
      <c r="I3055" t="str">
        <f t="shared" si="94"/>
        <v>PM25</v>
      </c>
      <c r="J3055">
        <f>INDEX(NoSettings!$C:$C,MATCH(EPS!$A3055,NoSettings!$A:$A,0))</f>
        <v>60436100000</v>
      </c>
      <c r="K3055">
        <f>INDEX(GWP!$C$2:$C$13,MATCH(EPS!I3055,GWP!$B$2:$B$13,0))</f>
        <v>0</v>
      </c>
      <c r="L3055" s="4">
        <f t="shared" si="95"/>
        <v>0</v>
      </c>
    </row>
    <row r="3056" spans="1:12">
      <c r="A3056" t="s">
        <v>8673</v>
      </c>
      <c r="B3056" t="s">
        <v>7394</v>
      </c>
      <c r="C3056" t="s">
        <v>1735</v>
      </c>
      <c r="D3056" t="s">
        <v>6886</v>
      </c>
      <c r="E3056" t="s">
        <v>1710</v>
      </c>
      <c r="H3056" t="str">
        <f>INDEX('Vensim Variables'!$B:$B,MATCH(EPS!$B3056,'Vensim Variables'!$A:$A,0))</f>
        <v>g pollutant</v>
      </c>
      <c r="I3056" t="str">
        <f t="shared" si="94"/>
        <v>SOx</v>
      </c>
      <c r="J3056">
        <f>INDEX(NoSettings!$C:$C,MATCH(EPS!$A3056,NoSettings!$A:$A,0))</f>
        <v>5947570000</v>
      </c>
      <c r="K3056">
        <f>INDEX(GWP!$C$2:$C$13,MATCH(EPS!I3056,GWP!$B$2:$B$13,0))</f>
        <v>0</v>
      </c>
      <c r="L3056" s="4">
        <f t="shared" si="95"/>
        <v>0</v>
      </c>
    </row>
    <row r="3057" spans="1:12">
      <c r="A3057" t="s">
        <v>8674</v>
      </c>
      <c r="B3057" t="s">
        <v>7394</v>
      </c>
      <c r="C3057" t="s">
        <v>1735</v>
      </c>
      <c r="D3057" t="s">
        <v>6886</v>
      </c>
      <c r="E3057" t="s">
        <v>1711</v>
      </c>
      <c r="H3057" t="str">
        <f>INDEX('Vensim Variables'!$B:$B,MATCH(EPS!$B3057,'Vensim Variables'!$A:$A,0))</f>
        <v>g pollutant</v>
      </c>
      <c r="I3057" t="str">
        <f t="shared" si="94"/>
        <v>BC</v>
      </c>
      <c r="J3057">
        <f>INDEX(NoSettings!$C:$C,MATCH(EPS!$A3057,NoSettings!$A:$A,0))</f>
        <v>2217190000</v>
      </c>
      <c r="K3057">
        <f>INDEX(GWP!$C$2:$C$13,MATCH(EPS!I3057,GWP!$B$2:$B$13,0))</f>
        <v>0</v>
      </c>
      <c r="L3057" s="4">
        <f t="shared" si="95"/>
        <v>0</v>
      </c>
    </row>
    <row r="3058" spans="1:12">
      <c r="A3058" t="s">
        <v>8675</v>
      </c>
      <c r="B3058" t="s">
        <v>7394</v>
      </c>
      <c r="C3058" t="s">
        <v>1735</v>
      </c>
      <c r="D3058" t="s">
        <v>6886</v>
      </c>
      <c r="E3058" t="s">
        <v>1712</v>
      </c>
      <c r="H3058" t="str">
        <f>INDEX('Vensim Variables'!$B:$B,MATCH(EPS!$B3058,'Vensim Variables'!$A:$A,0))</f>
        <v>g pollutant</v>
      </c>
      <c r="I3058" t="str">
        <f t="shared" si="94"/>
        <v>OC</v>
      </c>
      <c r="J3058">
        <f>INDEX(NoSettings!$C:$C,MATCH(EPS!$A3058,NoSettings!$A:$A,0))</f>
        <v>21206900000</v>
      </c>
      <c r="K3058">
        <f>INDEX(GWP!$C$2:$C$13,MATCH(EPS!I3058,GWP!$B$2:$B$13,0))</f>
        <v>0</v>
      </c>
      <c r="L3058" s="4">
        <f t="shared" si="95"/>
        <v>0</v>
      </c>
    </row>
    <row r="3059" spans="1:12">
      <c r="A3059" t="s">
        <v>8676</v>
      </c>
      <c r="B3059" t="s">
        <v>7394</v>
      </c>
      <c r="C3059" t="s">
        <v>1735</v>
      </c>
      <c r="D3059" t="s">
        <v>6886</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8677</v>
      </c>
      <c r="B3060" t="s">
        <v>7394</v>
      </c>
      <c r="C3060" t="s">
        <v>1735</v>
      </c>
      <c r="D3060" t="s">
        <v>6886</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8678</v>
      </c>
      <c r="B3061" t="s">
        <v>7394</v>
      </c>
      <c r="C3061" t="s">
        <v>1735</v>
      </c>
      <c r="D3061" t="s">
        <v>6886</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8679</v>
      </c>
      <c r="B3062" t="s">
        <v>7394</v>
      </c>
      <c r="C3062" t="s">
        <v>1735</v>
      </c>
      <c r="D3062" t="s">
        <v>6887</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8680</v>
      </c>
      <c r="B3063" t="s">
        <v>7394</v>
      </c>
      <c r="C3063" t="s">
        <v>1735</v>
      </c>
      <c r="D3063" t="s">
        <v>6887</v>
      </c>
      <c r="E3063" t="s">
        <v>1705</v>
      </c>
      <c r="H3063" t="str">
        <f>INDEX('Vensim Variables'!$B:$B,MATCH(EPS!$B3063,'Vensim Variables'!$A:$A,0))</f>
        <v>g pollutant</v>
      </c>
      <c r="I3063" t="str">
        <f t="shared" si="94"/>
        <v>VOC</v>
      </c>
      <c r="J3063">
        <f>INDEX(NoSettings!$C:$C,MATCH(EPS!$A3063,NoSettings!$A:$A,0))</f>
        <v>10194800000</v>
      </c>
      <c r="K3063">
        <f>INDEX(GWP!$C$2:$C$13,MATCH(EPS!I3063,GWP!$B$2:$B$13,0))</f>
        <v>0</v>
      </c>
      <c r="L3063" s="4">
        <f t="shared" si="95"/>
        <v>0</v>
      </c>
    </row>
    <row r="3064" spans="1:12">
      <c r="A3064" t="s">
        <v>8681</v>
      </c>
      <c r="B3064" t="s">
        <v>7394</v>
      </c>
      <c r="C3064" t="s">
        <v>1735</v>
      </c>
      <c r="D3064" t="s">
        <v>6887</v>
      </c>
      <c r="E3064" t="s">
        <v>1706</v>
      </c>
      <c r="H3064" t="str">
        <f>INDEX('Vensim Variables'!$B:$B,MATCH(EPS!$B3064,'Vensim Variables'!$A:$A,0))</f>
        <v>g pollutant</v>
      </c>
      <c r="I3064" t="str">
        <f t="shared" si="94"/>
        <v>CO</v>
      </c>
      <c r="J3064">
        <f>INDEX(NoSettings!$C:$C,MATCH(EPS!$A3064,NoSettings!$A:$A,0))</f>
        <v>301513000000</v>
      </c>
      <c r="K3064">
        <f>INDEX(GWP!$C$2:$C$13,MATCH(EPS!I3064,GWP!$B$2:$B$13,0))</f>
        <v>0</v>
      </c>
      <c r="L3064" s="4">
        <f t="shared" si="95"/>
        <v>0</v>
      </c>
    </row>
    <row r="3065" spans="1:12">
      <c r="A3065" t="s">
        <v>8682</v>
      </c>
      <c r="B3065" t="s">
        <v>7394</v>
      </c>
      <c r="C3065" t="s">
        <v>1735</v>
      </c>
      <c r="D3065" t="s">
        <v>6887</v>
      </c>
      <c r="E3065" t="s">
        <v>1707</v>
      </c>
      <c r="H3065" t="str">
        <f>INDEX('Vensim Variables'!$B:$B,MATCH(EPS!$B3065,'Vensim Variables'!$A:$A,0))</f>
        <v>g pollutant</v>
      </c>
      <c r="I3065" t="str">
        <f t="shared" si="94"/>
        <v>NOx</v>
      </c>
      <c r="J3065">
        <f>INDEX(NoSettings!$C:$C,MATCH(EPS!$A3065,NoSettings!$A:$A,0))</f>
        <v>122387000000</v>
      </c>
      <c r="K3065">
        <f>INDEX(GWP!$C$2:$C$13,MATCH(EPS!I3065,GWP!$B$2:$B$13,0))</f>
        <v>0</v>
      </c>
      <c r="L3065" s="4">
        <f t="shared" si="95"/>
        <v>0</v>
      </c>
    </row>
    <row r="3066" spans="1:12">
      <c r="A3066" t="s">
        <v>8683</v>
      </c>
      <c r="B3066" t="s">
        <v>7394</v>
      </c>
      <c r="C3066" t="s">
        <v>1735</v>
      </c>
      <c r="D3066" t="s">
        <v>6887</v>
      </c>
      <c r="E3066" t="s">
        <v>1708</v>
      </c>
      <c r="H3066" t="str">
        <f>INDEX('Vensim Variables'!$B:$B,MATCH(EPS!$B3066,'Vensim Variables'!$A:$A,0))</f>
        <v>g pollutant</v>
      </c>
      <c r="I3066" t="str">
        <f t="shared" si="94"/>
        <v>PM10</v>
      </c>
      <c r="J3066">
        <f>INDEX(NoSettings!$C:$C,MATCH(EPS!$A3066,NoSettings!$A:$A,0))</f>
        <v>206500000000</v>
      </c>
      <c r="K3066">
        <f>INDEX(GWP!$C$2:$C$13,MATCH(EPS!I3066,GWP!$B$2:$B$13,0))</f>
        <v>0</v>
      </c>
      <c r="L3066" s="4">
        <f t="shared" si="95"/>
        <v>0</v>
      </c>
    </row>
    <row r="3067" spans="1:12">
      <c r="A3067" t="s">
        <v>8684</v>
      </c>
      <c r="B3067" t="s">
        <v>7394</v>
      </c>
      <c r="C3067" t="s">
        <v>1735</v>
      </c>
      <c r="D3067" t="s">
        <v>6887</v>
      </c>
      <c r="E3067" t="s">
        <v>1709</v>
      </c>
      <c r="H3067" t="str">
        <f>INDEX('Vensim Variables'!$B:$B,MATCH(EPS!$B3067,'Vensim Variables'!$A:$A,0))</f>
        <v>g pollutant</v>
      </c>
      <c r="I3067" t="str">
        <f t="shared" si="94"/>
        <v>PM25</v>
      </c>
      <c r="J3067">
        <f>INDEX(NoSettings!$C:$C,MATCH(EPS!$A3067,NoSettings!$A:$A,0))</f>
        <v>178448000000</v>
      </c>
      <c r="K3067">
        <f>INDEX(GWP!$C$2:$C$13,MATCH(EPS!I3067,GWP!$B$2:$B$13,0))</f>
        <v>0</v>
      </c>
      <c r="L3067" s="4">
        <f t="shared" si="95"/>
        <v>0</v>
      </c>
    </row>
    <row r="3068" spans="1:12">
      <c r="A3068" t="s">
        <v>8685</v>
      </c>
      <c r="B3068" t="s">
        <v>7394</v>
      </c>
      <c r="C3068" t="s">
        <v>1735</v>
      </c>
      <c r="D3068" t="s">
        <v>6887</v>
      </c>
      <c r="E3068" t="s">
        <v>1710</v>
      </c>
      <c r="H3068" t="str">
        <f>INDEX('Vensim Variables'!$B:$B,MATCH(EPS!$B3068,'Vensim Variables'!$A:$A,0))</f>
        <v>g pollutant</v>
      </c>
      <c r="I3068" t="str">
        <f t="shared" si="94"/>
        <v>SOx</v>
      </c>
      <c r="J3068">
        <f>INDEX(NoSettings!$C:$C,MATCH(EPS!$A3068,NoSettings!$A:$A,0))</f>
        <v>17561200000</v>
      </c>
      <c r="K3068">
        <f>INDEX(GWP!$C$2:$C$13,MATCH(EPS!I3068,GWP!$B$2:$B$13,0))</f>
        <v>0</v>
      </c>
      <c r="L3068" s="4">
        <f t="shared" si="95"/>
        <v>0</v>
      </c>
    </row>
    <row r="3069" spans="1:12">
      <c r="A3069" t="s">
        <v>8686</v>
      </c>
      <c r="B3069" t="s">
        <v>7394</v>
      </c>
      <c r="C3069" t="s">
        <v>1735</v>
      </c>
      <c r="D3069" t="s">
        <v>6887</v>
      </c>
      <c r="E3069" t="s">
        <v>1711</v>
      </c>
      <c r="H3069" t="str">
        <f>INDEX('Vensim Variables'!$B:$B,MATCH(EPS!$B3069,'Vensim Variables'!$A:$A,0))</f>
        <v>g pollutant</v>
      </c>
      <c r="I3069" t="str">
        <f t="shared" si="94"/>
        <v>BC</v>
      </c>
      <c r="J3069">
        <f>INDEX(NoSettings!$C:$C,MATCH(EPS!$A3069,NoSettings!$A:$A,0))</f>
        <v>6546640000</v>
      </c>
      <c r="K3069">
        <f>INDEX(GWP!$C$2:$C$13,MATCH(EPS!I3069,GWP!$B$2:$B$13,0))</f>
        <v>0</v>
      </c>
      <c r="L3069" s="4">
        <f t="shared" si="95"/>
        <v>0</v>
      </c>
    </row>
    <row r="3070" spans="1:12">
      <c r="A3070" t="s">
        <v>8687</v>
      </c>
      <c r="B3070" t="s">
        <v>7394</v>
      </c>
      <c r="C3070" t="s">
        <v>1735</v>
      </c>
      <c r="D3070" t="s">
        <v>6887</v>
      </c>
      <c r="E3070" t="s">
        <v>1712</v>
      </c>
      <c r="H3070" t="str">
        <f>INDEX('Vensim Variables'!$B:$B,MATCH(EPS!$B3070,'Vensim Variables'!$A:$A,0))</f>
        <v>g pollutant</v>
      </c>
      <c r="I3070" t="str">
        <f t="shared" si="94"/>
        <v>OC</v>
      </c>
      <c r="J3070">
        <f>INDEX(NoSettings!$C:$C,MATCH(EPS!$A3070,NoSettings!$A:$A,0))</f>
        <v>62617100000</v>
      </c>
      <c r="K3070">
        <f>INDEX(GWP!$C$2:$C$13,MATCH(EPS!I3070,GWP!$B$2:$B$13,0))</f>
        <v>0</v>
      </c>
      <c r="L3070" s="4">
        <f t="shared" si="95"/>
        <v>0</v>
      </c>
    </row>
    <row r="3071" spans="1:12">
      <c r="A3071" t="s">
        <v>8688</v>
      </c>
      <c r="B3071" t="s">
        <v>7394</v>
      </c>
      <c r="C3071" t="s">
        <v>1735</v>
      </c>
      <c r="D3071" t="s">
        <v>6887</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8689</v>
      </c>
      <c r="B3072" t="s">
        <v>7394</v>
      </c>
      <c r="C3072" t="s">
        <v>1735</v>
      </c>
      <c r="D3072" t="s">
        <v>6887</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8690</v>
      </c>
      <c r="B3073" t="s">
        <v>7394</v>
      </c>
      <c r="C3073" t="s">
        <v>1735</v>
      </c>
      <c r="D3073" t="s">
        <v>6887</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8691</v>
      </c>
      <c r="B3074" t="s">
        <v>7394</v>
      </c>
      <c r="C3074" t="s">
        <v>1735</v>
      </c>
      <c r="D3074" t="s">
        <v>6888</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8692</v>
      </c>
      <c r="B3075" t="s">
        <v>7394</v>
      </c>
      <c r="C3075" t="s">
        <v>1735</v>
      </c>
      <c r="D3075" t="s">
        <v>6888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10537300000</v>
      </c>
      <c r="K3075">
        <f>INDEX(GWP!$C$2:$C$13,MATCH(EPS!I3075,GWP!$B$2:$B$13,0))</f>
        <v>0</v>
      </c>
      <c r="L3075" s="4">
        <f t="shared" ref="L3075:L3138" si="97">IF(H3075="g pollutant",K3075*J3075/10^12,IF(H3075="MMTCO2e",J3075,IF(H3075="MWh",J3075,0)))</f>
        <v>0</v>
      </c>
    </row>
    <row r="3076" spans="1:12">
      <c r="A3076" t="s">
        <v>8693</v>
      </c>
      <c r="B3076" t="s">
        <v>7394</v>
      </c>
      <c r="C3076" t="s">
        <v>1735</v>
      </c>
      <c r="D3076" t="s">
        <v>6888</v>
      </c>
      <c r="E3076" t="s">
        <v>1706</v>
      </c>
      <c r="H3076" t="str">
        <f>INDEX('Vensim Variables'!$B:$B,MATCH(EPS!$B3076,'Vensim Variables'!$A:$A,0))</f>
        <v>g pollutant</v>
      </c>
      <c r="I3076" t="str">
        <f t="shared" si="96"/>
        <v>CO</v>
      </c>
      <c r="J3076">
        <f>INDEX(NoSettings!$C:$C,MATCH(EPS!$A3076,NoSettings!$A:$A,0))</f>
        <v>311642000000</v>
      </c>
      <c r="K3076">
        <f>INDEX(GWP!$C$2:$C$13,MATCH(EPS!I3076,GWP!$B$2:$B$13,0))</f>
        <v>0</v>
      </c>
      <c r="L3076" s="4">
        <f t="shared" si="97"/>
        <v>0</v>
      </c>
    </row>
    <row r="3077" spans="1:12">
      <c r="A3077" t="s">
        <v>8694</v>
      </c>
      <c r="B3077" t="s">
        <v>7394</v>
      </c>
      <c r="C3077" t="s">
        <v>1735</v>
      </c>
      <c r="D3077" t="s">
        <v>6888</v>
      </c>
      <c r="E3077" t="s">
        <v>1707</v>
      </c>
      <c r="H3077" t="str">
        <f>INDEX('Vensim Variables'!$B:$B,MATCH(EPS!$B3077,'Vensim Variables'!$A:$A,0))</f>
        <v>g pollutant</v>
      </c>
      <c r="I3077" t="str">
        <f t="shared" si="96"/>
        <v>NOx</v>
      </c>
      <c r="J3077">
        <f>INDEX(NoSettings!$C:$C,MATCH(EPS!$A3077,NoSettings!$A:$A,0))</f>
        <v>126498000000</v>
      </c>
      <c r="K3077">
        <f>INDEX(GWP!$C$2:$C$13,MATCH(EPS!I3077,GWP!$B$2:$B$13,0))</f>
        <v>0</v>
      </c>
      <c r="L3077" s="4">
        <f t="shared" si="97"/>
        <v>0</v>
      </c>
    </row>
    <row r="3078" spans="1:12">
      <c r="A3078" t="s">
        <v>8695</v>
      </c>
      <c r="B3078" t="s">
        <v>7394</v>
      </c>
      <c r="C3078" t="s">
        <v>1735</v>
      </c>
      <c r="D3078" t="s">
        <v>6888</v>
      </c>
      <c r="E3078" t="s">
        <v>1708</v>
      </c>
      <c r="H3078" t="str">
        <f>INDEX('Vensim Variables'!$B:$B,MATCH(EPS!$B3078,'Vensim Variables'!$A:$A,0))</f>
        <v>g pollutant</v>
      </c>
      <c r="I3078" t="str">
        <f t="shared" si="96"/>
        <v>PM10</v>
      </c>
      <c r="J3078">
        <f>INDEX(NoSettings!$C:$C,MATCH(EPS!$A3078,NoSettings!$A:$A,0))</f>
        <v>213437000000</v>
      </c>
      <c r="K3078">
        <f>INDEX(GWP!$C$2:$C$13,MATCH(EPS!I3078,GWP!$B$2:$B$13,0))</f>
        <v>0</v>
      </c>
      <c r="L3078" s="4">
        <f t="shared" si="97"/>
        <v>0</v>
      </c>
    </row>
    <row r="3079" spans="1:12">
      <c r="A3079" t="s">
        <v>8696</v>
      </c>
      <c r="B3079" t="s">
        <v>7394</v>
      </c>
      <c r="C3079" t="s">
        <v>1735</v>
      </c>
      <c r="D3079" t="s">
        <v>6888</v>
      </c>
      <c r="E3079" t="s">
        <v>1709</v>
      </c>
      <c r="H3079" t="str">
        <f>INDEX('Vensim Variables'!$B:$B,MATCH(EPS!$B3079,'Vensim Variables'!$A:$A,0))</f>
        <v>g pollutant</v>
      </c>
      <c r="I3079" t="str">
        <f t="shared" si="96"/>
        <v>PM25</v>
      </c>
      <c r="J3079">
        <f>INDEX(NoSettings!$C:$C,MATCH(EPS!$A3079,NoSettings!$A:$A,0))</f>
        <v>184443000000</v>
      </c>
      <c r="K3079">
        <f>INDEX(GWP!$C$2:$C$13,MATCH(EPS!I3079,GWP!$B$2:$B$13,0))</f>
        <v>0</v>
      </c>
      <c r="L3079" s="4">
        <f t="shared" si="97"/>
        <v>0</v>
      </c>
    </row>
    <row r="3080" spans="1:12">
      <c r="A3080" t="s">
        <v>8697</v>
      </c>
      <c r="B3080" t="s">
        <v>7394</v>
      </c>
      <c r="C3080" t="s">
        <v>1735</v>
      </c>
      <c r="D3080" t="s">
        <v>6888</v>
      </c>
      <c r="E3080" t="s">
        <v>1710</v>
      </c>
      <c r="H3080" t="str">
        <f>INDEX('Vensim Variables'!$B:$B,MATCH(EPS!$B3080,'Vensim Variables'!$A:$A,0))</f>
        <v>g pollutant</v>
      </c>
      <c r="I3080" t="str">
        <f t="shared" si="96"/>
        <v>SOx</v>
      </c>
      <c r="J3080">
        <f>INDEX(NoSettings!$C:$C,MATCH(EPS!$A3080,NoSettings!$A:$A,0))</f>
        <v>18151200000</v>
      </c>
      <c r="K3080">
        <f>INDEX(GWP!$C$2:$C$13,MATCH(EPS!I3080,GWP!$B$2:$B$13,0))</f>
        <v>0</v>
      </c>
      <c r="L3080" s="4">
        <f t="shared" si="97"/>
        <v>0</v>
      </c>
    </row>
    <row r="3081" spans="1:12">
      <c r="A3081" t="s">
        <v>8698</v>
      </c>
      <c r="B3081" t="s">
        <v>7394</v>
      </c>
      <c r="C3081" t="s">
        <v>1735</v>
      </c>
      <c r="D3081" t="s">
        <v>6888</v>
      </c>
      <c r="E3081" t="s">
        <v>1711</v>
      </c>
      <c r="H3081" t="str">
        <f>INDEX('Vensim Variables'!$B:$B,MATCH(EPS!$B3081,'Vensim Variables'!$A:$A,0))</f>
        <v>g pollutant</v>
      </c>
      <c r="I3081" t="str">
        <f t="shared" si="96"/>
        <v>BC</v>
      </c>
      <c r="J3081">
        <f>INDEX(NoSettings!$C:$C,MATCH(EPS!$A3081,NoSettings!$A:$A,0))</f>
        <v>6766560000</v>
      </c>
      <c r="K3081">
        <f>INDEX(GWP!$C$2:$C$13,MATCH(EPS!I3081,GWP!$B$2:$B$13,0))</f>
        <v>0</v>
      </c>
      <c r="L3081" s="4">
        <f t="shared" si="97"/>
        <v>0</v>
      </c>
    </row>
    <row r="3082" spans="1:12">
      <c r="A3082" t="s">
        <v>8699</v>
      </c>
      <c r="B3082" t="s">
        <v>7394</v>
      </c>
      <c r="C3082" t="s">
        <v>1735</v>
      </c>
      <c r="D3082" t="s">
        <v>6888</v>
      </c>
      <c r="E3082" t="s">
        <v>1712</v>
      </c>
      <c r="H3082" t="str">
        <f>INDEX('Vensim Variables'!$B:$B,MATCH(EPS!$B3082,'Vensim Variables'!$A:$A,0))</f>
        <v>g pollutant</v>
      </c>
      <c r="I3082" t="str">
        <f t="shared" si="96"/>
        <v>OC</v>
      </c>
      <c r="J3082">
        <f>INDEX(NoSettings!$C:$C,MATCH(EPS!$A3082,NoSettings!$A:$A,0))</f>
        <v>64720600000</v>
      </c>
      <c r="K3082">
        <f>INDEX(GWP!$C$2:$C$13,MATCH(EPS!I3082,GWP!$B$2:$B$13,0))</f>
        <v>0</v>
      </c>
      <c r="L3082" s="4">
        <f t="shared" si="97"/>
        <v>0</v>
      </c>
    </row>
    <row r="3083" spans="1:12">
      <c r="A3083" t="s">
        <v>8700</v>
      </c>
      <c r="B3083" t="s">
        <v>7394</v>
      </c>
      <c r="C3083" t="s">
        <v>1735</v>
      </c>
      <c r="D3083" t="s">
        <v>6888</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8701</v>
      </c>
      <c r="B3084" t="s">
        <v>7394</v>
      </c>
      <c r="C3084" t="s">
        <v>1735</v>
      </c>
      <c r="D3084" t="s">
        <v>6888</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8702</v>
      </c>
      <c r="B3085" t="s">
        <v>7394</v>
      </c>
      <c r="C3085" t="s">
        <v>1735</v>
      </c>
      <c r="D3085" t="s">
        <v>6888</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8703</v>
      </c>
      <c r="B3086" t="s">
        <v>7394</v>
      </c>
      <c r="C3086" t="s">
        <v>1735</v>
      </c>
      <c r="D3086" t="s">
        <v>6889</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8704</v>
      </c>
      <c r="B3087" t="s">
        <v>7394</v>
      </c>
      <c r="C3087" t="s">
        <v>1735</v>
      </c>
      <c r="D3087" t="s">
        <v>6889</v>
      </c>
      <c r="E3087" t="s">
        <v>1705</v>
      </c>
      <c r="H3087" t="str">
        <f>INDEX('Vensim Variables'!$B:$B,MATCH(EPS!$B3087,'Vensim Variables'!$A:$A,0))</f>
        <v>g pollutant</v>
      </c>
      <c r="I3087" t="str">
        <f t="shared" si="96"/>
        <v>VOC</v>
      </c>
      <c r="J3087">
        <f>INDEX(NoSettings!$C:$C,MATCH(EPS!$A3087,NoSettings!$A:$A,0))</f>
        <v>78344</v>
      </c>
      <c r="K3087">
        <f>INDEX(GWP!$C$2:$C$13,MATCH(EPS!I3087,GWP!$B$2:$B$13,0))</f>
        <v>0</v>
      </c>
      <c r="L3087" s="4">
        <f t="shared" si="97"/>
        <v>0</v>
      </c>
    </row>
    <row r="3088" spans="1:12">
      <c r="A3088" t="s">
        <v>8705</v>
      </c>
      <c r="B3088" t="s">
        <v>7394</v>
      </c>
      <c r="C3088" t="s">
        <v>1735</v>
      </c>
      <c r="D3088" t="s">
        <v>6889</v>
      </c>
      <c r="E3088" t="s">
        <v>1706</v>
      </c>
      <c r="H3088" t="str">
        <f>INDEX('Vensim Variables'!$B:$B,MATCH(EPS!$B3088,'Vensim Variables'!$A:$A,0))</f>
        <v>g pollutant</v>
      </c>
      <c r="I3088" t="str">
        <f t="shared" si="96"/>
        <v>CO</v>
      </c>
      <c r="J3088">
        <f>INDEX(NoSettings!$C:$C,MATCH(EPS!$A3088,NoSettings!$A:$A,0))</f>
        <v>2317040</v>
      </c>
      <c r="K3088">
        <f>INDEX(GWP!$C$2:$C$13,MATCH(EPS!I3088,GWP!$B$2:$B$13,0))</f>
        <v>0</v>
      </c>
      <c r="L3088" s="4">
        <f t="shared" si="97"/>
        <v>0</v>
      </c>
    </row>
    <row r="3089" spans="1:12">
      <c r="A3089" t="s">
        <v>8706</v>
      </c>
      <c r="B3089" t="s">
        <v>7394</v>
      </c>
      <c r="C3089" t="s">
        <v>1735</v>
      </c>
      <c r="D3089" t="s">
        <v>6889</v>
      </c>
      <c r="E3089" t="s">
        <v>1707</v>
      </c>
      <c r="H3089" t="str">
        <f>INDEX('Vensim Variables'!$B:$B,MATCH(EPS!$B3089,'Vensim Variables'!$A:$A,0))</f>
        <v>g pollutant</v>
      </c>
      <c r="I3089" t="str">
        <f t="shared" si="96"/>
        <v>NOx</v>
      </c>
      <c r="J3089">
        <f>INDEX(NoSettings!$C:$C,MATCH(EPS!$A3089,NoSettings!$A:$A,0))</f>
        <v>940506</v>
      </c>
      <c r="K3089">
        <f>INDEX(GWP!$C$2:$C$13,MATCH(EPS!I3089,GWP!$B$2:$B$13,0))</f>
        <v>0</v>
      </c>
      <c r="L3089" s="4">
        <f t="shared" si="97"/>
        <v>0</v>
      </c>
    </row>
    <row r="3090" spans="1:12">
      <c r="A3090" t="s">
        <v>8707</v>
      </c>
      <c r="B3090" t="s">
        <v>7394</v>
      </c>
      <c r="C3090" t="s">
        <v>1735</v>
      </c>
      <c r="D3090" t="s">
        <v>6889</v>
      </c>
      <c r="E3090" t="s">
        <v>1708</v>
      </c>
      <c r="H3090" t="str">
        <f>INDEX('Vensim Variables'!$B:$B,MATCH(EPS!$B3090,'Vensim Variables'!$A:$A,0))</f>
        <v>g pollutant</v>
      </c>
      <c r="I3090" t="str">
        <f t="shared" si="96"/>
        <v>PM10</v>
      </c>
      <c r="J3090">
        <f>INDEX(NoSettings!$C:$C,MATCH(EPS!$A3090,NoSettings!$A:$A,0))</f>
        <v>1586890</v>
      </c>
      <c r="K3090">
        <f>INDEX(GWP!$C$2:$C$13,MATCH(EPS!I3090,GWP!$B$2:$B$13,0))</f>
        <v>0</v>
      </c>
      <c r="L3090" s="4">
        <f t="shared" si="97"/>
        <v>0</v>
      </c>
    </row>
    <row r="3091" spans="1:12">
      <c r="A3091" t="s">
        <v>8708</v>
      </c>
      <c r="B3091" t="s">
        <v>7394</v>
      </c>
      <c r="C3091" t="s">
        <v>1735</v>
      </c>
      <c r="D3091" t="s">
        <v>6889</v>
      </c>
      <c r="E3091" t="s">
        <v>1709</v>
      </c>
      <c r="H3091" t="str">
        <f>INDEX('Vensim Variables'!$B:$B,MATCH(EPS!$B3091,'Vensim Variables'!$A:$A,0))</f>
        <v>g pollutant</v>
      </c>
      <c r="I3091" t="str">
        <f t="shared" si="96"/>
        <v>PM25</v>
      </c>
      <c r="J3091">
        <f>INDEX(NoSettings!$C:$C,MATCH(EPS!$A3091,NoSettings!$A:$A,0))</f>
        <v>1371320</v>
      </c>
      <c r="K3091">
        <f>INDEX(GWP!$C$2:$C$13,MATCH(EPS!I3091,GWP!$B$2:$B$13,0))</f>
        <v>0</v>
      </c>
      <c r="L3091" s="4">
        <f t="shared" si="97"/>
        <v>0</v>
      </c>
    </row>
    <row r="3092" spans="1:12">
      <c r="A3092" t="s">
        <v>8709</v>
      </c>
      <c r="B3092" t="s">
        <v>7394</v>
      </c>
      <c r="C3092" t="s">
        <v>1735</v>
      </c>
      <c r="D3092" t="s">
        <v>6889</v>
      </c>
      <c r="E3092" t="s">
        <v>1710</v>
      </c>
      <c r="H3092" t="str">
        <f>INDEX('Vensim Variables'!$B:$B,MATCH(EPS!$B3092,'Vensim Variables'!$A:$A,0))</f>
        <v>g pollutant</v>
      </c>
      <c r="I3092" t="str">
        <f t="shared" si="96"/>
        <v>SOx</v>
      </c>
      <c r="J3092">
        <f>INDEX(NoSettings!$C:$C,MATCH(EPS!$A3092,NoSettings!$A:$A,0))</f>
        <v>134953</v>
      </c>
      <c r="K3092">
        <f>INDEX(GWP!$C$2:$C$13,MATCH(EPS!I3092,GWP!$B$2:$B$13,0))</f>
        <v>0</v>
      </c>
      <c r="L3092" s="4">
        <f t="shared" si="97"/>
        <v>0</v>
      </c>
    </row>
    <row r="3093" spans="1:12">
      <c r="A3093" t="s">
        <v>8710</v>
      </c>
      <c r="B3093" t="s">
        <v>7394</v>
      </c>
      <c r="C3093" t="s">
        <v>1735</v>
      </c>
      <c r="D3093" t="s">
        <v>6889</v>
      </c>
      <c r="E3093" t="s">
        <v>1711</v>
      </c>
      <c r="H3093" t="str">
        <f>INDEX('Vensim Variables'!$B:$B,MATCH(EPS!$B3093,'Vensim Variables'!$A:$A,0))</f>
        <v>g pollutant</v>
      </c>
      <c r="I3093" t="str">
        <f t="shared" si="96"/>
        <v>BC</v>
      </c>
      <c r="J3093">
        <f>INDEX(NoSettings!$C:$C,MATCH(EPS!$A3093,NoSettings!$A:$A,0))</f>
        <v>50309</v>
      </c>
      <c r="K3093">
        <f>INDEX(GWP!$C$2:$C$13,MATCH(EPS!I3093,GWP!$B$2:$B$13,0))</f>
        <v>0</v>
      </c>
      <c r="L3093" s="4">
        <f t="shared" si="97"/>
        <v>0</v>
      </c>
    </row>
    <row r="3094" spans="1:12">
      <c r="A3094" t="s">
        <v>8711</v>
      </c>
      <c r="B3094" t="s">
        <v>7394</v>
      </c>
      <c r="C3094" t="s">
        <v>1735</v>
      </c>
      <c r="D3094" t="s">
        <v>6889</v>
      </c>
      <c r="E3094" t="s">
        <v>1712</v>
      </c>
      <c r="H3094" t="str">
        <f>INDEX('Vensim Variables'!$B:$B,MATCH(EPS!$B3094,'Vensim Variables'!$A:$A,0))</f>
        <v>g pollutant</v>
      </c>
      <c r="I3094" t="str">
        <f t="shared" si="96"/>
        <v>OC</v>
      </c>
      <c r="J3094">
        <f>INDEX(NoSettings!$C:$C,MATCH(EPS!$A3094,NoSettings!$A:$A,0))</f>
        <v>481194</v>
      </c>
      <c r="K3094">
        <f>INDEX(GWP!$C$2:$C$13,MATCH(EPS!I3094,GWP!$B$2:$B$13,0))</f>
        <v>0</v>
      </c>
      <c r="L3094" s="4">
        <f t="shared" si="97"/>
        <v>0</v>
      </c>
    </row>
    <row r="3095" spans="1:12">
      <c r="A3095" t="s">
        <v>8712</v>
      </c>
      <c r="B3095" t="s">
        <v>7394</v>
      </c>
      <c r="C3095" t="s">
        <v>1735</v>
      </c>
      <c r="D3095" t="s">
        <v>6889</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8713</v>
      </c>
      <c r="B3096" t="s">
        <v>7394</v>
      </c>
      <c r="C3096" t="s">
        <v>1735</v>
      </c>
      <c r="D3096" t="s">
        <v>6889</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8714</v>
      </c>
      <c r="B3097" t="s">
        <v>7394</v>
      </c>
      <c r="C3097" t="s">
        <v>1735</v>
      </c>
      <c r="D3097" t="s">
        <v>6889</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8715</v>
      </c>
      <c r="B3098" t="s">
        <v>7394</v>
      </c>
      <c r="C3098" t="s">
        <v>1735</v>
      </c>
      <c r="D3098" t="s">
        <v>6890</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8716</v>
      </c>
      <c r="B3099" t="s">
        <v>7394</v>
      </c>
      <c r="C3099" t="s">
        <v>1735</v>
      </c>
      <c r="D3099" t="s">
        <v>6890</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8717</v>
      </c>
      <c r="B3100" t="s">
        <v>7394</v>
      </c>
      <c r="C3100" t="s">
        <v>1735</v>
      </c>
      <c r="D3100" t="s">
        <v>6890</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8718</v>
      </c>
      <c r="B3101" t="s">
        <v>7394</v>
      </c>
      <c r="C3101" t="s">
        <v>1735</v>
      </c>
      <c r="D3101" t="s">
        <v>6890</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8719</v>
      </c>
      <c r="B3102" t="s">
        <v>7394</v>
      </c>
      <c r="C3102" t="s">
        <v>1735</v>
      </c>
      <c r="D3102" t="s">
        <v>6890</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8720</v>
      </c>
      <c r="B3103" t="s">
        <v>7394</v>
      </c>
      <c r="C3103" t="s">
        <v>1735</v>
      </c>
      <c r="D3103" t="s">
        <v>6890</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8721</v>
      </c>
      <c r="B3104" t="s">
        <v>7394</v>
      </c>
      <c r="C3104" t="s">
        <v>1735</v>
      </c>
      <c r="D3104" t="s">
        <v>6890</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8722</v>
      </c>
      <c r="B3105" t="s">
        <v>7394</v>
      </c>
      <c r="C3105" t="s">
        <v>1735</v>
      </c>
      <c r="D3105" t="s">
        <v>6890</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8723</v>
      </c>
      <c r="B3106" t="s">
        <v>7394</v>
      </c>
      <c r="C3106" t="s">
        <v>1735</v>
      </c>
      <c r="D3106" t="s">
        <v>6890</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8724</v>
      </c>
      <c r="B3107" t="s">
        <v>7394</v>
      </c>
      <c r="C3107" t="s">
        <v>1735</v>
      </c>
      <c r="D3107" t="s">
        <v>6890</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8725</v>
      </c>
      <c r="B3108" t="s">
        <v>7394</v>
      </c>
      <c r="C3108" t="s">
        <v>1735</v>
      </c>
      <c r="D3108" t="s">
        <v>6890</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8726</v>
      </c>
      <c r="B3109" t="s">
        <v>7394</v>
      </c>
      <c r="C3109" t="s">
        <v>1735</v>
      </c>
      <c r="D3109" t="s">
        <v>6890</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8727</v>
      </c>
      <c r="B3110" t="s">
        <v>7394</v>
      </c>
      <c r="C3110" t="s">
        <v>1735</v>
      </c>
      <c r="D3110" t="s">
        <v>6891</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8728</v>
      </c>
      <c r="B3111" t="s">
        <v>7394</v>
      </c>
      <c r="C3111" t="s">
        <v>1735</v>
      </c>
      <c r="D3111" t="s">
        <v>6891</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8729</v>
      </c>
      <c r="B3112" t="s">
        <v>7394</v>
      </c>
      <c r="C3112" t="s">
        <v>1735</v>
      </c>
      <c r="D3112" t="s">
        <v>6891</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8730</v>
      </c>
      <c r="B3113" t="s">
        <v>7394</v>
      </c>
      <c r="C3113" t="s">
        <v>1735</v>
      </c>
      <c r="D3113" t="s">
        <v>6891</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8731</v>
      </c>
      <c r="B3114" t="s">
        <v>7394</v>
      </c>
      <c r="C3114" t="s">
        <v>1735</v>
      </c>
      <c r="D3114" t="s">
        <v>6891</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8732</v>
      </c>
      <c r="B3115" t="s">
        <v>7394</v>
      </c>
      <c r="C3115" t="s">
        <v>1735</v>
      </c>
      <c r="D3115" t="s">
        <v>6891</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8733</v>
      </c>
      <c r="B3116" t="s">
        <v>7394</v>
      </c>
      <c r="C3116" t="s">
        <v>1735</v>
      </c>
      <c r="D3116" t="s">
        <v>6891</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8734</v>
      </c>
      <c r="B3117" t="s">
        <v>7394</v>
      </c>
      <c r="C3117" t="s">
        <v>1735</v>
      </c>
      <c r="D3117" t="s">
        <v>6891</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8735</v>
      </c>
      <c r="B3118" t="s">
        <v>7394</v>
      </c>
      <c r="C3118" t="s">
        <v>1735</v>
      </c>
      <c r="D3118" t="s">
        <v>6891</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8736</v>
      </c>
      <c r="B3119" t="s">
        <v>7394</v>
      </c>
      <c r="C3119" t="s">
        <v>1735</v>
      </c>
      <c r="D3119" t="s">
        <v>6891</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8737</v>
      </c>
      <c r="B3120" t="s">
        <v>7394</v>
      </c>
      <c r="C3120" t="s">
        <v>1735</v>
      </c>
      <c r="D3120" t="s">
        <v>6891</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8738</v>
      </c>
      <c r="B3121" t="s">
        <v>7394</v>
      </c>
      <c r="C3121" t="s">
        <v>1735</v>
      </c>
      <c r="D3121" t="s">
        <v>6891</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8739</v>
      </c>
      <c r="B3122" t="s">
        <v>7394</v>
      </c>
      <c r="C3122" t="s">
        <v>1735</v>
      </c>
      <c r="D3122" t="s">
        <v>6892</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8740</v>
      </c>
      <c r="B3123" t="s">
        <v>7394</v>
      </c>
      <c r="C3123" t="s">
        <v>1735</v>
      </c>
      <c r="D3123" t="s">
        <v>6892</v>
      </c>
      <c r="E3123" t="s">
        <v>1705</v>
      </c>
      <c r="H3123" t="str">
        <f>INDEX('Vensim Variables'!$B:$B,MATCH(EPS!$B3123,'Vensim Variables'!$A:$A,0))</f>
        <v>g pollutant</v>
      </c>
      <c r="I3123" t="str">
        <f t="shared" si="96"/>
        <v>VOC</v>
      </c>
      <c r="J3123">
        <f>INDEX(NoSettings!$C:$C,MATCH(EPS!$A3123,NoSettings!$A:$A,0))</f>
        <v>511362000</v>
      </c>
      <c r="K3123">
        <f>INDEX(GWP!$C$2:$C$13,MATCH(EPS!I3123,GWP!$B$2:$B$13,0))</f>
        <v>0</v>
      </c>
      <c r="L3123" s="4">
        <f t="shared" si="97"/>
        <v>0</v>
      </c>
    </row>
    <row r="3124" spans="1:12">
      <c r="A3124" t="s">
        <v>8741</v>
      </c>
      <c r="B3124" t="s">
        <v>7394</v>
      </c>
      <c r="C3124" t="s">
        <v>1735</v>
      </c>
      <c r="D3124" t="s">
        <v>6892</v>
      </c>
      <c r="E3124" t="s">
        <v>1706</v>
      </c>
      <c r="H3124" t="str">
        <f>INDEX('Vensim Variables'!$B:$B,MATCH(EPS!$B3124,'Vensim Variables'!$A:$A,0))</f>
        <v>g pollutant</v>
      </c>
      <c r="I3124" t="str">
        <f t="shared" si="96"/>
        <v>CO</v>
      </c>
      <c r="J3124">
        <f>INDEX(NoSettings!$C:$C,MATCH(EPS!$A3124,NoSettings!$A:$A,0))</f>
        <v>15123700000</v>
      </c>
      <c r="K3124">
        <f>INDEX(GWP!$C$2:$C$13,MATCH(EPS!I3124,GWP!$B$2:$B$13,0))</f>
        <v>0</v>
      </c>
      <c r="L3124" s="4">
        <f t="shared" si="97"/>
        <v>0</v>
      </c>
    </row>
    <row r="3125" spans="1:12">
      <c r="A3125" t="s">
        <v>8742</v>
      </c>
      <c r="B3125" t="s">
        <v>7394</v>
      </c>
      <c r="C3125" t="s">
        <v>1735</v>
      </c>
      <c r="D3125" t="s">
        <v>6892</v>
      </c>
      <c r="E3125" t="s">
        <v>1707</v>
      </c>
      <c r="H3125" t="str">
        <f>INDEX('Vensim Variables'!$B:$B,MATCH(EPS!$B3125,'Vensim Variables'!$A:$A,0))</f>
        <v>g pollutant</v>
      </c>
      <c r="I3125" t="str">
        <f t="shared" si="96"/>
        <v>NOx</v>
      </c>
      <c r="J3125">
        <f>INDEX(NoSettings!$C:$C,MATCH(EPS!$A3125,NoSettings!$A:$A,0))</f>
        <v>6138820000</v>
      </c>
      <c r="K3125">
        <f>INDEX(GWP!$C$2:$C$13,MATCH(EPS!I3125,GWP!$B$2:$B$13,0))</f>
        <v>0</v>
      </c>
      <c r="L3125" s="4">
        <f t="shared" si="97"/>
        <v>0</v>
      </c>
    </row>
    <row r="3126" spans="1:12">
      <c r="A3126" t="s">
        <v>8743</v>
      </c>
      <c r="B3126" t="s">
        <v>7394</v>
      </c>
      <c r="C3126" t="s">
        <v>1735</v>
      </c>
      <c r="D3126" t="s">
        <v>6892</v>
      </c>
      <c r="E3126" t="s">
        <v>1708</v>
      </c>
      <c r="H3126" t="str">
        <f>INDEX('Vensim Variables'!$B:$B,MATCH(EPS!$B3126,'Vensim Variables'!$A:$A,0))</f>
        <v>g pollutant</v>
      </c>
      <c r="I3126" t="str">
        <f t="shared" si="96"/>
        <v>PM10</v>
      </c>
      <c r="J3126">
        <f>INDEX(NoSettings!$C:$C,MATCH(EPS!$A3126,NoSettings!$A:$A,0))</f>
        <v>10357900000</v>
      </c>
      <c r="K3126">
        <f>INDEX(GWP!$C$2:$C$13,MATCH(EPS!I3126,GWP!$B$2:$B$13,0))</f>
        <v>0</v>
      </c>
      <c r="L3126" s="4">
        <f t="shared" si="97"/>
        <v>0</v>
      </c>
    </row>
    <row r="3127" spans="1:12">
      <c r="A3127" t="s">
        <v>8744</v>
      </c>
      <c r="B3127" t="s">
        <v>7394</v>
      </c>
      <c r="C3127" t="s">
        <v>1735</v>
      </c>
      <c r="D3127" t="s">
        <v>6892</v>
      </c>
      <c r="E3127" t="s">
        <v>1709</v>
      </c>
      <c r="H3127" t="str">
        <f>INDEX('Vensim Variables'!$B:$B,MATCH(EPS!$B3127,'Vensim Variables'!$A:$A,0))</f>
        <v>g pollutant</v>
      </c>
      <c r="I3127" t="str">
        <f t="shared" si="96"/>
        <v>PM25</v>
      </c>
      <c r="J3127">
        <f>INDEX(NoSettings!$C:$C,MATCH(EPS!$A3127,NoSettings!$A:$A,0))</f>
        <v>8950810000</v>
      </c>
      <c r="K3127">
        <f>INDEX(GWP!$C$2:$C$13,MATCH(EPS!I3127,GWP!$B$2:$B$13,0))</f>
        <v>0</v>
      </c>
      <c r="L3127" s="4">
        <f t="shared" si="97"/>
        <v>0</v>
      </c>
    </row>
    <row r="3128" spans="1:12">
      <c r="A3128" t="s">
        <v>8745</v>
      </c>
      <c r="B3128" t="s">
        <v>7394</v>
      </c>
      <c r="C3128" t="s">
        <v>1735</v>
      </c>
      <c r="D3128" t="s">
        <v>6892</v>
      </c>
      <c r="E3128" t="s">
        <v>1710</v>
      </c>
      <c r="H3128" t="str">
        <f>INDEX('Vensim Variables'!$B:$B,MATCH(EPS!$B3128,'Vensim Variables'!$A:$A,0))</f>
        <v>g pollutant</v>
      </c>
      <c r="I3128" t="str">
        <f t="shared" si="96"/>
        <v>SOx</v>
      </c>
      <c r="J3128">
        <f>INDEX(NoSettings!$C:$C,MATCH(EPS!$A3128,NoSettings!$A:$A,0))</f>
        <v>880858000</v>
      </c>
      <c r="K3128">
        <f>INDEX(GWP!$C$2:$C$13,MATCH(EPS!I3128,GWP!$B$2:$B$13,0))</f>
        <v>0</v>
      </c>
      <c r="L3128" s="4">
        <f t="shared" si="97"/>
        <v>0</v>
      </c>
    </row>
    <row r="3129" spans="1:12">
      <c r="A3129" t="s">
        <v>8746</v>
      </c>
      <c r="B3129" t="s">
        <v>7394</v>
      </c>
      <c r="C3129" t="s">
        <v>1735</v>
      </c>
      <c r="D3129" t="s">
        <v>6892</v>
      </c>
      <c r="E3129" t="s">
        <v>1711</v>
      </c>
      <c r="H3129" t="str">
        <f>INDEX('Vensim Variables'!$B:$B,MATCH(EPS!$B3129,'Vensim Variables'!$A:$A,0))</f>
        <v>g pollutant</v>
      </c>
      <c r="I3129" t="str">
        <f t="shared" si="96"/>
        <v>BC</v>
      </c>
      <c r="J3129">
        <f>INDEX(NoSettings!$C:$C,MATCH(EPS!$A3129,NoSettings!$A:$A,0))</f>
        <v>328374000</v>
      </c>
      <c r="K3129">
        <f>INDEX(GWP!$C$2:$C$13,MATCH(EPS!I3129,GWP!$B$2:$B$13,0))</f>
        <v>0</v>
      </c>
      <c r="L3129" s="4">
        <f t="shared" si="97"/>
        <v>0</v>
      </c>
    </row>
    <row r="3130" spans="1:12">
      <c r="A3130" t="s">
        <v>8747</v>
      </c>
      <c r="B3130" t="s">
        <v>7394</v>
      </c>
      <c r="C3130" t="s">
        <v>1735</v>
      </c>
      <c r="D3130" t="s">
        <v>6892</v>
      </c>
      <c r="E3130" t="s">
        <v>1712</v>
      </c>
      <c r="H3130" t="str">
        <f>INDEX('Vensim Variables'!$B:$B,MATCH(EPS!$B3130,'Vensim Variables'!$A:$A,0))</f>
        <v>g pollutant</v>
      </c>
      <c r="I3130" t="str">
        <f t="shared" si="96"/>
        <v>OC</v>
      </c>
      <c r="J3130">
        <f>INDEX(NoSettings!$C:$C,MATCH(EPS!$A3130,NoSettings!$A:$A,0))</f>
        <v>3140820000</v>
      </c>
      <c r="K3130">
        <f>INDEX(GWP!$C$2:$C$13,MATCH(EPS!I3130,GWP!$B$2:$B$13,0))</f>
        <v>0</v>
      </c>
      <c r="L3130" s="4">
        <f t="shared" si="97"/>
        <v>0</v>
      </c>
    </row>
    <row r="3131" spans="1:12">
      <c r="A3131" t="s">
        <v>8748</v>
      </c>
      <c r="B3131" t="s">
        <v>7394</v>
      </c>
      <c r="C3131" t="s">
        <v>1735</v>
      </c>
      <c r="D3131" t="s">
        <v>6892</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8749</v>
      </c>
      <c r="B3132" t="s">
        <v>7394</v>
      </c>
      <c r="C3132" t="s">
        <v>1735</v>
      </c>
      <c r="D3132" t="s">
        <v>6892</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8750</v>
      </c>
      <c r="B3133" t="s">
        <v>7394</v>
      </c>
      <c r="C3133" t="s">
        <v>1735</v>
      </c>
      <c r="D3133" t="s">
        <v>6892</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8751</v>
      </c>
      <c r="B3134" t="s">
        <v>7394</v>
      </c>
      <c r="C3134" t="s">
        <v>1735</v>
      </c>
      <c r="D3134" t="s">
        <v>6893</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8752</v>
      </c>
      <c r="B3135" t="s">
        <v>7394</v>
      </c>
      <c r="C3135" t="s">
        <v>1735</v>
      </c>
      <c r="D3135" t="s">
        <v>6893</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8753</v>
      </c>
      <c r="B3136" t="s">
        <v>7394</v>
      </c>
      <c r="C3136" t="s">
        <v>1735</v>
      </c>
      <c r="D3136" t="s">
        <v>6893</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8754</v>
      </c>
      <c r="B3137" t="s">
        <v>7394</v>
      </c>
      <c r="C3137" t="s">
        <v>1735</v>
      </c>
      <c r="D3137" t="s">
        <v>6893</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8755</v>
      </c>
      <c r="B3138" t="s">
        <v>7394</v>
      </c>
      <c r="C3138" t="s">
        <v>1735</v>
      </c>
      <c r="D3138" t="s">
        <v>6893</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8756</v>
      </c>
      <c r="B3139" t="s">
        <v>7394</v>
      </c>
      <c r="C3139" t="s">
        <v>1735</v>
      </c>
      <c r="D3139" t="s">
        <v>6893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8757</v>
      </c>
      <c r="B3140" t="s">
        <v>7394</v>
      </c>
      <c r="C3140" t="s">
        <v>1735</v>
      </c>
      <c r="D3140" t="s">
        <v>6893</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8758</v>
      </c>
      <c r="B3141" t="s">
        <v>7394</v>
      </c>
      <c r="C3141" t="s">
        <v>1735</v>
      </c>
      <c r="D3141" t="s">
        <v>6893</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8759</v>
      </c>
      <c r="B3142" t="s">
        <v>7394</v>
      </c>
      <c r="C3142" t="s">
        <v>1735</v>
      </c>
      <c r="D3142" t="s">
        <v>6893</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8760</v>
      </c>
      <c r="B3143" t="s">
        <v>7394</v>
      </c>
      <c r="C3143" t="s">
        <v>1735</v>
      </c>
      <c r="D3143" t="s">
        <v>6893</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8761</v>
      </c>
      <c r="B3144" t="s">
        <v>7394</v>
      </c>
      <c r="C3144" t="s">
        <v>1735</v>
      </c>
      <c r="D3144" t="s">
        <v>6893</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8762</v>
      </c>
      <c r="B3145" t="s">
        <v>7394</v>
      </c>
      <c r="C3145" t="s">
        <v>1735</v>
      </c>
      <c r="D3145" t="s">
        <v>6893</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8763</v>
      </c>
      <c r="B3146" t="s">
        <v>7394</v>
      </c>
      <c r="C3146" t="s">
        <v>1735</v>
      </c>
      <c r="D3146" t="s">
        <v>6894</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8764</v>
      </c>
      <c r="B3147" t="s">
        <v>7394</v>
      </c>
      <c r="C3147" t="s">
        <v>1735</v>
      </c>
      <c r="D3147" t="s">
        <v>6894</v>
      </c>
      <c r="E3147" t="s">
        <v>1705</v>
      </c>
      <c r="H3147" t="str">
        <f>INDEX('Vensim Variables'!$B:$B,MATCH(EPS!$B3147,'Vensim Variables'!$A:$A,0))</f>
        <v>g pollutant</v>
      </c>
      <c r="I3147" t="str">
        <f t="shared" si="98"/>
        <v>VOC</v>
      </c>
      <c r="J3147">
        <f>INDEX(NoSettings!$C:$C,MATCH(EPS!$A3147,NoSettings!$A:$A,0))</f>
        <v>17761700</v>
      </c>
      <c r="K3147">
        <f>INDEX(GWP!$C$2:$C$13,MATCH(EPS!I3147,GWP!$B$2:$B$13,0))</f>
        <v>0</v>
      </c>
      <c r="L3147" s="4">
        <f t="shared" si="99"/>
        <v>0</v>
      </c>
    </row>
    <row r="3148" spans="1:12">
      <c r="A3148" t="s">
        <v>8765</v>
      </c>
      <c r="B3148" t="s">
        <v>7394</v>
      </c>
      <c r="C3148" t="s">
        <v>1735</v>
      </c>
      <c r="D3148" t="s">
        <v>6894</v>
      </c>
      <c r="E3148" t="s">
        <v>1706</v>
      </c>
      <c r="H3148" t="str">
        <f>INDEX('Vensim Variables'!$B:$B,MATCH(EPS!$B3148,'Vensim Variables'!$A:$A,0))</f>
        <v>g pollutant</v>
      </c>
      <c r="I3148" t="str">
        <f t="shared" si="98"/>
        <v>CO</v>
      </c>
      <c r="J3148">
        <f>INDEX(NoSettings!$C:$C,MATCH(EPS!$A3148,NoSettings!$A:$A,0))</f>
        <v>525307000</v>
      </c>
      <c r="K3148">
        <f>INDEX(GWP!$C$2:$C$13,MATCH(EPS!I3148,GWP!$B$2:$B$13,0))</f>
        <v>0</v>
      </c>
      <c r="L3148" s="4">
        <f t="shared" si="99"/>
        <v>0</v>
      </c>
    </row>
    <row r="3149" spans="1:12">
      <c r="A3149" t="s">
        <v>8766</v>
      </c>
      <c r="B3149" t="s">
        <v>7394</v>
      </c>
      <c r="C3149" t="s">
        <v>1735</v>
      </c>
      <c r="D3149" t="s">
        <v>6894</v>
      </c>
      <c r="E3149" t="s">
        <v>1707</v>
      </c>
      <c r="H3149" t="str">
        <f>INDEX('Vensim Variables'!$B:$B,MATCH(EPS!$B3149,'Vensim Variables'!$A:$A,0))</f>
        <v>g pollutant</v>
      </c>
      <c r="I3149" t="str">
        <f t="shared" si="98"/>
        <v>NOx</v>
      </c>
      <c r="J3149">
        <f>INDEX(NoSettings!$C:$C,MATCH(EPS!$A3149,NoSettings!$A:$A,0))</f>
        <v>213226000</v>
      </c>
      <c r="K3149">
        <f>INDEX(GWP!$C$2:$C$13,MATCH(EPS!I3149,GWP!$B$2:$B$13,0))</f>
        <v>0</v>
      </c>
      <c r="L3149" s="4">
        <f t="shared" si="99"/>
        <v>0</v>
      </c>
    </row>
    <row r="3150" spans="1:12">
      <c r="A3150" t="s">
        <v>8767</v>
      </c>
      <c r="B3150" t="s">
        <v>7394</v>
      </c>
      <c r="C3150" t="s">
        <v>1735</v>
      </c>
      <c r="D3150" t="s">
        <v>6894</v>
      </c>
      <c r="E3150" t="s">
        <v>1708</v>
      </c>
      <c r="H3150" t="str">
        <f>INDEX('Vensim Variables'!$B:$B,MATCH(EPS!$B3150,'Vensim Variables'!$A:$A,0))</f>
        <v>g pollutant</v>
      </c>
      <c r="I3150" t="str">
        <f t="shared" si="98"/>
        <v>PM10</v>
      </c>
      <c r="J3150">
        <f>INDEX(NoSettings!$C:$C,MATCH(EPS!$A3150,NoSettings!$A:$A,0))</f>
        <v>359771000</v>
      </c>
      <c r="K3150">
        <f>INDEX(GWP!$C$2:$C$13,MATCH(EPS!I3150,GWP!$B$2:$B$13,0))</f>
        <v>0</v>
      </c>
      <c r="L3150" s="4">
        <f t="shared" si="99"/>
        <v>0</v>
      </c>
    </row>
    <row r="3151" spans="1:12">
      <c r="A3151" t="s">
        <v>8768</v>
      </c>
      <c r="B3151" t="s">
        <v>7394</v>
      </c>
      <c r="C3151" t="s">
        <v>1735</v>
      </c>
      <c r="D3151" t="s">
        <v>6894</v>
      </c>
      <c r="E3151" t="s">
        <v>1709</v>
      </c>
      <c r="H3151" t="str">
        <f>INDEX('Vensim Variables'!$B:$B,MATCH(EPS!$B3151,'Vensim Variables'!$A:$A,0))</f>
        <v>g pollutant</v>
      </c>
      <c r="I3151" t="str">
        <f t="shared" si="98"/>
        <v>PM25</v>
      </c>
      <c r="J3151">
        <f>INDEX(NoSettings!$C:$C,MATCH(EPS!$A3151,NoSettings!$A:$A,0))</f>
        <v>310898000</v>
      </c>
      <c r="K3151">
        <f>INDEX(GWP!$C$2:$C$13,MATCH(EPS!I3151,GWP!$B$2:$B$13,0))</f>
        <v>0</v>
      </c>
      <c r="L3151" s="4">
        <f t="shared" si="99"/>
        <v>0</v>
      </c>
    </row>
    <row r="3152" spans="1:12">
      <c r="A3152" t="s">
        <v>8769</v>
      </c>
      <c r="B3152" t="s">
        <v>7394</v>
      </c>
      <c r="C3152" t="s">
        <v>1735</v>
      </c>
      <c r="D3152" t="s">
        <v>6894</v>
      </c>
      <c r="E3152" t="s">
        <v>1710</v>
      </c>
      <c r="H3152" t="str">
        <f>INDEX('Vensim Variables'!$B:$B,MATCH(EPS!$B3152,'Vensim Variables'!$A:$A,0))</f>
        <v>g pollutant</v>
      </c>
      <c r="I3152" t="str">
        <f t="shared" si="98"/>
        <v>SOx</v>
      </c>
      <c r="J3152">
        <f>INDEX(NoSettings!$C:$C,MATCH(EPS!$A3152,NoSettings!$A:$A,0))</f>
        <v>30595800</v>
      </c>
      <c r="K3152">
        <f>INDEX(GWP!$C$2:$C$13,MATCH(EPS!I3152,GWP!$B$2:$B$13,0))</f>
        <v>0</v>
      </c>
      <c r="L3152" s="4">
        <f t="shared" si="99"/>
        <v>0</v>
      </c>
    </row>
    <row r="3153" spans="1:12">
      <c r="A3153" t="s">
        <v>8770</v>
      </c>
      <c r="B3153" t="s">
        <v>7394</v>
      </c>
      <c r="C3153" t="s">
        <v>1735</v>
      </c>
      <c r="D3153" t="s">
        <v>6894</v>
      </c>
      <c r="E3153" t="s">
        <v>1711</v>
      </c>
      <c r="H3153" t="str">
        <f>INDEX('Vensim Variables'!$B:$B,MATCH(EPS!$B3153,'Vensim Variables'!$A:$A,0))</f>
        <v>g pollutant</v>
      </c>
      <c r="I3153" t="str">
        <f t="shared" si="98"/>
        <v>BC</v>
      </c>
      <c r="J3153">
        <f>INDEX(NoSettings!$C:$C,MATCH(EPS!$A3153,NoSettings!$A:$A,0))</f>
        <v>11405800</v>
      </c>
      <c r="K3153">
        <f>INDEX(GWP!$C$2:$C$13,MATCH(EPS!I3153,GWP!$B$2:$B$13,0))</f>
        <v>0</v>
      </c>
      <c r="L3153" s="4">
        <f t="shared" si="99"/>
        <v>0</v>
      </c>
    </row>
    <row r="3154" spans="1:12">
      <c r="A3154" t="s">
        <v>8771</v>
      </c>
      <c r="B3154" t="s">
        <v>7394</v>
      </c>
      <c r="C3154" t="s">
        <v>1735</v>
      </c>
      <c r="D3154" t="s">
        <v>6894</v>
      </c>
      <c r="E3154" t="s">
        <v>1712</v>
      </c>
      <c r="H3154" t="str">
        <f>INDEX('Vensim Variables'!$B:$B,MATCH(EPS!$B3154,'Vensim Variables'!$A:$A,0))</f>
        <v>g pollutant</v>
      </c>
      <c r="I3154" t="str">
        <f t="shared" si="98"/>
        <v>OC</v>
      </c>
      <c r="J3154">
        <f>INDEX(NoSettings!$C:$C,MATCH(EPS!$A3154,NoSettings!$A:$A,0))</f>
        <v>109094000</v>
      </c>
      <c r="K3154">
        <f>INDEX(GWP!$C$2:$C$13,MATCH(EPS!I3154,GWP!$B$2:$B$13,0))</f>
        <v>0</v>
      </c>
      <c r="L3154" s="4">
        <f t="shared" si="99"/>
        <v>0</v>
      </c>
    </row>
    <row r="3155" spans="1:12">
      <c r="A3155" t="s">
        <v>8772</v>
      </c>
      <c r="B3155" t="s">
        <v>7394</v>
      </c>
      <c r="C3155" t="s">
        <v>1735</v>
      </c>
      <c r="D3155" t="s">
        <v>6894</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8773</v>
      </c>
      <c r="B3156" t="s">
        <v>7394</v>
      </c>
      <c r="C3156" t="s">
        <v>1735</v>
      </c>
      <c r="D3156" t="s">
        <v>6894</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8774</v>
      </c>
      <c r="B3157" t="s">
        <v>7394</v>
      </c>
      <c r="C3157" t="s">
        <v>1735</v>
      </c>
      <c r="D3157" t="s">
        <v>6894</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8775</v>
      </c>
      <c r="B3158" t="s">
        <v>7394</v>
      </c>
      <c r="C3158" t="s">
        <v>1735</v>
      </c>
      <c r="D3158" t="s">
        <v>6895</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8776</v>
      </c>
      <c r="B3159" t="s">
        <v>7394</v>
      </c>
      <c r="C3159" t="s">
        <v>1735</v>
      </c>
      <c r="D3159" t="s">
        <v>6895</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8777</v>
      </c>
      <c r="B3160" t="s">
        <v>7394</v>
      </c>
      <c r="C3160" t="s">
        <v>1735</v>
      </c>
      <c r="D3160" t="s">
        <v>6895</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8778</v>
      </c>
      <c r="B3161" t="s">
        <v>7394</v>
      </c>
      <c r="C3161" t="s">
        <v>1735</v>
      </c>
      <c r="D3161" t="s">
        <v>6895</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8779</v>
      </c>
      <c r="B3162" t="s">
        <v>7394</v>
      </c>
      <c r="C3162" t="s">
        <v>1735</v>
      </c>
      <c r="D3162" t="s">
        <v>6895</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8780</v>
      </c>
      <c r="B3163" t="s">
        <v>7394</v>
      </c>
      <c r="C3163" t="s">
        <v>1735</v>
      </c>
      <c r="D3163" t="s">
        <v>6895</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8781</v>
      </c>
      <c r="B3164" t="s">
        <v>7394</v>
      </c>
      <c r="C3164" t="s">
        <v>1735</v>
      </c>
      <c r="D3164" t="s">
        <v>6895</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8782</v>
      </c>
      <c r="B3165" t="s">
        <v>7394</v>
      </c>
      <c r="C3165" t="s">
        <v>1735</v>
      </c>
      <c r="D3165" t="s">
        <v>6895</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8783</v>
      </c>
      <c r="B3166" t="s">
        <v>7394</v>
      </c>
      <c r="C3166" t="s">
        <v>1735</v>
      </c>
      <c r="D3166" t="s">
        <v>6895</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8784</v>
      </c>
      <c r="B3167" t="s">
        <v>7394</v>
      </c>
      <c r="C3167" t="s">
        <v>1735</v>
      </c>
      <c r="D3167" t="s">
        <v>6895</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8785</v>
      </c>
      <c r="B3168" t="s">
        <v>7394</v>
      </c>
      <c r="C3168" t="s">
        <v>1735</v>
      </c>
      <c r="D3168" t="s">
        <v>6895</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8786</v>
      </c>
      <c r="B3169" t="s">
        <v>7394</v>
      </c>
      <c r="C3169" t="s">
        <v>1735</v>
      </c>
      <c r="D3169" t="s">
        <v>6895</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8787</v>
      </c>
      <c r="B3170" t="s">
        <v>7394</v>
      </c>
      <c r="C3170" t="s">
        <v>1735</v>
      </c>
      <c r="D3170" t="s">
        <v>6896</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8788</v>
      </c>
      <c r="B3171" t="s">
        <v>7394</v>
      </c>
      <c r="C3171" t="s">
        <v>1735</v>
      </c>
      <c r="D3171" t="s">
        <v>6896</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8789</v>
      </c>
      <c r="B3172" t="s">
        <v>7394</v>
      </c>
      <c r="C3172" t="s">
        <v>1735</v>
      </c>
      <c r="D3172" t="s">
        <v>6896</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8790</v>
      </c>
      <c r="B3173" t="s">
        <v>7394</v>
      </c>
      <c r="C3173" t="s">
        <v>1735</v>
      </c>
      <c r="D3173" t="s">
        <v>6896</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8791</v>
      </c>
      <c r="B3174" t="s">
        <v>7394</v>
      </c>
      <c r="C3174" t="s">
        <v>1735</v>
      </c>
      <c r="D3174" t="s">
        <v>6896</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8792</v>
      </c>
      <c r="B3175" t="s">
        <v>7394</v>
      </c>
      <c r="C3175" t="s">
        <v>1735</v>
      </c>
      <c r="D3175" t="s">
        <v>6896</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8793</v>
      </c>
      <c r="B3176" t="s">
        <v>7394</v>
      </c>
      <c r="C3176" t="s">
        <v>1735</v>
      </c>
      <c r="D3176" t="s">
        <v>6896</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8794</v>
      </c>
      <c r="B3177" t="s">
        <v>7394</v>
      </c>
      <c r="C3177" t="s">
        <v>1735</v>
      </c>
      <c r="D3177" t="s">
        <v>6896</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8795</v>
      </c>
      <c r="B3178" t="s">
        <v>7394</v>
      </c>
      <c r="C3178" t="s">
        <v>1735</v>
      </c>
      <c r="D3178" t="s">
        <v>6896</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8796</v>
      </c>
      <c r="B3179" t="s">
        <v>7394</v>
      </c>
      <c r="C3179" t="s">
        <v>1735</v>
      </c>
      <c r="D3179" t="s">
        <v>6896</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8797</v>
      </c>
      <c r="B3180" t="s">
        <v>7394</v>
      </c>
      <c r="C3180" t="s">
        <v>1735</v>
      </c>
      <c r="D3180" t="s">
        <v>6896</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8798</v>
      </c>
      <c r="B3181" t="s">
        <v>7394</v>
      </c>
      <c r="C3181" t="s">
        <v>1735</v>
      </c>
      <c r="D3181" t="s">
        <v>6896</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8799</v>
      </c>
      <c r="B3182" t="s">
        <v>7394</v>
      </c>
      <c r="C3182" t="s">
        <v>1735</v>
      </c>
      <c r="D3182" t="s">
        <v>6897</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8800</v>
      </c>
      <c r="B3183" t="s">
        <v>7394</v>
      </c>
      <c r="C3183" t="s">
        <v>1735</v>
      </c>
      <c r="D3183" t="s">
        <v>6897</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8801</v>
      </c>
      <c r="B3184" t="s">
        <v>7394</v>
      </c>
      <c r="C3184" t="s">
        <v>1735</v>
      </c>
      <c r="D3184" t="s">
        <v>6897</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8802</v>
      </c>
      <c r="B3185" t="s">
        <v>7394</v>
      </c>
      <c r="C3185" t="s">
        <v>1735</v>
      </c>
      <c r="D3185" t="s">
        <v>6897</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8803</v>
      </c>
      <c r="B3186" t="s">
        <v>7394</v>
      </c>
      <c r="C3186" t="s">
        <v>1735</v>
      </c>
      <c r="D3186" t="s">
        <v>6897</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8804</v>
      </c>
      <c r="B3187" t="s">
        <v>7394</v>
      </c>
      <c r="C3187" t="s">
        <v>1735</v>
      </c>
      <c r="D3187" t="s">
        <v>6897</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8805</v>
      </c>
      <c r="B3188" t="s">
        <v>7394</v>
      </c>
      <c r="C3188" t="s">
        <v>1735</v>
      </c>
      <c r="D3188" t="s">
        <v>6897</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8806</v>
      </c>
      <c r="B3189" t="s">
        <v>7394</v>
      </c>
      <c r="C3189" t="s">
        <v>1735</v>
      </c>
      <c r="D3189" t="s">
        <v>6897</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8807</v>
      </c>
      <c r="B3190" t="s">
        <v>7394</v>
      </c>
      <c r="C3190" t="s">
        <v>1735</v>
      </c>
      <c r="D3190" t="s">
        <v>6897</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8808</v>
      </c>
      <c r="B3191" t="s">
        <v>7394</v>
      </c>
      <c r="C3191" t="s">
        <v>1735</v>
      </c>
      <c r="D3191" t="s">
        <v>6897</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8809</v>
      </c>
      <c r="B3192" t="s">
        <v>7394</v>
      </c>
      <c r="C3192" t="s">
        <v>1735</v>
      </c>
      <c r="D3192" t="s">
        <v>6897</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8810</v>
      </c>
      <c r="B3193" t="s">
        <v>7394</v>
      </c>
      <c r="C3193" t="s">
        <v>1735</v>
      </c>
      <c r="D3193" t="s">
        <v>6897</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8811</v>
      </c>
      <c r="B3194" t="s">
        <v>7394</v>
      </c>
      <c r="C3194" t="s">
        <v>1735</v>
      </c>
      <c r="D3194" t="s">
        <v>6898</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8812</v>
      </c>
      <c r="B3195" t="s">
        <v>7394</v>
      </c>
      <c r="C3195" t="s">
        <v>1735</v>
      </c>
      <c r="D3195" t="s">
        <v>6898</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8813</v>
      </c>
      <c r="B3196" t="s">
        <v>7394</v>
      </c>
      <c r="C3196" t="s">
        <v>1735</v>
      </c>
      <c r="D3196" t="s">
        <v>6898</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8814</v>
      </c>
      <c r="B3197" t="s">
        <v>7394</v>
      </c>
      <c r="C3197" t="s">
        <v>1735</v>
      </c>
      <c r="D3197" t="s">
        <v>6898</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8815</v>
      </c>
      <c r="B3198" t="s">
        <v>7394</v>
      </c>
      <c r="C3198" t="s">
        <v>1735</v>
      </c>
      <c r="D3198" t="s">
        <v>6898</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8816</v>
      </c>
      <c r="B3199" t="s">
        <v>7394</v>
      </c>
      <c r="C3199" t="s">
        <v>1735</v>
      </c>
      <c r="D3199" t="s">
        <v>6898</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8817</v>
      </c>
      <c r="B3200" t="s">
        <v>7394</v>
      </c>
      <c r="C3200" t="s">
        <v>1735</v>
      </c>
      <c r="D3200" t="s">
        <v>6898</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8818</v>
      </c>
      <c r="B3201" t="s">
        <v>7394</v>
      </c>
      <c r="C3201" t="s">
        <v>1735</v>
      </c>
      <c r="D3201" t="s">
        <v>6898</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8819</v>
      </c>
      <c r="B3202" t="s">
        <v>7394</v>
      </c>
      <c r="C3202" t="s">
        <v>1735</v>
      </c>
      <c r="D3202" t="s">
        <v>6898</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8820</v>
      </c>
      <c r="B3203" t="s">
        <v>7394</v>
      </c>
      <c r="C3203" t="s">
        <v>1735</v>
      </c>
      <c r="D3203" t="s">
        <v>6898</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8821</v>
      </c>
      <c r="B3204" t="s">
        <v>7394</v>
      </c>
      <c r="C3204" t="s">
        <v>1735</v>
      </c>
      <c r="D3204" t="s">
        <v>6898</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8822</v>
      </c>
      <c r="B3205" t="s">
        <v>7394</v>
      </c>
      <c r="C3205" t="s">
        <v>1735</v>
      </c>
      <c r="D3205" t="s">
        <v>6898</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8823</v>
      </c>
      <c r="B3206" t="s">
        <v>7394</v>
      </c>
      <c r="C3206" t="s">
        <v>1735</v>
      </c>
      <c r="D3206" t="s">
        <v>6899</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8824</v>
      </c>
      <c r="B3207" t="s">
        <v>7394</v>
      </c>
      <c r="C3207" t="s">
        <v>1735</v>
      </c>
      <c r="D3207" t="s">
        <v>6899</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8825</v>
      </c>
      <c r="B3208" t="s">
        <v>7394</v>
      </c>
      <c r="C3208" t="s">
        <v>1735</v>
      </c>
      <c r="D3208" t="s">
        <v>6899</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8826</v>
      </c>
      <c r="B3209" t="s">
        <v>7394</v>
      </c>
      <c r="C3209" t="s">
        <v>1735</v>
      </c>
      <c r="D3209" t="s">
        <v>6899</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8827</v>
      </c>
      <c r="B3210" t="s">
        <v>7394</v>
      </c>
      <c r="C3210" t="s">
        <v>1735</v>
      </c>
      <c r="D3210" t="s">
        <v>6899</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8828</v>
      </c>
      <c r="B3211" t="s">
        <v>7394</v>
      </c>
      <c r="C3211" t="s">
        <v>1735</v>
      </c>
      <c r="D3211" t="s">
        <v>6899</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8829</v>
      </c>
      <c r="B3212" t="s">
        <v>7394</v>
      </c>
      <c r="C3212" t="s">
        <v>1735</v>
      </c>
      <c r="D3212" t="s">
        <v>6899</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8830</v>
      </c>
      <c r="B3213" t="s">
        <v>7394</v>
      </c>
      <c r="C3213" t="s">
        <v>1735</v>
      </c>
      <c r="D3213" t="s">
        <v>6899</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8831</v>
      </c>
      <c r="B3214" t="s">
        <v>7394</v>
      </c>
      <c r="C3214" t="s">
        <v>1735</v>
      </c>
      <c r="D3214" t="s">
        <v>6899</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8832</v>
      </c>
      <c r="B3215" t="s">
        <v>7394</v>
      </c>
      <c r="C3215" t="s">
        <v>1735</v>
      </c>
      <c r="D3215" t="s">
        <v>6899</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8833</v>
      </c>
      <c r="B3216" t="s">
        <v>7394</v>
      </c>
      <c r="C3216" t="s">
        <v>1735</v>
      </c>
      <c r="D3216" t="s">
        <v>6899</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8834</v>
      </c>
      <c r="B3217" t="s">
        <v>7394</v>
      </c>
      <c r="C3217" t="s">
        <v>1735</v>
      </c>
      <c r="D3217" t="s">
        <v>6899</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8835</v>
      </c>
      <c r="B3218" t="s">
        <v>7394</v>
      </c>
      <c r="C3218" t="s">
        <v>1735</v>
      </c>
      <c r="D3218" t="s">
        <v>6900</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8836</v>
      </c>
      <c r="B3219" t="s">
        <v>7394</v>
      </c>
      <c r="C3219" t="s">
        <v>1735</v>
      </c>
      <c r="D3219" t="s">
        <v>6900</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8837</v>
      </c>
      <c r="B3220" t="s">
        <v>7394</v>
      </c>
      <c r="C3220" t="s">
        <v>1735</v>
      </c>
      <c r="D3220" t="s">
        <v>6900</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8838</v>
      </c>
      <c r="B3221" t="s">
        <v>7394</v>
      </c>
      <c r="C3221" t="s">
        <v>1735</v>
      </c>
      <c r="D3221" t="s">
        <v>6900</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8839</v>
      </c>
      <c r="B3222" t="s">
        <v>7394</v>
      </c>
      <c r="C3222" t="s">
        <v>1735</v>
      </c>
      <c r="D3222" t="s">
        <v>6900</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8840</v>
      </c>
      <c r="B3223" t="s">
        <v>7394</v>
      </c>
      <c r="C3223" t="s">
        <v>1735</v>
      </c>
      <c r="D3223" t="s">
        <v>6900</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8841</v>
      </c>
      <c r="B3224" t="s">
        <v>7394</v>
      </c>
      <c r="C3224" t="s">
        <v>1735</v>
      </c>
      <c r="D3224" t="s">
        <v>6900</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8842</v>
      </c>
      <c r="B3225" t="s">
        <v>7394</v>
      </c>
      <c r="C3225" t="s">
        <v>1735</v>
      </c>
      <c r="D3225" t="s">
        <v>6900</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8843</v>
      </c>
      <c r="B3226" t="s">
        <v>7394</v>
      </c>
      <c r="C3226" t="s">
        <v>1735</v>
      </c>
      <c r="D3226" t="s">
        <v>6900</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8844</v>
      </c>
      <c r="B3227" t="s">
        <v>7394</v>
      </c>
      <c r="C3227" t="s">
        <v>1735</v>
      </c>
      <c r="D3227" t="s">
        <v>6900</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8845</v>
      </c>
      <c r="B3228" t="s">
        <v>7394</v>
      </c>
      <c r="C3228" t="s">
        <v>1735</v>
      </c>
      <c r="D3228" t="s">
        <v>6900</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8846</v>
      </c>
      <c r="B3229" t="s">
        <v>7394</v>
      </c>
      <c r="C3229" t="s">
        <v>1735</v>
      </c>
      <c r="D3229" t="s">
        <v>6900</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8847</v>
      </c>
      <c r="B3230" t="s">
        <v>7394</v>
      </c>
      <c r="C3230" t="s">
        <v>1735</v>
      </c>
      <c r="D3230" t="s">
        <v>6901</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8848</v>
      </c>
      <c r="B3231" t="s">
        <v>7394</v>
      </c>
      <c r="C3231" t="s">
        <v>1735</v>
      </c>
      <c r="D3231" t="s">
        <v>6901</v>
      </c>
      <c r="E3231" t="s">
        <v>1705</v>
      </c>
      <c r="H3231" t="str">
        <f>INDEX('Vensim Variables'!$B:$B,MATCH(EPS!$B3231,'Vensim Variables'!$A:$A,0))</f>
        <v>g pollutant</v>
      </c>
      <c r="I3231" t="str">
        <f t="shared" si="100"/>
        <v>VOC</v>
      </c>
      <c r="J3231">
        <f>INDEX(NoSettings!$C:$C,MATCH(EPS!$A3231,NoSettings!$A:$A,0))</f>
        <v>64477100</v>
      </c>
      <c r="K3231">
        <f>INDEX(GWP!$C$2:$C$13,MATCH(EPS!I3231,GWP!$B$2:$B$13,0))</f>
        <v>0</v>
      </c>
      <c r="L3231" s="4">
        <f t="shared" si="101"/>
        <v>0</v>
      </c>
    </row>
    <row r="3232" spans="1:12">
      <c r="A3232" t="s">
        <v>8849</v>
      </c>
      <c r="B3232" t="s">
        <v>7394</v>
      </c>
      <c r="C3232" t="s">
        <v>1735</v>
      </c>
      <c r="D3232" t="s">
        <v>6901</v>
      </c>
      <c r="E3232" t="s">
        <v>1706</v>
      </c>
      <c r="H3232" t="str">
        <f>INDEX('Vensim Variables'!$B:$B,MATCH(EPS!$B3232,'Vensim Variables'!$A:$A,0))</f>
        <v>g pollutant</v>
      </c>
      <c r="I3232" t="str">
        <f t="shared" si="100"/>
        <v>CO</v>
      </c>
      <c r="J3232">
        <f>INDEX(NoSettings!$C:$C,MATCH(EPS!$A3232,NoSettings!$A:$A,0))</f>
        <v>1906930000</v>
      </c>
      <c r="K3232">
        <f>INDEX(GWP!$C$2:$C$13,MATCH(EPS!I3232,GWP!$B$2:$B$13,0))</f>
        <v>0</v>
      </c>
      <c r="L3232" s="4">
        <f t="shared" si="101"/>
        <v>0</v>
      </c>
    </row>
    <row r="3233" spans="1:12">
      <c r="A3233" t="s">
        <v>8850</v>
      </c>
      <c r="B3233" t="s">
        <v>7394</v>
      </c>
      <c r="C3233" t="s">
        <v>1735</v>
      </c>
      <c r="D3233" t="s">
        <v>6901</v>
      </c>
      <c r="E3233" t="s">
        <v>1707</v>
      </c>
      <c r="H3233" t="str">
        <f>INDEX('Vensim Variables'!$B:$B,MATCH(EPS!$B3233,'Vensim Variables'!$A:$A,0))</f>
        <v>g pollutant</v>
      </c>
      <c r="I3233" t="str">
        <f t="shared" si="100"/>
        <v>NOx</v>
      </c>
      <c r="J3233">
        <f>INDEX(NoSettings!$C:$C,MATCH(EPS!$A3233,NoSettings!$A:$A,0))</f>
        <v>774036000</v>
      </c>
      <c r="K3233">
        <f>INDEX(GWP!$C$2:$C$13,MATCH(EPS!I3233,GWP!$B$2:$B$13,0))</f>
        <v>0</v>
      </c>
      <c r="L3233" s="4">
        <f t="shared" si="101"/>
        <v>0</v>
      </c>
    </row>
    <row r="3234" spans="1:12">
      <c r="A3234" t="s">
        <v>8851</v>
      </c>
      <c r="B3234" t="s">
        <v>7394</v>
      </c>
      <c r="C3234" t="s">
        <v>1735</v>
      </c>
      <c r="D3234" t="s">
        <v>6901</v>
      </c>
      <c r="E3234" t="s">
        <v>1708</v>
      </c>
      <c r="H3234" t="str">
        <f>INDEX('Vensim Variables'!$B:$B,MATCH(EPS!$B3234,'Vensim Variables'!$A:$A,0))</f>
        <v>g pollutant</v>
      </c>
      <c r="I3234" t="str">
        <f t="shared" si="100"/>
        <v>PM10</v>
      </c>
      <c r="J3234">
        <f>INDEX(NoSettings!$C:$C,MATCH(EPS!$A3234,NoSettings!$A:$A,0))</f>
        <v>1306010000</v>
      </c>
      <c r="K3234">
        <f>INDEX(GWP!$C$2:$C$13,MATCH(EPS!I3234,GWP!$B$2:$B$13,0))</f>
        <v>0</v>
      </c>
      <c r="L3234" s="4">
        <f t="shared" si="101"/>
        <v>0</v>
      </c>
    </row>
    <row r="3235" spans="1:12">
      <c r="A3235" t="s">
        <v>8852</v>
      </c>
      <c r="B3235" t="s">
        <v>7394</v>
      </c>
      <c r="C3235" t="s">
        <v>1735</v>
      </c>
      <c r="D3235" t="s">
        <v>6901</v>
      </c>
      <c r="E3235" t="s">
        <v>1709</v>
      </c>
      <c r="H3235" t="str">
        <f>INDEX('Vensim Variables'!$B:$B,MATCH(EPS!$B3235,'Vensim Variables'!$A:$A,0))</f>
        <v>g pollutant</v>
      </c>
      <c r="I3235" t="str">
        <f t="shared" si="100"/>
        <v>PM25</v>
      </c>
      <c r="J3235">
        <f>INDEX(NoSettings!$C:$C,MATCH(EPS!$A3235,NoSettings!$A:$A,0))</f>
        <v>1128600000</v>
      </c>
      <c r="K3235">
        <f>INDEX(GWP!$C$2:$C$13,MATCH(EPS!I3235,GWP!$B$2:$B$13,0))</f>
        <v>0</v>
      </c>
      <c r="L3235" s="4">
        <f t="shared" si="101"/>
        <v>0</v>
      </c>
    </row>
    <row r="3236" spans="1:12">
      <c r="A3236" t="s">
        <v>8853</v>
      </c>
      <c r="B3236" t="s">
        <v>7394</v>
      </c>
      <c r="C3236" t="s">
        <v>1735</v>
      </c>
      <c r="D3236" t="s">
        <v>6901</v>
      </c>
      <c r="E3236" t="s">
        <v>1710</v>
      </c>
      <c r="H3236" t="str">
        <f>INDEX('Vensim Variables'!$B:$B,MATCH(EPS!$B3236,'Vensim Variables'!$A:$A,0))</f>
        <v>g pollutant</v>
      </c>
      <c r="I3236" t="str">
        <f t="shared" si="100"/>
        <v>SOx</v>
      </c>
      <c r="J3236">
        <f>INDEX(NoSettings!$C:$C,MATCH(EPS!$A3236,NoSettings!$A:$A,0))</f>
        <v>111066000</v>
      </c>
      <c r="K3236">
        <f>INDEX(GWP!$C$2:$C$13,MATCH(EPS!I3236,GWP!$B$2:$B$13,0))</f>
        <v>0</v>
      </c>
      <c r="L3236" s="4">
        <f t="shared" si="101"/>
        <v>0</v>
      </c>
    </row>
    <row r="3237" spans="1:12">
      <c r="A3237" t="s">
        <v>8854</v>
      </c>
      <c r="B3237" t="s">
        <v>7394</v>
      </c>
      <c r="C3237" t="s">
        <v>1735</v>
      </c>
      <c r="D3237" t="s">
        <v>6901</v>
      </c>
      <c r="E3237" t="s">
        <v>1711</v>
      </c>
      <c r="H3237" t="str">
        <f>INDEX('Vensim Variables'!$B:$B,MATCH(EPS!$B3237,'Vensim Variables'!$A:$A,0))</f>
        <v>g pollutant</v>
      </c>
      <c r="I3237" t="str">
        <f t="shared" si="100"/>
        <v>BC</v>
      </c>
      <c r="J3237">
        <f>INDEX(NoSettings!$C:$C,MATCH(EPS!$A3237,NoSettings!$A:$A,0))</f>
        <v>41404300</v>
      </c>
      <c r="K3237">
        <f>INDEX(GWP!$C$2:$C$13,MATCH(EPS!I3237,GWP!$B$2:$B$13,0))</f>
        <v>0</v>
      </c>
      <c r="L3237" s="4">
        <f t="shared" si="101"/>
        <v>0</v>
      </c>
    </row>
    <row r="3238" spans="1:12">
      <c r="A3238" t="s">
        <v>8855</v>
      </c>
      <c r="B3238" t="s">
        <v>7394</v>
      </c>
      <c r="C3238" t="s">
        <v>1735</v>
      </c>
      <c r="D3238" t="s">
        <v>6901</v>
      </c>
      <c r="E3238" t="s">
        <v>1712</v>
      </c>
      <c r="H3238" t="str">
        <f>INDEX('Vensim Variables'!$B:$B,MATCH(EPS!$B3238,'Vensim Variables'!$A:$A,0))</f>
        <v>g pollutant</v>
      </c>
      <c r="I3238" t="str">
        <f t="shared" si="100"/>
        <v>OC</v>
      </c>
      <c r="J3238">
        <f>INDEX(NoSettings!$C:$C,MATCH(EPS!$A3238,NoSettings!$A:$A,0))</f>
        <v>396023000</v>
      </c>
      <c r="K3238">
        <f>INDEX(GWP!$C$2:$C$13,MATCH(EPS!I3238,GWP!$B$2:$B$13,0))</f>
        <v>0</v>
      </c>
      <c r="L3238" s="4">
        <f t="shared" si="101"/>
        <v>0</v>
      </c>
    </row>
    <row r="3239" spans="1:12">
      <c r="A3239" t="s">
        <v>8856</v>
      </c>
      <c r="B3239" t="s">
        <v>7394</v>
      </c>
      <c r="C3239" t="s">
        <v>1735</v>
      </c>
      <c r="D3239" t="s">
        <v>6901</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8857</v>
      </c>
      <c r="B3240" t="s">
        <v>7394</v>
      </c>
      <c r="C3240" t="s">
        <v>1735</v>
      </c>
      <c r="D3240" t="s">
        <v>6901</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8858</v>
      </c>
      <c r="B3241" t="s">
        <v>7394</v>
      </c>
      <c r="C3241" t="s">
        <v>1735</v>
      </c>
      <c r="D3241" t="s">
        <v>6901</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8859</v>
      </c>
      <c r="B3242" t="s">
        <v>7394</v>
      </c>
      <c r="C3242" t="s">
        <v>1735</v>
      </c>
      <c r="D3242" t="s">
        <v>6902</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8860</v>
      </c>
      <c r="B3243" t="s">
        <v>7394</v>
      </c>
      <c r="C3243" t="s">
        <v>1735</v>
      </c>
      <c r="D3243" t="s">
        <v>6902</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8861</v>
      </c>
      <c r="B3244" t="s">
        <v>7394</v>
      </c>
      <c r="C3244" t="s">
        <v>1735</v>
      </c>
      <c r="D3244" t="s">
        <v>6902</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8862</v>
      </c>
      <c r="B3245" t="s">
        <v>7394</v>
      </c>
      <c r="C3245" t="s">
        <v>1735</v>
      </c>
      <c r="D3245" t="s">
        <v>6902</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8863</v>
      </c>
      <c r="B3246" t="s">
        <v>7394</v>
      </c>
      <c r="C3246" t="s">
        <v>1735</v>
      </c>
      <c r="D3246" t="s">
        <v>6902</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8864</v>
      </c>
      <c r="B3247" t="s">
        <v>7394</v>
      </c>
      <c r="C3247" t="s">
        <v>1735</v>
      </c>
      <c r="D3247" t="s">
        <v>6902</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8865</v>
      </c>
      <c r="B3248" t="s">
        <v>7394</v>
      </c>
      <c r="C3248" t="s">
        <v>1735</v>
      </c>
      <c r="D3248" t="s">
        <v>6902</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8866</v>
      </c>
      <c r="B3249" t="s">
        <v>7394</v>
      </c>
      <c r="C3249" t="s">
        <v>1735</v>
      </c>
      <c r="D3249" t="s">
        <v>6902</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8867</v>
      </c>
      <c r="B3250" t="s">
        <v>7394</v>
      </c>
      <c r="C3250" t="s">
        <v>1735</v>
      </c>
      <c r="D3250" t="s">
        <v>6902</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8868</v>
      </c>
      <c r="B3251" t="s">
        <v>7394</v>
      </c>
      <c r="C3251" t="s">
        <v>1735</v>
      </c>
      <c r="D3251" t="s">
        <v>6902</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8869</v>
      </c>
      <c r="B3252" t="s">
        <v>7394</v>
      </c>
      <c r="C3252" t="s">
        <v>1735</v>
      </c>
      <c r="D3252" t="s">
        <v>6902</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8870</v>
      </c>
      <c r="B3253" t="s">
        <v>7394</v>
      </c>
      <c r="C3253" t="s">
        <v>1735</v>
      </c>
      <c r="D3253" t="s">
        <v>6902</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8871</v>
      </c>
      <c r="B3254" t="s">
        <v>7394</v>
      </c>
      <c r="C3254" t="s">
        <v>1735</v>
      </c>
      <c r="D3254" t="s">
        <v>6903</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8872</v>
      </c>
      <c r="B3255" t="s">
        <v>7394</v>
      </c>
      <c r="C3255" t="s">
        <v>1735</v>
      </c>
      <c r="D3255" t="s">
        <v>6903</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8873</v>
      </c>
      <c r="B3256" t="s">
        <v>7394</v>
      </c>
      <c r="C3256" t="s">
        <v>1735</v>
      </c>
      <c r="D3256" t="s">
        <v>6903</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8874</v>
      </c>
      <c r="B3257" t="s">
        <v>7394</v>
      </c>
      <c r="C3257" t="s">
        <v>1735</v>
      </c>
      <c r="D3257" t="s">
        <v>6903</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8875</v>
      </c>
      <c r="B3258" t="s">
        <v>7394</v>
      </c>
      <c r="C3258" t="s">
        <v>1735</v>
      </c>
      <c r="D3258" t="s">
        <v>6903</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8876</v>
      </c>
      <c r="B3259" t="s">
        <v>7394</v>
      </c>
      <c r="C3259" t="s">
        <v>1735</v>
      </c>
      <c r="D3259" t="s">
        <v>6903</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8877</v>
      </c>
      <c r="B3260" t="s">
        <v>7394</v>
      </c>
      <c r="C3260" t="s">
        <v>1735</v>
      </c>
      <c r="D3260" t="s">
        <v>6903</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8878</v>
      </c>
      <c r="B3261" t="s">
        <v>7394</v>
      </c>
      <c r="C3261" t="s">
        <v>1735</v>
      </c>
      <c r="D3261" t="s">
        <v>6903</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8879</v>
      </c>
      <c r="B3262" t="s">
        <v>7394</v>
      </c>
      <c r="C3262" t="s">
        <v>1735</v>
      </c>
      <c r="D3262" t="s">
        <v>6903</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8880</v>
      </c>
      <c r="B3263" t="s">
        <v>7394</v>
      </c>
      <c r="C3263" t="s">
        <v>1735</v>
      </c>
      <c r="D3263" t="s">
        <v>6903</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8881</v>
      </c>
      <c r="B3264" t="s">
        <v>7394</v>
      </c>
      <c r="C3264" t="s">
        <v>1735</v>
      </c>
      <c r="D3264" t="s">
        <v>6903</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8882</v>
      </c>
      <c r="B3265" t="s">
        <v>7394</v>
      </c>
      <c r="C3265" t="s">
        <v>1735</v>
      </c>
      <c r="D3265" t="s">
        <v>6903</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8883</v>
      </c>
      <c r="B3266" t="s">
        <v>7394</v>
      </c>
      <c r="C3266" t="s">
        <v>1735</v>
      </c>
      <c r="D3266" t="s">
        <v>6904</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8884</v>
      </c>
      <c r="B3267" t="s">
        <v>7394</v>
      </c>
      <c r="C3267" t="s">
        <v>1735</v>
      </c>
      <c r="D3267" t="s">
        <v>6904</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8885</v>
      </c>
      <c r="B3268" t="s">
        <v>7394</v>
      </c>
      <c r="C3268" t="s">
        <v>1735</v>
      </c>
      <c r="D3268" t="s">
        <v>6904</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8886</v>
      </c>
      <c r="B3269" t="s">
        <v>7394</v>
      </c>
      <c r="C3269" t="s">
        <v>1735</v>
      </c>
      <c r="D3269" t="s">
        <v>6904</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8887</v>
      </c>
      <c r="B3270" t="s">
        <v>7394</v>
      </c>
      <c r="C3270" t="s">
        <v>1735</v>
      </c>
      <c r="D3270" t="s">
        <v>6904</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8888</v>
      </c>
      <c r="B3271" t="s">
        <v>7394</v>
      </c>
      <c r="C3271" t="s">
        <v>1735</v>
      </c>
      <c r="D3271" t="s">
        <v>6904</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8889</v>
      </c>
      <c r="B3272" t="s">
        <v>7394</v>
      </c>
      <c r="C3272" t="s">
        <v>1735</v>
      </c>
      <c r="D3272" t="s">
        <v>6904</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8890</v>
      </c>
      <c r="B3273" t="s">
        <v>7394</v>
      </c>
      <c r="C3273" t="s">
        <v>1735</v>
      </c>
      <c r="D3273" t="s">
        <v>6904</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8891</v>
      </c>
      <c r="B3274" t="s">
        <v>7394</v>
      </c>
      <c r="C3274" t="s">
        <v>1735</v>
      </c>
      <c r="D3274" t="s">
        <v>6904</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8892</v>
      </c>
      <c r="B3275" t="s">
        <v>7394</v>
      </c>
      <c r="C3275" t="s">
        <v>1735</v>
      </c>
      <c r="D3275" t="s">
        <v>6904</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8893</v>
      </c>
      <c r="B3276" t="s">
        <v>7394</v>
      </c>
      <c r="C3276" t="s">
        <v>1735</v>
      </c>
      <c r="D3276" t="s">
        <v>6904</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8894</v>
      </c>
      <c r="B3277" t="s">
        <v>7394</v>
      </c>
      <c r="C3277" t="s">
        <v>1735</v>
      </c>
      <c r="D3277" t="s">
        <v>6904</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8895</v>
      </c>
      <c r="B3278" t="s">
        <v>7394</v>
      </c>
      <c r="C3278" t="s">
        <v>1736</v>
      </c>
      <c r="D3278" t="s">
        <v>6880</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8896</v>
      </c>
      <c r="B3279" t="s">
        <v>7394</v>
      </c>
      <c r="C3279" t="s">
        <v>1736</v>
      </c>
      <c r="D3279" t="s">
        <v>6880</v>
      </c>
      <c r="E3279" t="s">
        <v>1705</v>
      </c>
      <c r="H3279" t="str">
        <f>INDEX('Vensim Variables'!$B:$B,MATCH(EPS!$B3279,'Vensim Variables'!$A:$A,0))</f>
        <v>g pollutant</v>
      </c>
      <c r="I3279" t="str">
        <f t="shared" si="102"/>
        <v>VOC</v>
      </c>
      <c r="J3279">
        <f>INDEX(NoSettings!$C:$C,MATCH(EPS!$A3279,NoSettings!$A:$A,0))</f>
        <v>552549000</v>
      </c>
      <c r="K3279">
        <f>INDEX(GWP!$C$2:$C$13,MATCH(EPS!I3279,GWP!$B$2:$B$13,0))</f>
        <v>0</v>
      </c>
      <c r="L3279" s="4">
        <f t="shared" si="103"/>
        <v>0</v>
      </c>
    </row>
    <row r="3280" spans="1:12">
      <c r="A3280" t="s">
        <v>8897</v>
      </c>
      <c r="B3280" t="s">
        <v>7394</v>
      </c>
      <c r="C3280" t="s">
        <v>1736</v>
      </c>
      <c r="D3280" t="s">
        <v>6880</v>
      </c>
      <c r="E3280" t="s">
        <v>1706</v>
      </c>
      <c r="H3280" t="str">
        <f>INDEX('Vensim Variables'!$B:$B,MATCH(EPS!$B3280,'Vensim Variables'!$A:$A,0))</f>
        <v>g pollutant</v>
      </c>
      <c r="I3280" t="str">
        <f t="shared" si="102"/>
        <v>CO</v>
      </c>
      <c r="J3280">
        <f>INDEX(NoSettings!$C:$C,MATCH(EPS!$A3280,NoSettings!$A:$A,0))</f>
        <v>2723160000</v>
      </c>
      <c r="K3280">
        <f>INDEX(GWP!$C$2:$C$13,MATCH(EPS!I3280,GWP!$B$2:$B$13,0))</f>
        <v>0</v>
      </c>
      <c r="L3280" s="4">
        <f t="shared" si="103"/>
        <v>0</v>
      </c>
    </row>
    <row r="3281" spans="1:12">
      <c r="A3281" t="s">
        <v>8898</v>
      </c>
      <c r="B3281" t="s">
        <v>7394</v>
      </c>
      <c r="C3281" t="s">
        <v>1736</v>
      </c>
      <c r="D3281" t="s">
        <v>6880</v>
      </c>
      <c r="E3281" t="s">
        <v>1707</v>
      </c>
      <c r="H3281" t="str">
        <f>INDEX('Vensim Variables'!$B:$B,MATCH(EPS!$B3281,'Vensim Variables'!$A:$A,0))</f>
        <v>g pollutant</v>
      </c>
      <c r="I3281" t="str">
        <f t="shared" si="102"/>
        <v>NOx</v>
      </c>
      <c r="J3281">
        <f>INDEX(NoSettings!$C:$C,MATCH(EPS!$A3281,NoSettings!$A:$A,0))</f>
        <v>8086460000</v>
      </c>
      <c r="K3281">
        <f>INDEX(GWP!$C$2:$C$13,MATCH(EPS!I3281,GWP!$B$2:$B$13,0))</f>
        <v>0</v>
      </c>
      <c r="L3281" s="4">
        <f t="shared" si="103"/>
        <v>0</v>
      </c>
    </row>
    <row r="3282" spans="1:12">
      <c r="A3282" t="s">
        <v>8899</v>
      </c>
      <c r="B3282" t="s">
        <v>7394</v>
      </c>
      <c r="C3282" t="s">
        <v>1736</v>
      </c>
      <c r="D3282" t="s">
        <v>6880</v>
      </c>
      <c r="E3282" t="s">
        <v>1708</v>
      </c>
      <c r="H3282" t="str">
        <f>INDEX('Vensim Variables'!$B:$B,MATCH(EPS!$B3282,'Vensim Variables'!$A:$A,0))</f>
        <v>g pollutant</v>
      </c>
      <c r="I3282" t="str">
        <f t="shared" si="102"/>
        <v>PM10</v>
      </c>
      <c r="J3282">
        <f>INDEX(NoSettings!$C:$C,MATCH(EPS!$A3282,NoSettings!$A:$A,0))</f>
        <v>572892000</v>
      </c>
      <c r="K3282">
        <f>INDEX(GWP!$C$2:$C$13,MATCH(EPS!I3282,GWP!$B$2:$B$13,0))</f>
        <v>0</v>
      </c>
      <c r="L3282" s="4">
        <f t="shared" si="103"/>
        <v>0</v>
      </c>
    </row>
    <row r="3283" spans="1:12">
      <c r="A3283" t="s">
        <v>8900</v>
      </c>
      <c r="B3283" t="s">
        <v>7394</v>
      </c>
      <c r="C3283" t="s">
        <v>1736</v>
      </c>
      <c r="D3283" t="s">
        <v>6880</v>
      </c>
      <c r="E3283" t="s">
        <v>1709</v>
      </c>
      <c r="H3283" t="str">
        <f>INDEX('Vensim Variables'!$B:$B,MATCH(EPS!$B3283,'Vensim Variables'!$A:$A,0))</f>
        <v>g pollutant</v>
      </c>
      <c r="I3283" t="str">
        <f t="shared" si="102"/>
        <v>PM25</v>
      </c>
      <c r="J3283">
        <f>INDEX(NoSettings!$C:$C,MATCH(EPS!$A3283,NoSettings!$A:$A,0))</f>
        <v>514063000</v>
      </c>
      <c r="K3283">
        <f>INDEX(GWP!$C$2:$C$13,MATCH(EPS!I3283,GWP!$B$2:$B$13,0))</f>
        <v>0</v>
      </c>
      <c r="L3283" s="4">
        <f t="shared" si="103"/>
        <v>0</v>
      </c>
    </row>
    <row r="3284" spans="1:12">
      <c r="A3284" t="s">
        <v>8901</v>
      </c>
      <c r="B3284" t="s">
        <v>7394</v>
      </c>
      <c r="C3284" t="s">
        <v>1736</v>
      </c>
      <c r="D3284" t="s">
        <v>6880</v>
      </c>
      <c r="E3284" t="s">
        <v>1710</v>
      </c>
      <c r="H3284" t="str">
        <f>INDEX('Vensim Variables'!$B:$B,MATCH(EPS!$B3284,'Vensim Variables'!$A:$A,0))</f>
        <v>g pollutant</v>
      </c>
      <c r="I3284" t="str">
        <f t="shared" si="102"/>
        <v>SOx</v>
      </c>
      <c r="J3284">
        <f>INDEX(NoSettings!$C:$C,MATCH(EPS!$A3284,NoSettings!$A:$A,0))</f>
        <v>1333260000</v>
      </c>
      <c r="K3284">
        <f>INDEX(GWP!$C$2:$C$13,MATCH(EPS!I3284,GWP!$B$2:$B$13,0))</f>
        <v>0</v>
      </c>
      <c r="L3284" s="4">
        <f t="shared" si="103"/>
        <v>0</v>
      </c>
    </row>
    <row r="3285" spans="1:12">
      <c r="A3285" t="s">
        <v>8902</v>
      </c>
      <c r="B3285" t="s">
        <v>7394</v>
      </c>
      <c r="C3285" t="s">
        <v>1736</v>
      </c>
      <c r="D3285" t="s">
        <v>6880</v>
      </c>
      <c r="E3285" t="s">
        <v>1711</v>
      </c>
      <c r="H3285" t="str">
        <f>INDEX('Vensim Variables'!$B:$B,MATCH(EPS!$B3285,'Vensim Variables'!$A:$A,0))</f>
        <v>g pollutant</v>
      </c>
      <c r="I3285" t="str">
        <f t="shared" si="102"/>
        <v>BC</v>
      </c>
      <c r="J3285">
        <f>INDEX(NoSettings!$C:$C,MATCH(EPS!$A3285,NoSettings!$A:$A,0))</f>
        <v>134701000</v>
      </c>
      <c r="K3285">
        <f>INDEX(GWP!$C$2:$C$13,MATCH(EPS!I3285,GWP!$B$2:$B$13,0))</f>
        <v>0</v>
      </c>
      <c r="L3285" s="4">
        <f t="shared" si="103"/>
        <v>0</v>
      </c>
    </row>
    <row r="3286" spans="1:12">
      <c r="A3286" t="s">
        <v>8903</v>
      </c>
      <c r="B3286" t="s">
        <v>7394</v>
      </c>
      <c r="C3286" t="s">
        <v>1736</v>
      </c>
      <c r="D3286" t="s">
        <v>6880</v>
      </c>
      <c r="E3286" t="s">
        <v>1712</v>
      </c>
      <c r="H3286" t="str">
        <f>INDEX('Vensim Variables'!$B:$B,MATCH(EPS!$B3286,'Vensim Variables'!$A:$A,0))</f>
        <v>g pollutant</v>
      </c>
      <c r="I3286" t="str">
        <f t="shared" si="102"/>
        <v>OC</v>
      </c>
      <c r="J3286">
        <f>INDEX(NoSettings!$C:$C,MATCH(EPS!$A3286,NoSettings!$A:$A,0))</f>
        <v>88517800</v>
      </c>
      <c r="K3286">
        <f>INDEX(GWP!$C$2:$C$13,MATCH(EPS!I3286,GWP!$B$2:$B$13,0))</f>
        <v>0</v>
      </c>
      <c r="L3286" s="4">
        <f t="shared" si="103"/>
        <v>0</v>
      </c>
    </row>
    <row r="3287" spans="1:12">
      <c r="A3287" t="s">
        <v>8904</v>
      </c>
      <c r="B3287" t="s">
        <v>7394</v>
      </c>
      <c r="C3287" t="s">
        <v>1736</v>
      </c>
      <c r="D3287" t="s">
        <v>6880</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8905</v>
      </c>
      <c r="B3288" t="s">
        <v>7394</v>
      </c>
      <c r="C3288" t="s">
        <v>1736</v>
      </c>
      <c r="D3288" t="s">
        <v>6880</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8906</v>
      </c>
      <c r="B3289" t="s">
        <v>7394</v>
      </c>
      <c r="C3289" t="s">
        <v>1736</v>
      </c>
      <c r="D3289" t="s">
        <v>6880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8907</v>
      </c>
      <c r="B3290" t="s">
        <v>7394</v>
      </c>
      <c r="C3290" t="s">
        <v>1736</v>
      </c>
      <c r="D3290" t="s">
        <v>6881</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8908</v>
      </c>
      <c r="B3291" t="s">
        <v>7394</v>
      </c>
      <c r="C3291" t="s">
        <v>1736</v>
      </c>
      <c r="D3291" t="s">
        <v>6881</v>
      </c>
      <c r="E3291" t="s">
        <v>1705</v>
      </c>
      <c r="H3291" t="str">
        <f>INDEX('Vensim Variables'!$B:$B,MATCH(EPS!$B3291,'Vensim Variables'!$A:$A,0))</f>
        <v>g pollutant</v>
      </c>
      <c r="I3291" t="str">
        <f t="shared" si="102"/>
        <v>VOC</v>
      </c>
      <c r="J3291">
        <f>INDEX(NoSettings!$C:$C,MATCH(EPS!$A3291,NoSettings!$A:$A,0))</f>
        <v>36511600</v>
      </c>
      <c r="K3291">
        <f>INDEX(GWP!$C$2:$C$13,MATCH(EPS!I3291,GWP!$B$2:$B$13,0))</f>
        <v>0</v>
      </c>
      <c r="L3291" s="4">
        <f t="shared" si="103"/>
        <v>0</v>
      </c>
    </row>
    <row r="3292" spans="1:12">
      <c r="A3292" t="s">
        <v>8909</v>
      </c>
      <c r="B3292" t="s">
        <v>7394</v>
      </c>
      <c r="C3292" t="s">
        <v>1736</v>
      </c>
      <c r="D3292" t="s">
        <v>6881</v>
      </c>
      <c r="E3292" t="s">
        <v>1706</v>
      </c>
      <c r="H3292" t="str">
        <f>INDEX('Vensim Variables'!$B:$B,MATCH(EPS!$B3292,'Vensim Variables'!$A:$A,0))</f>
        <v>g pollutant</v>
      </c>
      <c r="I3292" t="str">
        <f t="shared" si="102"/>
        <v>CO</v>
      </c>
      <c r="J3292">
        <f>INDEX(NoSettings!$C:$C,MATCH(EPS!$A3292,NoSettings!$A:$A,0))</f>
        <v>179942000</v>
      </c>
      <c r="K3292">
        <f>INDEX(GWP!$C$2:$C$13,MATCH(EPS!I3292,GWP!$B$2:$B$13,0))</f>
        <v>0</v>
      </c>
      <c r="L3292" s="4">
        <f t="shared" si="103"/>
        <v>0</v>
      </c>
    </row>
    <row r="3293" spans="1:12">
      <c r="A3293" t="s">
        <v>8910</v>
      </c>
      <c r="B3293" t="s">
        <v>7394</v>
      </c>
      <c r="C3293" t="s">
        <v>1736</v>
      </c>
      <c r="D3293" t="s">
        <v>6881</v>
      </c>
      <c r="E3293" t="s">
        <v>1707</v>
      </c>
      <c r="H3293" t="str">
        <f>INDEX('Vensim Variables'!$B:$B,MATCH(EPS!$B3293,'Vensim Variables'!$A:$A,0))</f>
        <v>g pollutant</v>
      </c>
      <c r="I3293" t="str">
        <f t="shared" si="102"/>
        <v>NOx</v>
      </c>
      <c r="J3293">
        <f>INDEX(NoSettings!$C:$C,MATCH(EPS!$A3293,NoSettings!$A:$A,0))</f>
        <v>534342000</v>
      </c>
      <c r="K3293">
        <f>INDEX(GWP!$C$2:$C$13,MATCH(EPS!I3293,GWP!$B$2:$B$13,0))</f>
        <v>0</v>
      </c>
      <c r="L3293" s="4">
        <f t="shared" si="103"/>
        <v>0</v>
      </c>
    </row>
    <row r="3294" spans="1:12">
      <c r="A3294" t="s">
        <v>8911</v>
      </c>
      <c r="B3294" t="s">
        <v>7394</v>
      </c>
      <c r="C3294" t="s">
        <v>1736</v>
      </c>
      <c r="D3294" t="s">
        <v>6881</v>
      </c>
      <c r="E3294" t="s">
        <v>1708</v>
      </c>
      <c r="H3294" t="str">
        <f>INDEX('Vensim Variables'!$B:$B,MATCH(EPS!$B3294,'Vensim Variables'!$A:$A,0))</f>
        <v>g pollutant</v>
      </c>
      <c r="I3294" t="str">
        <f t="shared" si="102"/>
        <v>PM10</v>
      </c>
      <c r="J3294">
        <f>INDEX(NoSettings!$C:$C,MATCH(EPS!$A3294,NoSettings!$A:$A,0))</f>
        <v>37855900</v>
      </c>
      <c r="K3294">
        <f>INDEX(GWP!$C$2:$C$13,MATCH(EPS!I3294,GWP!$B$2:$B$13,0))</f>
        <v>0</v>
      </c>
      <c r="L3294" s="4">
        <f t="shared" si="103"/>
        <v>0</v>
      </c>
    </row>
    <row r="3295" spans="1:12">
      <c r="A3295" t="s">
        <v>8912</v>
      </c>
      <c r="B3295" t="s">
        <v>7394</v>
      </c>
      <c r="C3295" t="s">
        <v>1736</v>
      </c>
      <c r="D3295" t="s">
        <v>6881</v>
      </c>
      <c r="E3295" t="s">
        <v>1709</v>
      </c>
      <c r="H3295" t="str">
        <f>INDEX('Vensim Variables'!$B:$B,MATCH(EPS!$B3295,'Vensim Variables'!$A:$A,0))</f>
        <v>g pollutant</v>
      </c>
      <c r="I3295" t="str">
        <f t="shared" si="102"/>
        <v>PM25</v>
      </c>
      <c r="J3295">
        <f>INDEX(NoSettings!$C:$C,MATCH(EPS!$A3295,NoSettings!$A:$A,0))</f>
        <v>33968600</v>
      </c>
      <c r="K3295">
        <f>INDEX(GWP!$C$2:$C$13,MATCH(EPS!I3295,GWP!$B$2:$B$13,0))</f>
        <v>0</v>
      </c>
      <c r="L3295" s="4">
        <f t="shared" si="103"/>
        <v>0</v>
      </c>
    </row>
    <row r="3296" spans="1:12">
      <c r="A3296" t="s">
        <v>8913</v>
      </c>
      <c r="B3296" t="s">
        <v>7394</v>
      </c>
      <c r="C3296" t="s">
        <v>1736</v>
      </c>
      <c r="D3296" t="s">
        <v>6881</v>
      </c>
      <c r="E3296" t="s">
        <v>1710</v>
      </c>
      <c r="H3296" t="str">
        <f>INDEX('Vensim Variables'!$B:$B,MATCH(EPS!$B3296,'Vensim Variables'!$A:$A,0))</f>
        <v>g pollutant</v>
      </c>
      <c r="I3296" t="str">
        <f t="shared" si="102"/>
        <v>SOx</v>
      </c>
      <c r="J3296">
        <f>INDEX(NoSettings!$C:$C,MATCH(EPS!$A3296,NoSettings!$A:$A,0))</f>
        <v>88100200</v>
      </c>
      <c r="K3296">
        <f>INDEX(GWP!$C$2:$C$13,MATCH(EPS!I3296,GWP!$B$2:$B$13,0))</f>
        <v>0</v>
      </c>
      <c r="L3296" s="4">
        <f t="shared" si="103"/>
        <v>0</v>
      </c>
    </row>
    <row r="3297" spans="1:12">
      <c r="A3297" t="s">
        <v>8914</v>
      </c>
      <c r="B3297" t="s">
        <v>7394</v>
      </c>
      <c r="C3297" t="s">
        <v>1736</v>
      </c>
      <c r="D3297" t="s">
        <v>6881</v>
      </c>
      <c r="E3297" t="s">
        <v>1711</v>
      </c>
      <c r="H3297" t="str">
        <f>INDEX('Vensim Variables'!$B:$B,MATCH(EPS!$B3297,'Vensim Variables'!$A:$A,0))</f>
        <v>g pollutant</v>
      </c>
      <c r="I3297" t="str">
        <f t="shared" si="102"/>
        <v>BC</v>
      </c>
      <c r="J3297">
        <f>INDEX(NoSettings!$C:$C,MATCH(EPS!$A3297,NoSettings!$A:$A,0))</f>
        <v>8900850</v>
      </c>
      <c r="K3297">
        <f>INDEX(GWP!$C$2:$C$13,MATCH(EPS!I3297,GWP!$B$2:$B$13,0))</f>
        <v>0</v>
      </c>
      <c r="L3297" s="4">
        <f t="shared" si="103"/>
        <v>0</v>
      </c>
    </row>
    <row r="3298" spans="1:12">
      <c r="A3298" t="s">
        <v>8915</v>
      </c>
      <c r="B3298" t="s">
        <v>7394</v>
      </c>
      <c r="C3298" t="s">
        <v>1736</v>
      </c>
      <c r="D3298" t="s">
        <v>6881</v>
      </c>
      <c r="E3298" t="s">
        <v>1712</v>
      </c>
      <c r="H3298" t="str">
        <f>INDEX('Vensim Variables'!$B:$B,MATCH(EPS!$B3298,'Vensim Variables'!$A:$A,0))</f>
        <v>g pollutant</v>
      </c>
      <c r="I3298" t="str">
        <f t="shared" si="102"/>
        <v>OC</v>
      </c>
      <c r="J3298">
        <f>INDEX(NoSettings!$C:$C,MATCH(EPS!$A3298,NoSettings!$A:$A,0))</f>
        <v>5849130</v>
      </c>
      <c r="K3298">
        <f>INDEX(GWP!$C$2:$C$13,MATCH(EPS!I3298,GWP!$B$2:$B$13,0))</f>
        <v>0</v>
      </c>
      <c r="L3298" s="4">
        <f t="shared" si="103"/>
        <v>0</v>
      </c>
    </row>
    <row r="3299" spans="1:12">
      <c r="A3299" t="s">
        <v>8916</v>
      </c>
      <c r="B3299" t="s">
        <v>7394</v>
      </c>
      <c r="C3299" t="s">
        <v>1736</v>
      </c>
      <c r="D3299" t="s">
        <v>6881</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8917</v>
      </c>
      <c r="B3300" t="s">
        <v>7394</v>
      </c>
      <c r="C3300" t="s">
        <v>1736</v>
      </c>
      <c r="D3300" t="s">
        <v>6881</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8918</v>
      </c>
      <c r="B3301" t="s">
        <v>7394</v>
      </c>
      <c r="C3301" t="s">
        <v>1736</v>
      </c>
      <c r="D3301" t="s">
        <v>6881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8919</v>
      </c>
      <c r="B3302" t="s">
        <v>7394</v>
      </c>
      <c r="C3302" t="s">
        <v>1736</v>
      </c>
      <c r="D3302" t="s">
        <v>6882</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8920</v>
      </c>
      <c r="B3303" t="s">
        <v>7394</v>
      </c>
      <c r="C3303" t="s">
        <v>1736</v>
      </c>
      <c r="D3303" t="s">
        <v>6882</v>
      </c>
      <c r="E3303" t="s">
        <v>1705</v>
      </c>
      <c r="H3303" t="str">
        <f>INDEX('Vensim Variables'!$B:$B,MATCH(EPS!$B3303,'Vensim Variables'!$A:$A,0))</f>
        <v>g pollutant</v>
      </c>
      <c r="I3303" t="str">
        <f t="shared" si="102"/>
        <v>VOC</v>
      </c>
      <c r="J3303">
        <f>INDEX(NoSettings!$C:$C,MATCH(EPS!$A3303,NoSettings!$A:$A,0))</f>
        <v>135273000</v>
      </c>
      <c r="K3303">
        <f>INDEX(GWP!$C$2:$C$13,MATCH(EPS!I3303,GWP!$B$2:$B$13,0))</f>
        <v>0</v>
      </c>
      <c r="L3303" s="4">
        <f t="shared" si="103"/>
        <v>0</v>
      </c>
    </row>
    <row r="3304" spans="1:12">
      <c r="A3304" t="s">
        <v>8921</v>
      </c>
      <c r="B3304" t="s">
        <v>7394</v>
      </c>
      <c r="C3304" t="s">
        <v>1736</v>
      </c>
      <c r="D3304" t="s">
        <v>6882</v>
      </c>
      <c r="E3304" t="s">
        <v>1706</v>
      </c>
      <c r="H3304" t="str">
        <f>INDEX('Vensim Variables'!$B:$B,MATCH(EPS!$B3304,'Vensim Variables'!$A:$A,0))</f>
        <v>g pollutant</v>
      </c>
      <c r="I3304" t="str">
        <f t="shared" si="102"/>
        <v>CO</v>
      </c>
      <c r="J3304">
        <f>INDEX(NoSettings!$C:$C,MATCH(EPS!$A3304,NoSettings!$A:$A,0))</f>
        <v>666674000</v>
      </c>
      <c r="K3304">
        <f>INDEX(GWP!$C$2:$C$13,MATCH(EPS!I3304,GWP!$B$2:$B$13,0))</f>
        <v>0</v>
      </c>
      <c r="L3304" s="4">
        <f t="shared" si="103"/>
        <v>0</v>
      </c>
    </row>
    <row r="3305" spans="1:12">
      <c r="A3305" t="s">
        <v>8922</v>
      </c>
      <c r="B3305" t="s">
        <v>7394</v>
      </c>
      <c r="C3305" t="s">
        <v>1736</v>
      </c>
      <c r="D3305" t="s">
        <v>6882</v>
      </c>
      <c r="E3305" t="s">
        <v>1707</v>
      </c>
      <c r="H3305" t="str">
        <f>INDEX('Vensim Variables'!$B:$B,MATCH(EPS!$B3305,'Vensim Variables'!$A:$A,0))</f>
        <v>g pollutant</v>
      </c>
      <c r="I3305" t="str">
        <f t="shared" si="102"/>
        <v>NOx</v>
      </c>
      <c r="J3305">
        <f>INDEX(NoSettings!$C:$C,MATCH(EPS!$A3305,NoSettings!$A:$A,0))</f>
        <v>1979700000</v>
      </c>
      <c r="K3305">
        <f>INDEX(GWP!$C$2:$C$13,MATCH(EPS!I3305,GWP!$B$2:$B$13,0))</f>
        <v>0</v>
      </c>
      <c r="L3305" s="4">
        <f t="shared" si="103"/>
        <v>0</v>
      </c>
    </row>
    <row r="3306" spans="1:12">
      <c r="A3306" t="s">
        <v>8923</v>
      </c>
      <c r="B3306" t="s">
        <v>7394</v>
      </c>
      <c r="C3306" t="s">
        <v>1736</v>
      </c>
      <c r="D3306" t="s">
        <v>6882</v>
      </c>
      <c r="E3306" t="s">
        <v>1708</v>
      </c>
      <c r="H3306" t="str">
        <f>INDEX('Vensim Variables'!$B:$B,MATCH(EPS!$B3306,'Vensim Variables'!$A:$A,0))</f>
        <v>g pollutant</v>
      </c>
      <c r="I3306" t="str">
        <f t="shared" si="102"/>
        <v>PM10</v>
      </c>
      <c r="J3306">
        <f>INDEX(NoSettings!$C:$C,MATCH(EPS!$A3306,NoSettings!$A:$A,0))</f>
        <v>140253000</v>
      </c>
      <c r="K3306">
        <f>INDEX(GWP!$C$2:$C$13,MATCH(EPS!I3306,GWP!$B$2:$B$13,0))</f>
        <v>0</v>
      </c>
      <c r="L3306" s="4">
        <f t="shared" si="103"/>
        <v>0</v>
      </c>
    </row>
    <row r="3307" spans="1:12">
      <c r="A3307" t="s">
        <v>8924</v>
      </c>
      <c r="B3307" t="s">
        <v>7394</v>
      </c>
      <c r="C3307" t="s">
        <v>1736</v>
      </c>
      <c r="D3307" t="s">
        <v>6882</v>
      </c>
      <c r="E3307" t="s">
        <v>1709</v>
      </c>
      <c r="H3307" t="str">
        <f>INDEX('Vensim Variables'!$B:$B,MATCH(EPS!$B3307,'Vensim Variables'!$A:$A,0))</f>
        <v>g pollutant</v>
      </c>
      <c r="I3307" t="str">
        <f t="shared" si="102"/>
        <v>PM25</v>
      </c>
      <c r="J3307">
        <f>INDEX(NoSettings!$C:$C,MATCH(EPS!$A3307,NoSettings!$A:$A,0))</f>
        <v>125851000</v>
      </c>
      <c r="K3307">
        <f>INDEX(GWP!$C$2:$C$13,MATCH(EPS!I3307,GWP!$B$2:$B$13,0))</f>
        <v>0</v>
      </c>
      <c r="L3307" s="4">
        <f t="shared" si="103"/>
        <v>0</v>
      </c>
    </row>
    <row r="3308" spans="1:12">
      <c r="A3308" t="s">
        <v>8925</v>
      </c>
      <c r="B3308" t="s">
        <v>7394</v>
      </c>
      <c r="C3308" t="s">
        <v>1736</v>
      </c>
      <c r="D3308" t="s">
        <v>6882</v>
      </c>
      <c r="E3308" t="s">
        <v>1710</v>
      </c>
      <c r="H3308" t="str">
        <f>INDEX('Vensim Variables'!$B:$B,MATCH(EPS!$B3308,'Vensim Variables'!$A:$A,0))</f>
        <v>g pollutant</v>
      </c>
      <c r="I3308" t="str">
        <f t="shared" si="102"/>
        <v>SOx</v>
      </c>
      <c r="J3308">
        <f>INDEX(NoSettings!$C:$C,MATCH(EPS!$A3308,NoSettings!$A:$A,0))</f>
        <v>326405000</v>
      </c>
      <c r="K3308">
        <f>INDEX(GWP!$C$2:$C$13,MATCH(EPS!I3308,GWP!$B$2:$B$13,0))</f>
        <v>0</v>
      </c>
      <c r="L3308" s="4">
        <f t="shared" si="103"/>
        <v>0</v>
      </c>
    </row>
    <row r="3309" spans="1:12">
      <c r="A3309" t="s">
        <v>8926</v>
      </c>
      <c r="B3309" t="s">
        <v>7394</v>
      </c>
      <c r="C3309" t="s">
        <v>1736</v>
      </c>
      <c r="D3309" t="s">
        <v>6882</v>
      </c>
      <c r="E3309" t="s">
        <v>1711</v>
      </c>
      <c r="H3309" t="str">
        <f>INDEX('Vensim Variables'!$B:$B,MATCH(EPS!$B3309,'Vensim Variables'!$A:$A,0))</f>
        <v>g pollutant</v>
      </c>
      <c r="I3309" t="str">
        <f t="shared" si="102"/>
        <v>BC</v>
      </c>
      <c r="J3309">
        <f>INDEX(NoSettings!$C:$C,MATCH(EPS!$A3309,NoSettings!$A:$A,0))</f>
        <v>32977000</v>
      </c>
      <c r="K3309">
        <f>INDEX(GWP!$C$2:$C$13,MATCH(EPS!I3309,GWP!$B$2:$B$13,0))</f>
        <v>0</v>
      </c>
      <c r="L3309" s="4">
        <f t="shared" si="103"/>
        <v>0</v>
      </c>
    </row>
    <row r="3310" spans="1:12">
      <c r="A3310" t="s">
        <v>8927</v>
      </c>
      <c r="B3310" t="s">
        <v>7394</v>
      </c>
      <c r="C3310" t="s">
        <v>1736</v>
      </c>
      <c r="D3310" t="s">
        <v>6882</v>
      </c>
      <c r="E3310" t="s">
        <v>1712</v>
      </c>
      <c r="H3310" t="str">
        <f>INDEX('Vensim Variables'!$B:$B,MATCH(EPS!$B3310,'Vensim Variables'!$A:$A,0))</f>
        <v>g pollutant</v>
      </c>
      <c r="I3310" t="str">
        <f t="shared" si="102"/>
        <v>OC</v>
      </c>
      <c r="J3310">
        <f>INDEX(NoSettings!$C:$C,MATCH(EPS!$A3310,NoSettings!$A:$A,0))</f>
        <v>21670600</v>
      </c>
      <c r="K3310">
        <f>INDEX(GWP!$C$2:$C$13,MATCH(EPS!I3310,GWP!$B$2:$B$13,0))</f>
        <v>0</v>
      </c>
      <c r="L3310" s="4">
        <f t="shared" si="103"/>
        <v>0</v>
      </c>
    </row>
    <row r="3311" spans="1:12">
      <c r="A3311" t="s">
        <v>8928</v>
      </c>
      <c r="B3311" t="s">
        <v>7394</v>
      </c>
      <c r="C3311" t="s">
        <v>1736</v>
      </c>
      <c r="D3311" t="s">
        <v>6882</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8929</v>
      </c>
      <c r="B3312" t="s">
        <v>7394</v>
      </c>
      <c r="C3312" t="s">
        <v>1736</v>
      </c>
      <c r="D3312" t="s">
        <v>6882</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8930</v>
      </c>
      <c r="B3313" t="s">
        <v>7394</v>
      </c>
      <c r="C3313" t="s">
        <v>1736</v>
      </c>
      <c r="D3313" t="s">
        <v>6882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8931</v>
      </c>
      <c r="B3314" t="s">
        <v>7394</v>
      </c>
      <c r="C3314" t="s">
        <v>1736</v>
      </c>
      <c r="D3314" t="s">
        <v>6883</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8932</v>
      </c>
      <c r="B3315" t="s">
        <v>7394</v>
      </c>
      <c r="C3315" t="s">
        <v>1736</v>
      </c>
      <c r="D3315" t="s">
        <v>6883</v>
      </c>
      <c r="E3315" t="s">
        <v>1705</v>
      </c>
      <c r="H3315" t="str">
        <f>INDEX('Vensim Variables'!$B:$B,MATCH(EPS!$B3315,'Vensim Variables'!$A:$A,0))</f>
        <v>g pollutant</v>
      </c>
      <c r="I3315" t="str">
        <f t="shared" si="102"/>
        <v>VOC</v>
      </c>
      <c r="J3315">
        <f>INDEX(NoSettings!$C:$C,MATCH(EPS!$A3315,NoSettings!$A:$A,0))</f>
        <v>99042700</v>
      </c>
      <c r="K3315">
        <f>INDEX(GWP!$C$2:$C$13,MATCH(EPS!I3315,GWP!$B$2:$B$13,0))</f>
        <v>0</v>
      </c>
      <c r="L3315" s="4">
        <f t="shared" si="103"/>
        <v>0</v>
      </c>
    </row>
    <row r="3316" spans="1:12">
      <c r="A3316" t="s">
        <v>8933</v>
      </c>
      <c r="B3316" t="s">
        <v>7394</v>
      </c>
      <c r="C3316" t="s">
        <v>1736</v>
      </c>
      <c r="D3316" t="s">
        <v>6883</v>
      </c>
      <c r="E3316" t="s">
        <v>1706</v>
      </c>
      <c r="H3316" t="str">
        <f>INDEX('Vensim Variables'!$B:$B,MATCH(EPS!$B3316,'Vensim Variables'!$A:$A,0))</f>
        <v>g pollutant</v>
      </c>
      <c r="I3316" t="str">
        <f t="shared" si="102"/>
        <v>CO</v>
      </c>
      <c r="J3316">
        <f>INDEX(NoSettings!$C:$C,MATCH(EPS!$A3316,NoSettings!$A:$A,0))</f>
        <v>488118000</v>
      </c>
      <c r="K3316">
        <f>INDEX(GWP!$C$2:$C$13,MATCH(EPS!I3316,GWP!$B$2:$B$13,0))</f>
        <v>0</v>
      </c>
      <c r="L3316" s="4">
        <f t="shared" si="103"/>
        <v>0</v>
      </c>
    </row>
    <row r="3317" spans="1:12">
      <c r="A3317" t="s">
        <v>8934</v>
      </c>
      <c r="B3317" t="s">
        <v>7394</v>
      </c>
      <c r="C3317" t="s">
        <v>1736</v>
      </c>
      <c r="D3317" t="s">
        <v>6883</v>
      </c>
      <c r="E3317" t="s">
        <v>1707</v>
      </c>
      <c r="H3317" t="str">
        <f>INDEX('Vensim Variables'!$B:$B,MATCH(EPS!$B3317,'Vensim Variables'!$A:$A,0))</f>
        <v>g pollutant</v>
      </c>
      <c r="I3317" t="str">
        <f t="shared" si="102"/>
        <v>NOx</v>
      </c>
      <c r="J3317">
        <f>INDEX(NoSettings!$C:$C,MATCH(EPS!$A3317,NoSettings!$A:$A,0))</f>
        <v>1449470000</v>
      </c>
      <c r="K3317">
        <f>INDEX(GWP!$C$2:$C$13,MATCH(EPS!I3317,GWP!$B$2:$B$13,0))</f>
        <v>0</v>
      </c>
      <c r="L3317" s="4">
        <f t="shared" si="103"/>
        <v>0</v>
      </c>
    </row>
    <row r="3318" spans="1:12">
      <c r="A3318" t="s">
        <v>8935</v>
      </c>
      <c r="B3318" t="s">
        <v>7394</v>
      </c>
      <c r="C3318" t="s">
        <v>1736</v>
      </c>
      <c r="D3318" t="s">
        <v>6883</v>
      </c>
      <c r="E3318" t="s">
        <v>1708</v>
      </c>
      <c r="H3318" t="str">
        <f>INDEX('Vensim Variables'!$B:$B,MATCH(EPS!$B3318,'Vensim Variables'!$A:$A,0))</f>
        <v>g pollutant</v>
      </c>
      <c r="I3318" t="str">
        <f t="shared" si="102"/>
        <v>PM10</v>
      </c>
      <c r="J3318">
        <f>INDEX(NoSettings!$C:$C,MATCH(EPS!$A3318,NoSettings!$A:$A,0))</f>
        <v>102689000</v>
      </c>
      <c r="K3318">
        <f>INDEX(GWP!$C$2:$C$13,MATCH(EPS!I3318,GWP!$B$2:$B$13,0))</f>
        <v>0</v>
      </c>
      <c r="L3318" s="4">
        <f t="shared" si="103"/>
        <v>0</v>
      </c>
    </row>
    <row r="3319" spans="1:12">
      <c r="A3319" t="s">
        <v>8936</v>
      </c>
      <c r="B3319" t="s">
        <v>7394</v>
      </c>
      <c r="C3319" t="s">
        <v>1736</v>
      </c>
      <c r="D3319" t="s">
        <v>6883</v>
      </c>
      <c r="E3319" t="s">
        <v>1709</v>
      </c>
      <c r="H3319" t="str">
        <f>INDEX('Vensim Variables'!$B:$B,MATCH(EPS!$B3319,'Vensim Variables'!$A:$A,0))</f>
        <v>g pollutant</v>
      </c>
      <c r="I3319" t="str">
        <f t="shared" si="102"/>
        <v>PM25</v>
      </c>
      <c r="J3319">
        <f>INDEX(NoSettings!$C:$C,MATCH(EPS!$A3319,NoSettings!$A:$A,0))</f>
        <v>92144200</v>
      </c>
      <c r="K3319">
        <f>INDEX(GWP!$C$2:$C$13,MATCH(EPS!I3319,GWP!$B$2:$B$13,0))</f>
        <v>0</v>
      </c>
      <c r="L3319" s="4">
        <f t="shared" si="103"/>
        <v>0</v>
      </c>
    </row>
    <row r="3320" spans="1:12">
      <c r="A3320" t="s">
        <v>8937</v>
      </c>
      <c r="B3320" t="s">
        <v>7394</v>
      </c>
      <c r="C3320" t="s">
        <v>1736</v>
      </c>
      <c r="D3320" t="s">
        <v>6883</v>
      </c>
      <c r="E3320" t="s">
        <v>1710</v>
      </c>
      <c r="H3320" t="str">
        <f>INDEX('Vensim Variables'!$B:$B,MATCH(EPS!$B3320,'Vensim Variables'!$A:$A,0))</f>
        <v>g pollutant</v>
      </c>
      <c r="I3320" t="str">
        <f t="shared" si="102"/>
        <v>SOx</v>
      </c>
      <c r="J3320">
        <f>INDEX(NoSettings!$C:$C,MATCH(EPS!$A3320,NoSettings!$A:$A,0))</f>
        <v>238984000</v>
      </c>
      <c r="K3320">
        <f>INDEX(GWP!$C$2:$C$13,MATCH(EPS!I3320,GWP!$B$2:$B$13,0))</f>
        <v>0</v>
      </c>
      <c r="L3320" s="4">
        <f t="shared" si="103"/>
        <v>0</v>
      </c>
    </row>
    <row r="3321" spans="1:12">
      <c r="A3321" t="s">
        <v>8938</v>
      </c>
      <c r="B3321" t="s">
        <v>7394</v>
      </c>
      <c r="C3321" t="s">
        <v>1736</v>
      </c>
      <c r="D3321" t="s">
        <v>6883</v>
      </c>
      <c r="E3321" t="s">
        <v>1711</v>
      </c>
      <c r="H3321" t="str">
        <f>INDEX('Vensim Variables'!$B:$B,MATCH(EPS!$B3321,'Vensim Variables'!$A:$A,0))</f>
        <v>g pollutant</v>
      </c>
      <c r="I3321" t="str">
        <f t="shared" si="102"/>
        <v>BC</v>
      </c>
      <c r="J3321">
        <f>INDEX(NoSettings!$C:$C,MATCH(EPS!$A3321,NoSettings!$A:$A,0))</f>
        <v>24144800</v>
      </c>
      <c r="K3321">
        <f>INDEX(GWP!$C$2:$C$13,MATCH(EPS!I3321,GWP!$B$2:$B$13,0))</f>
        <v>0</v>
      </c>
      <c r="L3321" s="4">
        <f t="shared" si="103"/>
        <v>0</v>
      </c>
    </row>
    <row r="3322" spans="1:12">
      <c r="A3322" t="s">
        <v>8939</v>
      </c>
      <c r="B3322" t="s">
        <v>7394</v>
      </c>
      <c r="C3322" t="s">
        <v>1736</v>
      </c>
      <c r="D3322" t="s">
        <v>6883</v>
      </c>
      <c r="E3322" t="s">
        <v>1712</v>
      </c>
      <c r="H3322" t="str">
        <f>INDEX('Vensim Variables'!$B:$B,MATCH(EPS!$B3322,'Vensim Variables'!$A:$A,0))</f>
        <v>g pollutant</v>
      </c>
      <c r="I3322" t="str">
        <f t="shared" si="102"/>
        <v>OC</v>
      </c>
      <c r="J3322">
        <f>INDEX(NoSettings!$C:$C,MATCH(EPS!$A3322,NoSettings!$A:$A,0))</f>
        <v>15866600</v>
      </c>
      <c r="K3322">
        <f>INDEX(GWP!$C$2:$C$13,MATCH(EPS!I3322,GWP!$B$2:$B$13,0))</f>
        <v>0</v>
      </c>
      <c r="L3322" s="4">
        <f t="shared" si="103"/>
        <v>0</v>
      </c>
    </row>
    <row r="3323" spans="1:12">
      <c r="A3323" t="s">
        <v>8940</v>
      </c>
      <c r="B3323" t="s">
        <v>7394</v>
      </c>
      <c r="C3323" t="s">
        <v>1736</v>
      </c>
      <c r="D3323" t="s">
        <v>6883</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8941</v>
      </c>
      <c r="B3324" t="s">
        <v>7394</v>
      </c>
      <c r="C3324" t="s">
        <v>1736</v>
      </c>
      <c r="D3324" t="s">
        <v>6883</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8942</v>
      </c>
      <c r="B3325" t="s">
        <v>7394</v>
      </c>
      <c r="C3325" t="s">
        <v>1736</v>
      </c>
      <c r="D3325" t="s">
        <v>6883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8943</v>
      </c>
      <c r="B3326" t="s">
        <v>7394</v>
      </c>
      <c r="C3326" t="s">
        <v>1736</v>
      </c>
      <c r="D3326" t="s">
        <v>6884</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8944</v>
      </c>
      <c r="B3327" t="s">
        <v>7394</v>
      </c>
      <c r="C3327" t="s">
        <v>1736</v>
      </c>
      <c r="D3327" t="s">
        <v>6884</v>
      </c>
      <c r="E3327" t="s">
        <v>1705</v>
      </c>
      <c r="H3327" t="str">
        <f>INDEX('Vensim Variables'!$B:$B,MATCH(EPS!$B3327,'Vensim Variables'!$A:$A,0))</f>
        <v>g pollutant</v>
      </c>
      <c r="I3327" t="str">
        <f t="shared" si="102"/>
        <v>VOC</v>
      </c>
      <c r="J3327">
        <f>INDEX(NoSettings!$C:$C,MATCH(EPS!$A3327,NoSettings!$A:$A,0))</f>
        <v>12230800</v>
      </c>
      <c r="K3327">
        <f>INDEX(GWP!$C$2:$C$13,MATCH(EPS!I3327,GWP!$B$2:$B$13,0))</f>
        <v>0</v>
      </c>
      <c r="L3327" s="4">
        <f t="shared" si="103"/>
        <v>0</v>
      </c>
    </row>
    <row r="3328" spans="1:12">
      <c r="A3328" t="s">
        <v>8945</v>
      </c>
      <c r="B3328" t="s">
        <v>7394</v>
      </c>
      <c r="C3328" t="s">
        <v>1736</v>
      </c>
      <c r="D3328" t="s">
        <v>6884</v>
      </c>
      <c r="E3328" t="s">
        <v>1706</v>
      </c>
      <c r="H3328" t="str">
        <f>INDEX('Vensim Variables'!$B:$B,MATCH(EPS!$B3328,'Vensim Variables'!$A:$A,0))</f>
        <v>g pollutant</v>
      </c>
      <c r="I3328" t="str">
        <f t="shared" si="102"/>
        <v>CO</v>
      </c>
      <c r="J3328">
        <f>INDEX(NoSettings!$C:$C,MATCH(EPS!$A3328,NoSettings!$A:$A,0))</f>
        <v>60278000</v>
      </c>
      <c r="K3328">
        <f>INDEX(GWP!$C$2:$C$13,MATCH(EPS!I3328,GWP!$B$2:$B$13,0))</f>
        <v>0</v>
      </c>
      <c r="L3328" s="4">
        <f t="shared" si="103"/>
        <v>0</v>
      </c>
    </row>
    <row r="3329" spans="1:12">
      <c r="A3329" t="s">
        <v>8946</v>
      </c>
      <c r="B3329" t="s">
        <v>7394</v>
      </c>
      <c r="C3329" t="s">
        <v>1736</v>
      </c>
      <c r="D3329" t="s">
        <v>6884</v>
      </c>
      <c r="E3329" t="s">
        <v>1707</v>
      </c>
      <c r="H3329" t="str">
        <f>INDEX('Vensim Variables'!$B:$B,MATCH(EPS!$B3329,'Vensim Variables'!$A:$A,0))</f>
        <v>g pollutant</v>
      </c>
      <c r="I3329" t="str">
        <f t="shared" si="102"/>
        <v>NOx</v>
      </c>
      <c r="J3329">
        <f>INDEX(NoSettings!$C:$C,MATCH(EPS!$A3329,NoSettings!$A:$A,0))</f>
        <v>178996000</v>
      </c>
      <c r="K3329">
        <f>INDEX(GWP!$C$2:$C$13,MATCH(EPS!I3329,GWP!$B$2:$B$13,0))</f>
        <v>0</v>
      </c>
      <c r="L3329" s="4">
        <f t="shared" si="103"/>
        <v>0</v>
      </c>
    </row>
    <row r="3330" spans="1:12">
      <c r="A3330" t="s">
        <v>8947</v>
      </c>
      <c r="B3330" t="s">
        <v>7394</v>
      </c>
      <c r="C3330" t="s">
        <v>1736</v>
      </c>
      <c r="D3330" t="s">
        <v>6884</v>
      </c>
      <c r="E3330" t="s">
        <v>1708</v>
      </c>
      <c r="H3330" t="str">
        <f>INDEX('Vensim Variables'!$B:$B,MATCH(EPS!$B3330,'Vensim Variables'!$A:$A,0))</f>
        <v>g pollutant</v>
      </c>
      <c r="I3330" t="str">
        <f t="shared" si="102"/>
        <v>PM10</v>
      </c>
      <c r="J3330">
        <f>INDEX(NoSettings!$C:$C,MATCH(EPS!$A3330,NoSettings!$A:$A,0))</f>
        <v>12681100</v>
      </c>
      <c r="K3330">
        <f>INDEX(GWP!$C$2:$C$13,MATCH(EPS!I3330,GWP!$B$2:$B$13,0))</f>
        <v>0</v>
      </c>
      <c r="L3330" s="4">
        <f t="shared" si="103"/>
        <v>0</v>
      </c>
    </row>
    <row r="3331" spans="1:12">
      <c r="A3331" t="s">
        <v>8948</v>
      </c>
      <c r="B3331" t="s">
        <v>7394</v>
      </c>
      <c r="C3331" t="s">
        <v>1736</v>
      </c>
      <c r="D3331" t="s">
        <v>6884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11379000</v>
      </c>
      <c r="K3331">
        <f>INDEX(GWP!$C$2:$C$13,MATCH(EPS!I3331,GWP!$B$2:$B$13,0))</f>
        <v>0</v>
      </c>
      <c r="L3331" s="4">
        <f t="shared" ref="L3331:L3394" si="105">IF(H3331="g pollutant",K3331*J3331/10^12,IF(H3331="MMTCO2e",J3331,IF(H3331="MWh",J3331,0)))</f>
        <v>0</v>
      </c>
    </row>
    <row r="3332" spans="1:12">
      <c r="A3332" t="s">
        <v>8949</v>
      </c>
      <c r="B3332" t="s">
        <v>7394</v>
      </c>
      <c r="C3332" t="s">
        <v>1736</v>
      </c>
      <c r="D3332" t="s">
        <v>6884</v>
      </c>
      <c r="E3332" t="s">
        <v>1710</v>
      </c>
      <c r="H3332" t="str">
        <f>INDEX('Vensim Variables'!$B:$B,MATCH(EPS!$B3332,'Vensim Variables'!$A:$A,0))</f>
        <v>g pollutant</v>
      </c>
      <c r="I3332" t="str">
        <f t="shared" si="104"/>
        <v>SOx</v>
      </c>
      <c r="J3332">
        <f>INDEX(NoSettings!$C:$C,MATCH(EPS!$A3332,NoSettings!$A:$A,0))</f>
        <v>29512200</v>
      </c>
      <c r="K3332">
        <f>INDEX(GWP!$C$2:$C$13,MATCH(EPS!I3332,GWP!$B$2:$B$13,0))</f>
        <v>0</v>
      </c>
      <c r="L3332" s="4">
        <f t="shared" si="105"/>
        <v>0</v>
      </c>
    </row>
    <row r="3333" spans="1:12">
      <c r="A3333" t="s">
        <v>8950</v>
      </c>
      <c r="B3333" t="s">
        <v>7394</v>
      </c>
      <c r="C3333" t="s">
        <v>1736</v>
      </c>
      <c r="D3333" t="s">
        <v>6884</v>
      </c>
      <c r="E3333" t="s">
        <v>1711</v>
      </c>
      <c r="H3333" t="str">
        <f>INDEX('Vensim Variables'!$B:$B,MATCH(EPS!$B3333,'Vensim Variables'!$A:$A,0))</f>
        <v>g pollutant</v>
      </c>
      <c r="I3333" t="str">
        <f t="shared" si="104"/>
        <v>BC</v>
      </c>
      <c r="J3333">
        <f>INDEX(NoSettings!$C:$C,MATCH(EPS!$A3333,NoSettings!$A:$A,0))</f>
        <v>2981650</v>
      </c>
      <c r="K3333">
        <f>INDEX(GWP!$C$2:$C$13,MATCH(EPS!I3333,GWP!$B$2:$B$13,0))</f>
        <v>0</v>
      </c>
      <c r="L3333" s="4">
        <f t="shared" si="105"/>
        <v>0</v>
      </c>
    </row>
    <row r="3334" spans="1:12">
      <c r="A3334" t="s">
        <v>8951</v>
      </c>
      <c r="B3334" t="s">
        <v>7394</v>
      </c>
      <c r="C3334" t="s">
        <v>1736</v>
      </c>
      <c r="D3334" t="s">
        <v>6884</v>
      </c>
      <c r="E3334" t="s">
        <v>1712</v>
      </c>
      <c r="H3334" t="str">
        <f>INDEX('Vensim Variables'!$B:$B,MATCH(EPS!$B3334,'Vensim Variables'!$A:$A,0))</f>
        <v>g pollutant</v>
      </c>
      <c r="I3334" t="str">
        <f t="shared" si="104"/>
        <v>OC</v>
      </c>
      <c r="J3334">
        <f>INDEX(NoSettings!$C:$C,MATCH(EPS!$A3334,NoSettings!$A:$A,0))</f>
        <v>1959370</v>
      </c>
      <c r="K3334">
        <f>INDEX(GWP!$C$2:$C$13,MATCH(EPS!I3334,GWP!$B$2:$B$13,0))</f>
        <v>0</v>
      </c>
      <c r="L3334" s="4">
        <f t="shared" si="105"/>
        <v>0</v>
      </c>
    </row>
    <row r="3335" spans="1:12">
      <c r="A3335" t="s">
        <v>8952</v>
      </c>
      <c r="B3335" t="s">
        <v>7394</v>
      </c>
      <c r="C3335" t="s">
        <v>1736</v>
      </c>
      <c r="D3335" t="s">
        <v>6884</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8953</v>
      </c>
      <c r="B3336" t="s">
        <v>7394</v>
      </c>
      <c r="C3336" t="s">
        <v>1736</v>
      </c>
      <c r="D3336" t="s">
        <v>6884</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8954</v>
      </c>
      <c r="B3337" t="s">
        <v>7394</v>
      </c>
      <c r="C3337" t="s">
        <v>1736</v>
      </c>
      <c r="D3337" t="s">
        <v>6884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8955</v>
      </c>
      <c r="B3338" t="s">
        <v>7394</v>
      </c>
      <c r="C3338" t="s">
        <v>1736</v>
      </c>
      <c r="D3338" t="s">
        <v>6885</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8956</v>
      </c>
      <c r="B3339" t="s">
        <v>7394</v>
      </c>
      <c r="C3339" t="s">
        <v>1736</v>
      </c>
      <c r="D3339" t="s">
        <v>6885</v>
      </c>
      <c r="E3339" t="s">
        <v>1705</v>
      </c>
      <c r="H3339" t="str">
        <f>INDEX('Vensim Variables'!$B:$B,MATCH(EPS!$B3339,'Vensim Variables'!$A:$A,0))</f>
        <v>g pollutant</v>
      </c>
      <c r="I3339" t="str">
        <f t="shared" si="104"/>
        <v>VOC</v>
      </c>
      <c r="J3339">
        <f>INDEX(NoSettings!$C:$C,MATCH(EPS!$A3339,NoSettings!$A:$A,0))</f>
        <v>4730530</v>
      </c>
      <c r="K3339">
        <f>INDEX(GWP!$C$2:$C$13,MATCH(EPS!I3339,GWP!$B$2:$B$13,0))</f>
        <v>0</v>
      </c>
      <c r="L3339" s="4">
        <f t="shared" si="105"/>
        <v>0</v>
      </c>
    </row>
    <row r="3340" spans="1:12">
      <c r="A3340" t="s">
        <v>8957</v>
      </c>
      <c r="B3340" t="s">
        <v>7394</v>
      </c>
      <c r="C3340" t="s">
        <v>1736</v>
      </c>
      <c r="D3340" t="s">
        <v>6885</v>
      </c>
      <c r="E3340" t="s">
        <v>1706</v>
      </c>
      <c r="H3340" t="str">
        <f>INDEX('Vensim Variables'!$B:$B,MATCH(EPS!$B3340,'Vensim Variables'!$A:$A,0))</f>
        <v>g pollutant</v>
      </c>
      <c r="I3340" t="str">
        <f t="shared" si="104"/>
        <v>CO</v>
      </c>
      <c r="J3340">
        <f>INDEX(NoSettings!$C:$C,MATCH(EPS!$A3340,NoSettings!$A:$A,0))</f>
        <v>23313800</v>
      </c>
      <c r="K3340">
        <f>INDEX(GWP!$C$2:$C$13,MATCH(EPS!I3340,GWP!$B$2:$B$13,0))</f>
        <v>0</v>
      </c>
      <c r="L3340" s="4">
        <f t="shared" si="105"/>
        <v>0</v>
      </c>
    </row>
    <row r="3341" spans="1:12">
      <c r="A3341" t="s">
        <v>8958</v>
      </c>
      <c r="B3341" t="s">
        <v>7394</v>
      </c>
      <c r="C3341" t="s">
        <v>1736</v>
      </c>
      <c r="D3341" t="s">
        <v>6885</v>
      </c>
      <c r="E3341" t="s">
        <v>1707</v>
      </c>
      <c r="H3341" t="str">
        <f>INDEX('Vensim Variables'!$B:$B,MATCH(EPS!$B3341,'Vensim Variables'!$A:$A,0))</f>
        <v>g pollutant</v>
      </c>
      <c r="I3341" t="str">
        <f t="shared" si="104"/>
        <v>NOx</v>
      </c>
      <c r="J3341">
        <f>INDEX(NoSettings!$C:$C,MATCH(EPS!$A3341,NoSettings!$A:$A,0))</f>
        <v>69230600</v>
      </c>
      <c r="K3341">
        <f>INDEX(GWP!$C$2:$C$13,MATCH(EPS!I3341,GWP!$B$2:$B$13,0))</f>
        <v>0</v>
      </c>
      <c r="L3341" s="4">
        <f t="shared" si="105"/>
        <v>0</v>
      </c>
    </row>
    <row r="3342" spans="1:12">
      <c r="A3342" t="s">
        <v>8959</v>
      </c>
      <c r="B3342" t="s">
        <v>7394</v>
      </c>
      <c r="C3342" t="s">
        <v>1736</v>
      </c>
      <c r="D3342" t="s">
        <v>6885</v>
      </c>
      <c r="E3342" t="s">
        <v>1708</v>
      </c>
      <c r="H3342" t="str">
        <f>INDEX('Vensim Variables'!$B:$B,MATCH(EPS!$B3342,'Vensim Variables'!$A:$A,0))</f>
        <v>g pollutant</v>
      </c>
      <c r="I3342" t="str">
        <f t="shared" si="104"/>
        <v>PM10</v>
      </c>
      <c r="J3342">
        <f>INDEX(NoSettings!$C:$C,MATCH(EPS!$A3342,NoSettings!$A:$A,0))</f>
        <v>4904690</v>
      </c>
      <c r="K3342">
        <f>INDEX(GWP!$C$2:$C$13,MATCH(EPS!I3342,GWP!$B$2:$B$13,0))</f>
        <v>0</v>
      </c>
      <c r="L3342" s="4">
        <f t="shared" si="105"/>
        <v>0</v>
      </c>
    </row>
    <row r="3343" spans="1:12">
      <c r="A3343" t="s">
        <v>8960</v>
      </c>
      <c r="B3343" t="s">
        <v>7394</v>
      </c>
      <c r="C3343" t="s">
        <v>1736</v>
      </c>
      <c r="D3343" t="s">
        <v>6885</v>
      </c>
      <c r="E3343" t="s">
        <v>1709</v>
      </c>
      <c r="H3343" t="str">
        <f>INDEX('Vensim Variables'!$B:$B,MATCH(EPS!$B3343,'Vensim Variables'!$A:$A,0))</f>
        <v>g pollutant</v>
      </c>
      <c r="I3343" t="str">
        <f t="shared" si="104"/>
        <v>PM25</v>
      </c>
      <c r="J3343">
        <f>INDEX(NoSettings!$C:$C,MATCH(EPS!$A3343,NoSettings!$A:$A,0))</f>
        <v>4401040</v>
      </c>
      <c r="K3343">
        <f>INDEX(GWP!$C$2:$C$13,MATCH(EPS!I3343,GWP!$B$2:$B$13,0))</f>
        <v>0</v>
      </c>
      <c r="L3343" s="4">
        <f t="shared" si="105"/>
        <v>0</v>
      </c>
    </row>
    <row r="3344" spans="1:12">
      <c r="A3344" t="s">
        <v>8961</v>
      </c>
      <c r="B3344" t="s">
        <v>7394</v>
      </c>
      <c r="C3344" t="s">
        <v>1736</v>
      </c>
      <c r="D3344" t="s">
        <v>6885</v>
      </c>
      <c r="E3344" t="s">
        <v>1710</v>
      </c>
      <c r="H3344" t="str">
        <f>INDEX('Vensim Variables'!$B:$B,MATCH(EPS!$B3344,'Vensim Variables'!$A:$A,0))</f>
        <v>g pollutant</v>
      </c>
      <c r="I3344" t="str">
        <f t="shared" si="104"/>
        <v>SOx</v>
      </c>
      <c r="J3344">
        <f>INDEX(NoSettings!$C:$C,MATCH(EPS!$A3344,NoSettings!$A:$A,0))</f>
        <v>11414500</v>
      </c>
      <c r="K3344">
        <f>INDEX(GWP!$C$2:$C$13,MATCH(EPS!I3344,GWP!$B$2:$B$13,0))</f>
        <v>0</v>
      </c>
      <c r="L3344" s="4">
        <f t="shared" si="105"/>
        <v>0</v>
      </c>
    </row>
    <row r="3345" spans="1:12">
      <c r="A3345" t="s">
        <v>8962</v>
      </c>
      <c r="B3345" t="s">
        <v>7394</v>
      </c>
      <c r="C3345" t="s">
        <v>1736</v>
      </c>
      <c r="D3345" t="s">
        <v>6885</v>
      </c>
      <c r="E3345" t="s">
        <v>1711</v>
      </c>
      <c r="H3345" t="str">
        <f>INDEX('Vensim Variables'!$B:$B,MATCH(EPS!$B3345,'Vensim Variables'!$A:$A,0))</f>
        <v>g pollutant</v>
      </c>
      <c r="I3345" t="str">
        <f t="shared" si="104"/>
        <v>BC</v>
      </c>
      <c r="J3345">
        <f>INDEX(NoSettings!$C:$C,MATCH(EPS!$A3345,NoSettings!$A:$A,0))</f>
        <v>1153210</v>
      </c>
      <c r="K3345">
        <f>INDEX(GWP!$C$2:$C$13,MATCH(EPS!I3345,GWP!$B$2:$B$13,0))</f>
        <v>0</v>
      </c>
      <c r="L3345" s="4">
        <f t="shared" si="105"/>
        <v>0</v>
      </c>
    </row>
    <row r="3346" spans="1:12">
      <c r="A3346" t="s">
        <v>8963</v>
      </c>
      <c r="B3346" t="s">
        <v>7394</v>
      </c>
      <c r="C3346" t="s">
        <v>1736</v>
      </c>
      <c r="D3346" t="s">
        <v>6885</v>
      </c>
      <c r="E3346" t="s">
        <v>1712</v>
      </c>
      <c r="H3346" t="str">
        <f>INDEX('Vensim Variables'!$B:$B,MATCH(EPS!$B3346,'Vensim Variables'!$A:$A,0))</f>
        <v>g pollutant</v>
      </c>
      <c r="I3346" t="str">
        <f t="shared" si="104"/>
        <v>OC</v>
      </c>
      <c r="J3346">
        <f>INDEX(NoSettings!$C:$C,MATCH(EPS!$A3346,NoSettings!$A:$A,0))</f>
        <v>757827</v>
      </c>
      <c r="K3346">
        <f>INDEX(GWP!$C$2:$C$13,MATCH(EPS!I3346,GWP!$B$2:$B$13,0))</f>
        <v>0</v>
      </c>
      <c r="L3346" s="4">
        <f t="shared" si="105"/>
        <v>0</v>
      </c>
    </row>
    <row r="3347" spans="1:12">
      <c r="A3347" t="s">
        <v>8964</v>
      </c>
      <c r="B3347" t="s">
        <v>7394</v>
      </c>
      <c r="C3347" t="s">
        <v>1736</v>
      </c>
      <c r="D3347" t="s">
        <v>6885</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8965</v>
      </c>
      <c r="B3348" t="s">
        <v>7394</v>
      </c>
      <c r="C3348" t="s">
        <v>1736</v>
      </c>
      <c r="D3348" t="s">
        <v>6885</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8966</v>
      </c>
      <c r="B3349" t="s">
        <v>7394</v>
      </c>
      <c r="C3349" t="s">
        <v>1736</v>
      </c>
      <c r="D3349" t="s">
        <v>6885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8967</v>
      </c>
      <c r="B3350" t="s">
        <v>7394</v>
      </c>
      <c r="C3350" t="s">
        <v>1736</v>
      </c>
      <c r="D3350" t="s">
        <v>6886</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8968</v>
      </c>
      <c r="B3351" t="s">
        <v>7394</v>
      </c>
      <c r="C3351" t="s">
        <v>1736</v>
      </c>
      <c r="D3351" t="s">
        <v>6886</v>
      </c>
      <c r="E3351" t="s">
        <v>1705</v>
      </c>
      <c r="H3351" t="str">
        <f>INDEX('Vensim Variables'!$B:$B,MATCH(EPS!$B3351,'Vensim Variables'!$A:$A,0))</f>
        <v>g pollutant</v>
      </c>
      <c r="I3351" t="str">
        <f t="shared" si="104"/>
        <v>VOC</v>
      </c>
      <c r="J3351">
        <f>INDEX(NoSettings!$C:$C,MATCH(EPS!$A3351,NoSettings!$A:$A,0))</f>
        <v>6495320</v>
      </c>
      <c r="K3351">
        <f>INDEX(GWP!$C$2:$C$13,MATCH(EPS!I3351,GWP!$B$2:$B$13,0))</f>
        <v>0</v>
      </c>
      <c r="L3351" s="4">
        <f t="shared" si="105"/>
        <v>0</v>
      </c>
    </row>
    <row r="3352" spans="1:12">
      <c r="A3352" t="s">
        <v>8969</v>
      </c>
      <c r="B3352" t="s">
        <v>7394</v>
      </c>
      <c r="C3352" t="s">
        <v>1736</v>
      </c>
      <c r="D3352" t="s">
        <v>6886</v>
      </c>
      <c r="E3352" t="s">
        <v>1706</v>
      </c>
      <c r="H3352" t="str">
        <f>INDEX('Vensim Variables'!$B:$B,MATCH(EPS!$B3352,'Vensim Variables'!$A:$A,0))</f>
        <v>g pollutant</v>
      </c>
      <c r="I3352" t="str">
        <f t="shared" si="104"/>
        <v>CO</v>
      </c>
      <c r="J3352">
        <f>INDEX(NoSettings!$C:$C,MATCH(EPS!$A3352,NoSettings!$A:$A,0))</f>
        <v>32011200</v>
      </c>
      <c r="K3352">
        <f>INDEX(GWP!$C$2:$C$13,MATCH(EPS!I3352,GWP!$B$2:$B$13,0))</f>
        <v>0</v>
      </c>
      <c r="L3352" s="4">
        <f t="shared" si="105"/>
        <v>0</v>
      </c>
    </row>
    <row r="3353" spans="1:12">
      <c r="A3353" t="s">
        <v>8970</v>
      </c>
      <c r="B3353" t="s">
        <v>7394</v>
      </c>
      <c r="C3353" t="s">
        <v>1736</v>
      </c>
      <c r="D3353" t="s">
        <v>6886</v>
      </c>
      <c r="E3353" t="s">
        <v>1707</v>
      </c>
      <c r="H3353" t="str">
        <f>INDEX('Vensim Variables'!$B:$B,MATCH(EPS!$B3353,'Vensim Variables'!$A:$A,0))</f>
        <v>g pollutant</v>
      </c>
      <c r="I3353" t="str">
        <f t="shared" si="104"/>
        <v>NOx</v>
      </c>
      <c r="J3353">
        <f>INDEX(NoSettings!$C:$C,MATCH(EPS!$A3353,NoSettings!$A:$A,0))</f>
        <v>95057800</v>
      </c>
      <c r="K3353">
        <f>INDEX(GWP!$C$2:$C$13,MATCH(EPS!I3353,GWP!$B$2:$B$13,0))</f>
        <v>0</v>
      </c>
      <c r="L3353" s="4">
        <f t="shared" si="105"/>
        <v>0</v>
      </c>
    </row>
    <row r="3354" spans="1:12">
      <c r="A3354" t="s">
        <v>8971</v>
      </c>
      <c r="B3354" t="s">
        <v>7394</v>
      </c>
      <c r="C3354" t="s">
        <v>1736</v>
      </c>
      <c r="D3354" t="s">
        <v>6886</v>
      </c>
      <c r="E3354" t="s">
        <v>1708</v>
      </c>
      <c r="H3354" t="str">
        <f>INDEX('Vensim Variables'!$B:$B,MATCH(EPS!$B3354,'Vensim Variables'!$A:$A,0))</f>
        <v>g pollutant</v>
      </c>
      <c r="I3354" t="str">
        <f t="shared" si="104"/>
        <v>PM10</v>
      </c>
      <c r="J3354">
        <f>INDEX(NoSettings!$C:$C,MATCH(EPS!$A3354,NoSettings!$A:$A,0))</f>
        <v>6734450</v>
      </c>
      <c r="K3354">
        <f>INDEX(GWP!$C$2:$C$13,MATCH(EPS!I3354,GWP!$B$2:$B$13,0))</f>
        <v>0</v>
      </c>
      <c r="L3354" s="4">
        <f t="shared" si="105"/>
        <v>0</v>
      </c>
    </row>
    <row r="3355" spans="1:12">
      <c r="A3355" t="s">
        <v>8972</v>
      </c>
      <c r="B3355" t="s">
        <v>7394</v>
      </c>
      <c r="C3355" t="s">
        <v>1736</v>
      </c>
      <c r="D3355" t="s">
        <v>6886</v>
      </c>
      <c r="E3355" t="s">
        <v>1709</v>
      </c>
      <c r="H3355" t="str">
        <f>INDEX('Vensim Variables'!$B:$B,MATCH(EPS!$B3355,'Vensim Variables'!$A:$A,0))</f>
        <v>g pollutant</v>
      </c>
      <c r="I3355" t="str">
        <f t="shared" si="104"/>
        <v>PM25</v>
      </c>
      <c r="J3355">
        <f>INDEX(NoSettings!$C:$C,MATCH(EPS!$A3355,NoSettings!$A:$A,0))</f>
        <v>6042910</v>
      </c>
      <c r="K3355">
        <f>INDEX(GWP!$C$2:$C$13,MATCH(EPS!I3355,GWP!$B$2:$B$13,0))</f>
        <v>0</v>
      </c>
      <c r="L3355" s="4">
        <f t="shared" si="105"/>
        <v>0</v>
      </c>
    </row>
    <row r="3356" spans="1:12">
      <c r="A3356" t="s">
        <v>8973</v>
      </c>
      <c r="B3356" t="s">
        <v>7394</v>
      </c>
      <c r="C3356" t="s">
        <v>1736</v>
      </c>
      <c r="D3356" t="s">
        <v>6886</v>
      </c>
      <c r="E3356" t="s">
        <v>1710</v>
      </c>
      <c r="H3356" t="str">
        <f>INDEX('Vensim Variables'!$B:$B,MATCH(EPS!$B3356,'Vensim Variables'!$A:$A,0))</f>
        <v>g pollutant</v>
      </c>
      <c r="I3356" t="str">
        <f t="shared" si="104"/>
        <v>SOx</v>
      </c>
      <c r="J3356">
        <f>INDEX(NoSettings!$C:$C,MATCH(EPS!$A3356,NoSettings!$A:$A,0))</f>
        <v>15672800</v>
      </c>
      <c r="K3356">
        <f>INDEX(GWP!$C$2:$C$13,MATCH(EPS!I3356,GWP!$B$2:$B$13,0))</f>
        <v>0</v>
      </c>
      <c r="L3356" s="4">
        <f t="shared" si="105"/>
        <v>0</v>
      </c>
    </row>
    <row r="3357" spans="1:12">
      <c r="A3357" t="s">
        <v>8974</v>
      </c>
      <c r="B3357" t="s">
        <v>7394</v>
      </c>
      <c r="C3357" t="s">
        <v>1736</v>
      </c>
      <c r="D3357" t="s">
        <v>6886</v>
      </c>
      <c r="E3357" t="s">
        <v>1711</v>
      </c>
      <c r="H3357" t="str">
        <f>INDEX('Vensim Variables'!$B:$B,MATCH(EPS!$B3357,'Vensim Variables'!$A:$A,0))</f>
        <v>g pollutant</v>
      </c>
      <c r="I3357" t="str">
        <f t="shared" si="104"/>
        <v>BC</v>
      </c>
      <c r="J3357">
        <f>INDEX(NoSettings!$C:$C,MATCH(EPS!$A3357,NoSettings!$A:$A,0))</f>
        <v>1583440</v>
      </c>
      <c r="K3357">
        <f>INDEX(GWP!$C$2:$C$13,MATCH(EPS!I3357,GWP!$B$2:$B$13,0))</f>
        <v>0</v>
      </c>
      <c r="L3357" s="4">
        <f t="shared" si="105"/>
        <v>0</v>
      </c>
    </row>
    <row r="3358" spans="1:12">
      <c r="A3358" t="s">
        <v>8975</v>
      </c>
      <c r="B3358" t="s">
        <v>7394</v>
      </c>
      <c r="C3358" t="s">
        <v>1736</v>
      </c>
      <c r="D3358" t="s">
        <v>6886</v>
      </c>
      <c r="E3358" t="s">
        <v>1712</v>
      </c>
      <c r="H3358" t="str">
        <f>INDEX('Vensim Variables'!$B:$B,MATCH(EPS!$B3358,'Vensim Variables'!$A:$A,0))</f>
        <v>g pollutant</v>
      </c>
      <c r="I3358" t="str">
        <f t="shared" si="104"/>
        <v>OC</v>
      </c>
      <c r="J3358">
        <f>INDEX(NoSettings!$C:$C,MATCH(EPS!$A3358,NoSettings!$A:$A,0))</f>
        <v>1040540</v>
      </c>
      <c r="K3358">
        <f>INDEX(GWP!$C$2:$C$13,MATCH(EPS!I3358,GWP!$B$2:$B$13,0))</f>
        <v>0</v>
      </c>
      <c r="L3358" s="4">
        <f t="shared" si="105"/>
        <v>0</v>
      </c>
    </row>
    <row r="3359" spans="1:12">
      <c r="A3359" t="s">
        <v>8976</v>
      </c>
      <c r="B3359" t="s">
        <v>7394</v>
      </c>
      <c r="C3359" t="s">
        <v>1736</v>
      </c>
      <c r="D3359" t="s">
        <v>6886</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8977</v>
      </c>
      <c r="B3360" t="s">
        <v>7394</v>
      </c>
      <c r="C3360" t="s">
        <v>1736</v>
      </c>
      <c r="D3360" t="s">
        <v>6886</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8978</v>
      </c>
      <c r="B3361" t="s">
        <v>7394</v>
      </c>
      <c r="C3361" t="s">
        <v>1736</v>
      </c>
      <c r="D3361" t="s">
        <v>6886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8979</v>
      </c>
      <c r="B3362" t="s">
        <v>7394</v>
      </c>
      <c r="C3362" t="s">
        <v>1736</v>
      </c>
      <c r="D3362" t="s">
        <v>6887</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8980</v>
      </c>
      <c r="B3363" t="s">
        <v>7394</v>
      </c>
      <c r="C3363" t="s">
        <v>1736</v>
      </c>
      <c r="D3363" t="s">
        <v>6887</v>
      </c>
      <c r="E3363" t="s">
        <v>1705</v>
      </c>
      <c r="H3363" t="str">
        <f>INDEX('Vensim Variables'!$B:$B,MATCH(EPS!$B3363,'Vensim Variables'!$A:$A,0))</f>
        <v>g pollutant</v>
      </c>
      <c r="I3363" t="str">
        <f t="shared" si="104"/>
        <v>VOC</v>
      </c>
      <c r="J3363">
        <f>INDEX(NoSettings!$C:$C,MATCH(EPS!$A3363,NoSettings!$A:$A,0))</f>
        <v>3944620</v>
      </c>
      <c r="K3363">
        <f>INDEX(GWP!$C$2:$C$13,MATCH(EPS!I3363,GWP!$B$2:$B$13,0))</f>
        <v>0</v>
      </c>
      <c r="L3363" s="4">
        <f t="shared" si="105"/>
        <v>0</v>
      </c>
    </row>
    <row r="3364" spans="1:12">
      <c r="A3364" t="s">
        <v>8981</v>
      </c>
      <c r="B3364" t="s">
        <v>7394</v>
      </c>
      <c r="C3364" t="s">
        <v>1736</v>
      </c>
      <c r="D3364" t="s">
        <v>6887</v>
      </c>
      <c r="E3364" t="s">
        <v>1706</v>
      </c>
      <c r="H3364" t="str">
        <f>INDEX('Vensim Variables'!$B:$B,MATCH(EPS!$B3364,'Vensim Variables'!$A:$A,0))</f>
        <v>g pollutant</v>
      </c>
      <c r="I3364" t="str">
        <f t="shared" si="104"/>
        <v>CO</v>
      </c>
      <c r="J3364">
        <f>INDEX(NoSettings!$C:$C,MATCH(EPS!$A3364,NoSettings!$A:$A,0))</f>
        <v>19440500</v>
      </c>
      <c r="K3364">
        <f>INDEX(GWP!$C$2:$C$13,MATCH(EPS!I3364,GWP!$B$2:$B$13,0))</f>
        <v>0</v>
      </c>
      <c r="L3364" s="4">
        <f t="shared" si="105"/>
        <v>0</v>
      </c>
    </row>
    <row r="3365" spans="1:12">
      <c r="A3365" t="s">
        <v>8982</v>
      </c>
      <c r="B3365" t="s">
        <v>7394</v>
      </c>
      <c r="C3365" t="s">
        <v>1736</v>
      </c>
      <c r="D3365" t="s">
        <v>6887</v>
      </c>
      <c r="E3365" t="s">
        <v>1707</v>
      </c>
      <c r="H3365" t="str">
        <f>INDEX('Vensim Variables'!$B:$B,MATCH(EPS!$B3365,'Vensim Variables'!$A:$A,0))</f>
        <v>g pollutant</v>
      </c>
      <c r="I3365" t="str">
        <f t="shared" si="104"/>
        <v>NOx</v>
      </c>
      <c r="J3365">
        <f>INDEX(NoSettings!$C:$C,MATCH(EPS!$A3365,NoSettings!$A:$A,0))</f>
        <v>57728900</v>
      </c>
      <c r="K3365">
        <f>INDEX(GWP!$C$2:$C$13,MATCH(EPS!I3365,GWP!$B$2:$B$13,0))</f>
        <v>0</v>
      </c>
      <c r="L3365" s="4">
        <f t="shared" si="105"/>
        <v>0</v>
      </c>
    </row>
    <row r="3366" spans="1:12">
      <c r="A3366" t="s">
        <v>8983</v>
      </c>
      <c r="B3366" t="s">
        <v>7394</v>
      </c>
      <c r="C3366" t="s">
        <v>1736</v>
      </c>
      <c r="D3366" t="s">
        <v>6887</v>
      </c>
      <c r="E3366" t="s">
        <v>1708</v>
      </c>
      <c r="H3366" t="str">
        <f>INDEX('Vensim Variables'!$B:$B,MATCH(EPS!$B3366,'Vensim Variables'!$A:$A,0))</f>
        <v>g pollutant</v>
      </c>
      <c r="I3366" t="str">
        <f t="shared" si="104"/>
        <v>PM10</v>
      </c>
      <c r="J3366">
        <f>INDEX(NoSettings!$C:$C,MATCH(EPS!$A3366,NoSettings!$A:$A,0))</f>
        <v>4089850</v>
      </c>
      <c r="K3366">
        <f>INDEX(GWP!$C$2:$C$13,MATCH(EPS!I3366,GWP!$B$2:$B$13,0))</f>
        <v>0</v>
      </c>
      <c r="L3366" s="4">
        <f t="shared" si="105"/>
        <v>0</v>
      </c>
    </row>
    <row r="3367" spans="1:12">
      <c r="A3367" t="s">
        <v>8984</v>
      </c>
      <c r="B3367" t="s">
        <v>7394</v>
      </c>
      <c r="C3367" t="s">
        <v>1736</v>
      </c>
      <c r="D3367" t="s">
        <v>6887</v>
      </c>
      <c r="E3367" t="s">
        <v>1709</v>
      </c>
      <c r="H3367" t="str">
        <f>INDEX('Vensim Variables'!$B:$B,MATCH(EPS!$B3367,'Vensim Variables'!$A:$A,0))</f>
        <v>g pollutant</v>
      </c>
      <c r="I3367" t="str">
        <f t="shared" si="104"/>
        <v>PM25</v>
      </c>
      <c r="J3367">
        <f>INDEX(NoSettings!$C:$C,MATCH(EPS!$A3367,NoSettings!$A:$A,0))</f>
        <v>3669880</v>
      </c>
      <c r="K3367">
        <f>INDEX(GWP!$C$2:$C$13,MATCH(EPS!I3367,GWP!$B$2:$B$13,0))</f>
        <v>0</v>
      </c>
      <c r="L3367" s="4">
        <f t="shared" si="105"/>
        <v>0</v>
      </c>
    </row>
    <row r="3368" spans="1:12">
      <c r="A3368" t="s">
        <v>8985</v>
      </c>
      <c r="B3368" t="s">
        <v>7394</v>
      </c>
      <c r="C3368" t="s">
        <v>1736</v>
      </c>
      <c r="D3368" t="s">
        <v>6887</v>
      </c>
      <c r="E3368" t="s">
        <v>1710</v>
      </c>
      <c r="H3368" t="str">
        <f>INDEX('Vensim Variables'!$B:$B,MATCH(EPS!$B3368,'Vensim Variables'!$A:$A,0))</f>
        <v>g pollutant</v>
      </c>
      <c r="I3368" t="str">
        <f t="shared" si="104"/>
        <v>SOx</v>
      </c>
      <c r="J3368">
        <f>INDEX(NoSettings!$C:$C,MATCH(EPS!$A3368,NoSettings!$A:$A,0))</f>
        <v>9518120</v>
      </c>
      <c r="K3368">
        <f>INDEX(GWP!$C$2:$C$13,MATCH(EPS!I3368,GWP!$B$2:$B$13,0))</f>
        <v>0</v>
      </c>
      <c r="L3368" s="4">
        <f t="shared" si="105"/>
        <v>0</v>
      </c>
    </row>
    <row r="3369" spans="1:12">
      <c r="A3369" t="s">
        <v>8986</v>
      </c>
      <c r="B3369" t="s">
        <v>7394</v>
      </c>
      <c r="C3369" t="s">
        <v>1736</v>
      </c>
      <c r="D3369" t="s">
        <v>6887</v>
      </c>
      <c r="E3369" t="s">
        <v>1711</v>
      </c>
      <c r="H3369" t="str">
        <f>INDEX('Vensim Variables'!$B:$B,MATCH(EPS!$B3369,'Vensim Variables'!$A:$A,0))</f>
        <v>g pollutant</v>
      </c>
      <c r="I3369" t="str">
        <f t="shared" si="104"/>
        <v>BC</v>
      </c>
      <c r="J3369">
        <f>INDEX(NoSettings!$C:$C,MATCH(EPS!$A3369,NoSettings!$A:$A,0))</f>
        <v>961625</v>
      </c>
      <c r="K3369">
        <f>INDEX(GWP!$C$2:$C$13,MATCH(EPS!I3369,GWP!$B$2:$B$13,0))</f>
        <v>0</v>
      </c>
      <c r="L3369" s="4">
        <f t="shared" si="105"/>
        <v>0</v>
      </c>
    </row>
    <row r="3370" spans="1:12">
      <c r="A3370" t="s">
        <v>8987</v>
      </c>
      <c r="B3370" t="s">
        <v>7394</v>
      </c>
      <c r="C3370" t="s">
        <v>1736</v>
      </c>
      <c r="D3370" t="s">
        <v>6887</v>
      </c>
      <c r="E3370" t="s">
        <v>1712</v>
      </c>
      <c r="H3370" t="str">
        <f>INDEX('Vensim Variables'!$B:$B,MATCH(EPS!$B3370,'Vensim Variables'!$A:$A,0))</f>
        <v>g pollutant</v>
      </c>
      <c r="I3370" t="str">
        <f t="shared" si="104"/>
        <v>OC</v>
      </c>
      <c r="J3370">
        <f>INDEX(NoSettings!$C:$C,MATCH(EPS!$A3370,NoSettings!$A:$A,0))</f>
        <v>631925</v>
      </c>
      <c r="K3370">
        <f>INDEX(GWP!$C$2:$C$13,MATCH(EPS!I3370,GWP!$B$2:$B$13,0))</f>
        <v>0</v>
      </c>
      <c r="L3370" s="4">
        <f t="shared" si="105"/>
        <v>0</v>
      </c>
    </row>
    <row r="3371" spans="1:12">
      <c r="A3371" t="s">
        <v>8988</v>
      </c>
      <c r="B3371" t="s">
        <v>7394</v>
      </c>
      <c r="C3371" t="s">
        <v>1736</v>
      </c>
      <c r="D3371" t="s">
        <v>6887</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8989</v>
      </c>
      <c r="B3372" t="s">
        <v>7394</v>
      </c>
      <c r="C3372" t="s">
        <v>1736</v>
      </c>
      <c r="D3372" t="s">
        <v>6887</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8990</v>
      </c>
      <c r="B3373" t="s">
        <v>7394</v>
      </c>
      <c r="C3373" t="s">
        <v>1736</v>
      </c>
      <c r="D3373" t="s">
        <v>6887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8991</v>
      </c>
      <c r="B3374" t="s">
        <v>7394</v>
      </c>
      <c r="C3374" t="s">
        <v>1736</v>
      </c>
      <c r="D3374" t="s">
        <v>6888</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8992</v>
      </c>
      <c r="B3375" t="s">
        <v>7394</v>
      </c>
      <c r="C3375" t="s">
        <v>1736</v>
      </c>
      <c r="D3375" t="s">
        <v>6888</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8993</v>
      </c>
      <c r="B3376" t="s">
        <v>7394</v>
      </c>
      <c r="C3376" t="s">
        <v>1736</v>
      </c>
      <c r="D3376" t="s">
        <v>6888</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8994</v>
      </c>
      <c r="B3377" t="s">
        <v>7394</v>
      </c>
      <c r="C3377" t="s">
        <v>1736</v>
      </c>
      <c r="D3377" t="s">
        <v>6888</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8995</v>
      </c>
      <c r="B3378" t="s">
        <v>7394</v>
      </c>
      <c r="C3378" t="s">
        <v>1736</v>
      </c>
      <c r="D3378" t="s">
        <v>6888</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8996</v>
      </c>
      <c r="B3379" t="s">
        <v>7394</v>
      </c>
      <c r="C3379" t="s">
        <v>1736</v>
      </c>
      <c r="D3379" t="s">
        <v>6888</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8997</v>
      </c>
      <c r="B3380" t="s">
        <v>7394</v>
      </c>
      <c r="C3380" t="s">
        <v>1736</v>
      </c>
      <c r="D3380" t="s">
        <v>6888</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8998</v>
      </c>
      <c r="B3381" t="s">
        <v>7394</v>
      </c>
      <c r="C3381" t="s">
        <v>1736</v>
      </c>
      <c r="D3381" t="s">
        <v>6888</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8999</v>
      </c>
      <c r="B3382" t="s">
        <v>7394</v>
      </c>
      <c r="C3382" t="s">
        <v>1736</v>
      </c>
      <c r="D3382" t="s">
        <v>6888</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9000</v>
      </c>
      <c r="B3383" t="s">
        <v>7394</v>
      </c>
      <c r="C3383" t="s">
        <v>1736</v>
      </c>
      <c r="D3383" t="s">
        <v>6888</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9001</v>
      </c>
      <c r="B3384" t="s">
        <v>7394</v>
      </c>
      <c r="C3384" t="s">
        <v>1736</v>
      </c>
      <c r="D3384" t="s">
        <v>6888</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9002</v>
      </c>
      <c r="B3385" t="s">
        <v>7394</v>
      </c>
      <c r="C3385" t="s">
        <v>1736</v>
      </c>
      <c r="D3385" t="s">
        <v>6888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9003</v>
      </c>
      <c r="B3386" t="s">
        <v>7394</v>
      </c>
      <c r="C3386" t="s">
        <v>1736</v>
      </c>
      <c r="D3386" t="s">
        <v>6889</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9004</v>
      </c>
      <c r="B3387" t="s">
        <v>7394</v>
      </c>
      <c r="C3387" t="s">
        <v>1736</v>
      </c>
      <c r="D3387" t="s">
        <v>6889</v>
      </c>
      <c r="E3387" t="s">
        <v>1705</v>
      </c>
      <c r="H3387" t="str">
        <f>INDEX('Vensim Variables'!$B:$B,MATCH(EPS!$B3387,'Vensim Variables'!$A:$A,0))</f>
        <v>g pollutant</v>
      </c>
      <c r="I3387" t="str">
        <f t="shared" si="104"/>
        <v>VOC</v>
      </c>
      <c r="J3387">
        <f>INDEX(NoSettings!$C:$C,MATCH(EPS!$A3387,NoSettings!$A:$A,0))</f>
        <v>888118</v>
      </c>
      <c r="K3387">
        <f>INDEX(GWP!$C$2:$C$13,MATCH(EPS!I3387,GWP!$B$2:$B$13,0))</f>
        <v>0</v>
      </c>
      <c r="L3387" s="4">
        <f t="shared" si="105"/>
        <v>0</v>
      </c>
    </row>
    <row r="3388" spans="1:12">
      <c r="A3388" t="s">
        <v>9005</v>
      </c>
      <c r="B3388" t="s">
        <v>7394</v>
      </c>
      <c r="C3388" t="s">
        <v>1736</v>
      </c>
      <c r="D3388" t="s">
        <v>6889</v>
      </c>
      <c r="E3388" t="s">
        <v>1706</v>
      </c>
      <c r="H3388" t="str">
        <f>INDEX('Vensim Variables'!$B:$B,MATCH(EPS!$B3388,'Vensim Variables'!$A:$A,0))</f>
        <v>g pollutant</v>
      </c>
      <c r="I3388" t="str">
        <f t="shared" si="104"/>
        <v>CO</v>
      </c>
      <c r="J3388">
        <f>INDEX(NoSettings!$C:$C,MATCH(EPS!$A3388,NoSettings!$A:$A,0))</f>
        <v>4376970</v>
      </c>
      <c r="K3388">
        <f>INDEX(GWP!$C$2:$C$13,MATCH(EPS!I3388,GWP!$B$2:$B$13,0))</f>
        <v>0</v>
      </c>
      <c r="L3388" s="4">
        <f t="shared" si="105"/>
        <v>0</v>
      </c>
    </row>
    <row r="3389" spans="1:12">
      <c r="A3389" t="s">
        <v>9006</v>
      </c>
      <c r="B3389" t="s">
        <v>7394</v>
      </c>
      <c r="C3389" t="s">
        <v>1736</v>
      </c>
      <c r="D3389" t="s">
        <v>6889</v>
      </c>
      <c r="E3389" t="s">
        <v>1707</v>
      </c>
      <c r="H3389" t="str">
        <f>INDEX('Vensim Variables'!$B:$B,MATCH(EPS!$B3389,'Vensim Variables'!$A:$A,0))</f>
        <v>g pollutant</v>
      </c>
      <c r="I3389" t="str">
        <f t="shared" si="104"/>
        <v>NOx</v>
      </c>
      <c r="J3389">
        <f>INDEX(NoSettings!$C:$C,MATCH(EPS!$A3389,NoSettings!$A:$A,0))</f>
        <v>12997500</v>
      </c>
      <c r="K3389">
        <f>INDEX(GWP!$C$2:$C$13,MATCH(EPS!I3389,GWP!$B$2:$B$13,0))</f>
        <v>0</v>
      </c>
      <c r="L3389" s="4">
        <f t="shared" si="105"/>
        <v>0</v>
      </c>
    </row>
    <row r="3390" spans="1:12">
      <c r="A3390" t="s">
        <v>9007</v>
      </c>
      <c r="B3390" t="s">
        <v>7394</v>
      </c>
      <c r="C3390" t="s">
        <v>1736</v>
      </c>
      <c r="D3390" t="s">
        <v>6889</v>
      </c>
      <c r="E3390" t="s">
        <v>1708</v>
      </c>
      <c r="H3390" t="str">
        <f>INDEX('Vensim Variables'!$B:$B,MATCH(EPS!$B3390,'Vensim Variables'!$A:$A,0))</f>
        <v>g pollutant</v>
      </c>
      <c r="I3390" t="str">
        <f t="shared" si="104"/>
        <v>PM10</v>
      </c>
      <c r="J3390">
        <f>INDEX(NoSettings!$C:$C,MATCH(EPS!$A3390,NoSettings!$A:$A,0))</f>
        <v>920815</v>
      </c>
      <c r="K3390">
        <f>INDEX(GWP!$C$2:$C$13,MATCH(EPS!I3390,GWP!$B$2:$B$13,0))</f>
        <v>0</v>
      </c>
      <c r="L3390" s="4">
        <f t="shared" si="105"/>
        <v>0</v>
      </c>
    </row>
    <row r="3391" spans="1:12">
      <c r="A3391" t="s">
        <v>9008</v>
      </c>
      <c r="B3391" t="s">
        <v>7394</v>
      </c>
      <c r="C3391" t="s">
        <v>1736</v>
      </c>
      <c r="D3391" t="s">
        <v>6889</v>
      </c>
      <c r="E3391" t="s">
        <v>1709</v>
      </c>
      <c r="H3391" t="str">
        <f>INDEX('Vensim Variables'!$B:$B,MATCH(EPS!$B3391,'Vensim Variables'!$A:$A,0))</f>
        <v>g pollutant</v>
      </c>
      <c r="I3391" t="str">
        <f t="shared" si="104"/>
        <v>PM25</v>
      </c>
      <c r="J3391">
        <f>INDEX(NoSettings!$C:$C,MATCH(EPS!$A3391,NoSettings!$A:$A,0))</f>
        <v>826260</v>
      </c>
      <c r="K3391">
        <f>INDEX(GWP!$C$2:$C$13,MATCH(EPS!I3391,GWP!$B$2:$B$13,0))</f>
        <v>0</v>
      </c>
      <c r="L3391" s="4">
        <f t="shared" si="105"/>
        <v>0</v>
      </c>
    </row>
    <row r="3392" spans="1:12">
      <c r="A3392" t="s">
        <v>9009</v>
      </c>
      <c r="B3392" t="s">
        <v>7394</v>
      </c>
      <c r="C3392" t="s">
        <v>1736</v>
      </c>
      <c r="D3392" t="s">
        <v>6889</v>
      </c>
      <c r="E3392" t="s">
        <v>1710</v>
      </c>
      <c r="H3392" t="str">
        <f>INDEX('Vensim Variables'!$B:$B,MATCH(EPS!$B3392,'Vensim Variables'!$A:$A,0))</f>
        <v>g pollutant</v>
      </c>
      <c r="I3392" t="str">
        <f t="shared" si="104"/>
        <v>SOx</v>
      </c>
      <c r="J3392">
        <f>INDEX(NoSettings!$C:$C,MATCH(EPS!$A3392,NoSettings!$A:$A,0))</f>
        <v>2142970</v>
      </c>
      <c r="K3392">
        <f>INDEX(GWP!$C$2:$C$13,MATCH(EPS!I3392,GWP!$B$2:$B$13,0))</f>
        <v>0</v>
      </c>
      <c r="L3392" s="4">
        <f t="shared" si="105"/>
        <v>0</v>
      </c>
    </row>
    <row r="3393" spans="1:12">
      <c r="A3393" t="s">
        <v>9010</v>
      </c>
      <c r="B3393" t="s">
        <v>7394</v>
      </c>
      <c r="C3393" t="s">
        <v>1736</v>
      </c>
      <c r="D3393" t="s">
        <v>6889</v>
      </c>
      <c r="E3393" t="s">
        <v>1711</v>
      </c>
      <c r="H3393" t="str">
        <f>INDEX('Vensim Variables'!$B:$B,MATCH(EPS!$B3393,'Vensim Variables'!$A:$A,0))</f>
        <v>g pollutant</v>
      </c>
      <c r="I3393" t="str">
        <f t="shared" si="104"/>
        <v>BC</v>
      </c>
      <c r="J3393">
        <f>INDEX(NoSettings!$C:$C,MATCH(EPS!$A3393,NoSettings!$A:$A,0))</f>
        <v>216506</v>
      </c>
      <c r="K3393">
        <f>INDEX(GWP!$C$2:$C$13,MATCH(EPS!I3393,GWP!$B$2:$B$13,0))</f>
        <v>0</v>
      </c>
      <c r="L3393" s="4">
        <f t="shared" si="105"/>
        <v>0</v>
      </c>
    </row>
    <row r="3394" spans="1:12">
      <c r="A3394" t="s">
        <v>9011</v>
      </c>
      <c r="B3394" t="s">
        <v>7394</v>
      </c>
      <c r="C3394" t="s">
        <v>1736</v>
      </c>
      <c r="D3394" t="s">
        <v>6889</v>
      </c>
      <c r="E3394" t="s">
        <v>1712</v>
      </c>
      <c r="H3394" t="str">
        <f>INDEX('Vensim Variables'!$B:$B,MATCH(EPS!$B3394,'Vensim Variables'!$A:$A,0))</f>
        <v>g pollutant</v>
      </c>
      <c r="I3394" t="str">
        <f t="shared" si="104"/>
        <v>OC</v>
      </c>
      <c r="J3394">
        <f>INDEX(NoSettings!$C:$C,MATCH(EPS!$A3394,NoSettings!$A:$A,0))</f>
        <v>142276</v>
      </c>
      <c r="K3394">
        <f>INDEX(GWP!$C$2:$C$13,MATCH(EPS!I3394,GWP!$B$2:$B$13,0))</f>
        <v>0</v>
      </c>
      <c r="L3394" s="4">
        <f t="shared" si="105"/>
        <v>0</v>
      </c>
    </row>
    <row r="3395" spans="1:12">
      <c r="A3395" t="s">
        <v>9012</v>
      </c>
      <c r="B3395" t="s">
        <v>7394</v>
      </c>
      <c r="C3395" t="s">
        <v>1736</v>
      </c>
      <c r="D3395" t="s">
        <v>6889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9013</v>
      </c>
      <c r="B3396" t="s">
        <v>7394</v>
      </c>
      <c r="C3396" t="s">
        <v>1736</v>
      </c>
      <c r="D3396" t="s">
        <v>6889</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9014</v>
      </c>
      <c r="B3397" t="s">
        <v>7394</v>
      </c>
      <c r="C3397" t="s">
        <v>1736</v>
      </c>
      <c r="D3397" t="s">
        <v>6889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9015</v>
      </c>
      <c r="B3398" t="s">
        <v>7394</v>
      </c>
      <c r="C3398" t="s">
        <v>1736</v>
      </c>
      <c r="D3398" t="s">
        <v>6890</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9016</v>
      </c>
      <c r="B3399" t="s">
        <v>7394</v>
      </c>
      <c r="C3399" t="s">
        <v>1736</v>
      </c>
      <c r="D3399" t="s">
        <v>6890</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9017</v>
      </c>
      <c r="B3400" t="s">
        <v>7394</v>
      </c>
      <c r="C3400" t="s">
        <v>1736</v>
      </c>
      <c r="D3400" t="s">
        <v>6890</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9018</v>
      </c>
      <c r="B3401" t="s">
        <v>7394</v>
      </c>
      <c r="C3401" t="s">
        <v>1736</v>
      </c>
      <c r="D3401" t="s">
        <v>6890</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9019</v>
      </c>
      <c r="B3402" t="s">
        <v>7394</v>
      </c>
      <c r="C3402" t="s">
        <v>1736</v>
      </c>
      <c r="D3402" t="s">
        <v>6890</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9020</v>
      </c>
      <c r="B3403" t="s">
        <v>7394</v>
      </c>
      <c r="C3403" t="s">
        <v>1736</v>
      </c>
      <c r="D3403" t="s">
        <v>6890</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9021</v>
      </c>
      <c r="B3404" t="s">
        <v>7394</v>
      </c>
      <c r="C3404" t="s">
        <v>1736</v>
      </c>
      <c r="D3404" t="s">
        <v>6890</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9022</v>
      </c>
      <c r="B3405" t="s">
        <v>7394</v>
      </c>
      <c r="C3405" t="s">
        <v>1736</v>
      </c>
      <c r="D3405" t="s">
        <v>6890</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9023</v>
      </c>
      <c r="B3406" t="s">
        <v>7394</v>
      </c>
      <c r="C3406" t="s">
        <v>1736</v>
      </c>
      <c r="D3406" t="s">
        <v>6890</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9024</v>
      </c>
      <c r="B3407" t="s">
        <v>7394</v>
      </c>
      <c r="C3407" t="s">
        <v>1736</v>
      </c>
      <c r="D3407" t="s">
        <v>6890</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9025</v>
      </c>
      <c r="B3408" t="s">
        <v>7394</v>
      </c>
      <c r="C3408" t="s">
        <v>1736</v>
      </c>
      <c r="D3408" t="s">
        <v>6890</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9026</v>
      </c>
      <c r="B3409" t="s">
        <v>7394</v>
      </c>
      <c r="C3409" t="s">
        <v>1736</v>
      </c>
      <c r="D3409" t="s">
        <v>6890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9027</v>
      </c>
      <c r="B3410" t="s">
        <v>7394</v>
      </c>
      <c r="C3410" t="s">
        <v>1736</v>
      </c>
      <c r="D3410" t="s">
        <v>6891</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9028</v>
      </c>
      <c r="B3411" t="s">
        <v>7394</v>
      </c>
      <c r="C3411" t="s">
        <v>1736</v>
      </c>
      <c r="D3411" t="s">
        <v>6891</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9029</v>
      </c>
      <c r="B3412" t="s">
        <v>7394</v>
      </c>
      <c r="C3412" t="s">
        <v>1736</v>
      </c>
      <c r="D3412" t="s">
        <v>6891</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9030</v>
      </c>
      <c r="B3413" t="s">
        <v>7394</v>
      </c>
      <c r="C3413" t="s">
        <v>1736</v>
      </c>
      <c r="D3413" t="s">
        <v>6891</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9031</v>
      </c>
      <c r="B3414" t="s">
        <v>7394</v>
      </c>
      <c r="C3414" t="s">
        <v>1736</v>
      </c>
      <c r="D3414" t="s">
        <v>6891</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9032</v>
      </c>
      <c r="B3415" t="s">
        <v>7394</v>
      </c>
      <c r="C3415" t="s">
        <v>1736</v>
      </c>
      <c r="D3415" t="s">
        <v>6891</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9033</v>
      </c>
      <c r="B3416" t="s">
        <v>7394</v>
      </c>
      <c r="C3416" t="s">
        <v>1736</v>
      </c>
      <c r="D3416" t="s">
        <v>6891</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9034</v>
      </c>
      <c r="B3417" t="s">
        <v>7394</v>
      </c>
      <c r="C3417" t="s">
        <v>1736</v>
      </c>
      <c r="D3417" t="s">
        <v>6891</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9035</v>
      </c>
      <c r="B3418" t="s">
        <v>7394</v>
      </c>
      <c r="C3418" t="s">
        <v>1736</v>
      </c>
      <c r="D3418" t="s">
        <v>6891</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9036</v>
      </c>
      <c r="B3419" t="s">
        <v>7394</v>
      </c>
      <c r="C3419" t="s">
        <v>1736</v>
      </c>
      <c r="D3419" t="s">
        <v>6891</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9037</v>
      </c>
      <c r="B3420" t="s">
        <v>7394</v>
      </c>
      <c r="C3420" t="s">
        <v>1736</v>
      </c>
      <c r="D3420" t="s">
        <v>6891</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9038</v>
      </c>
      <c r="B3421" t="s">
        <v>7394</v>
      </c>
      <c r="C3421" t="s">
        <v>1736</v>
      </c>
      <c r="D3421" t="s">
        <v>6891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9039</v>
      </c>
      <c r="B3422" t="s">
        <v>7394</v>
      </c>
      <c r="C3422" t="s">
        <v>1736</v>
      </c>
      <c r="D3422" t="s">
        <v>6892</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9040</v>
      </c>
      <c r="B3423" t="s">
        <v>7394</v>
      </c>
      <c r="C3423" t="s">
        <v>1736</v>
      </c>
      <c r="D3423" t="s">
        <v>6892</v>
      </c>
      <c r="E3423" t="s">
        <v>1705</v>
      </c>
      <c r="H3423" t="str">
        <f>INDEX('Vensim Variables'!$B:$B,MATCH(EPS!$B3423,'Vensim Variables'!$A:$A,0))</f>
        <v>g pollutant</v>
      </c>
      <c r="I3423" t="str">
        <f t="shared" si="106"/>
        <v>VOC</v>
      </c>
      <c r="J3423">
        <f>INDEX(NoSettings!$C:$C,MATCH(EPS!$A3423,NoSettings!$A:$A,0))</f>
        <v>76480500</v>
      </c>
      <c r="K3423">
        <f>INDEX(GWP!$C$2:$C$13,MATCH(EPS!I3423,GWP!$B$2:$B$13,0))</f>
        <v>0</v>
      </c>
      <c r="L3423" s="4">
        <f t="shared" si="107"/>
        <v>0</v>
      </c>
    </row>
    <row r="3424" spans="1:12">
      <c r="A3424" t="s">
        <v>9041</v>
      </c>
      <c r="B3424" t="s">
        <v>7394</v>
      </c>
      <c r="C3424" t="s">
        <v>1736</v>
      </c>
      <c r="D3424" t="s">
        <v>6892</v>
      </c>
      <c r="E3424" t="s">
        <v>1706</v>
      </c>
      <c r="H3424" t="str">
        <f>INDEX('Vensim Variables'!$B:$B,MATCH(EPS!$B3424,'Vensim Variables'!$A:$A,0))</f>
        <v>g pollutant</v>
      </c>
      <c r="I3424" t="str">
        <f t="shared" si="106"/>
        <v>CO</v>
      </c>
      <c r="J3424">
        <f>INDEX(NoSettings!$C:$C,MATCH(EPS!$A3424,NoSettings!$A:$A,0))</f>
        <v>376923000</v>
      </c>
      <c r="K3424">
        <f>INDEX(GWP!$C$2:$C$13,MATCH(EPS!I3424,GWP!$B$2:$B$13,0))</f>
        <v>0</v>
      </c>
      <c r="L3424" s="4">
        <f t="shared" si="107"/>
        <v>0</v>
      </c>
    </row>
    <row r="3425" spans="1:12">
      <c r="A3425" t="s">
        <v>9042</v>
      </c>
      <c r="B3425" t="s">
        <v>7394</v>
      </c>
      <c r="C3425" t="s">
        <v>1736</v>
      </c>
      <c r="D3425" t="s">
        <v>6892</v>
      </c>
      <c r="E3425" t="s">
        <v>1707</v>
      </c>
      <c r="H3425" t="str">
        <f>INDEX('Vensim Variables'!$B:$B,MATCH(EPS!$B3425,'Vensim Variables'!$A:$A,0))</f>
        <v>g pollutant</v>
      </c>
      <c r="I3425" t="str">
        <f t="shared" si="106"/>
        <v>NOx</v>
      </c>
      <c r="J3425">
        <f>INDEX(NoSettings!$C:$C,MATCH(EPS!$A3425,NoSettings!$A:$A,0))</f>
        <v>1119280000</v>
      </c>
      <c r="K3425">
        <f>INDEX(GWP!$C$2:$C$13,MATCH(EPS!I3425,GWP!$B$2:$B$13,0))</f>
        <v>0</v>
      </c>
      <c r="L3425" s="4">
        <f t="shared" si="107"/>
        <v>0</v>
      </c>
    </row>
    <row r="3426" spans="1:12">
      <c r="A3426" t="s">
        <v>9043</v>
      </c>
      <c r="B3426" t="s">
        <v>7394</v>
      </c>
      <c r="C3426" t="s">
        <v>1736</v>
      </c>
      <c r="D3426" t="s">
        <v>6892</v>
      </c>
      <c r="E3426" t="s">
        <v>1708</v>
      </c>
      <c r="H3426" t="str">
        <f>INDEX('Vensim Variables'!$B:$B,MATCH(EPS!$B3426,'Vensim Variables'!$A:$A,0))</f>
        <v>g pollutant</v>
      </c>
      <c r="I3426" t="str">
        <f t="shared" si="106"/>
        <v>PM10</v>
      </c>
      <c r="J3426">
        <f>INDEX(NoSettings!$C:$C,MATCH(EPS!$A3426,NoSettings!$A:$A,0))</f>
        <v>79296200</v>
      </c>
      <c r="K3426">
        <f>INDEX(GWP!$C$2:$C$13,MATCH(EPS!I3426,GWP!$B$2:$B$13,0))</f>
        <v>0</v>
      </c>
      <c r="L3426" s="4">
        <f t="shared" si="107"/>
        <v>0</v>
      </c>
    </row>
    <row r="3427" spans="1:12">
      <c r="A3427" t="s">
        <v>9044</v>
      </c>
      <c r="B3427" t="s">
        <v>7394</v>
      </c>
      <c r="C3427" t="s">
        <v>1736</v>
      </c>
      <c r="D3427" t="s">
        <v>6892</v>
      </c>
      <c r="E3427" t="s">
        <v>1709</v>
      </c>
      <c r="H3427" t="str">
        <f>INDEX('Vensim Variables'!$B:$B,MATCH(EPS!$B3427,'Vensim Variables'!$A:$A,0))</f>
        <v>g pollutant</v>
      </c>
      <c r="I3427" t="str">
        <f t="shared" si="106"/>
        <v>PM25</v>
      </c>
      <c r="J3427">
        <f>INDEX(NoSettings!$C:$C,MATCH(EPS!$A3427,NoSettings!$A:$A,0))</f>
        <v>71153500</v>
      </c>
      <c r="K3427">
        <f>INDEX(GWP!$C$2:$C$13,MATCH(EPS!I3427,GWP!$B$2:$B$13,0))</f>
        <v>0</v>
      </c>
      <c r="L3427" s="4">
        <f t="shared" si="107"/>
        <v>0</v>
      </c>
    </row>
    <row r="3428" spans="1:12">
      <c r="A3428" t="s">
        <v>9045</v>
      </c>
      <c r="B3428" t="s">
        <v>7394</v>
      </c>
      <c r="C3428" t="s">
        <v>1736</v>
      </c>
      <c r="D3428" t="s">
        <v>6892</v>
      </c>
      <c r="E3428" t="s">
        <v>1710</v>
      </c>
      <c r="H3428" t="str">
        <f>INDEX('Vensim Variables'!$B:$B,MATCH(EPS!$B3428,'Vensim Variables'!$A:$A,0))</f>
        <v>g pollutant</v>
      </c>
      <c r="I3428" t="str">
        <f t="shared" si="106"/>
        <v>SOx</v>
      </c>
      <c r="J3428">
        <f>INDEX(NoSettings!$C:$C,MATCH(EPS!$A3428,NoSettings!$A:$A,0))</f>
        <v>184542000</v>
      </c>
      <c r="K3428">
        <f>INDEX(GWP!$C$2:$C$13,MATCH(EPS!I3428,GWP!$B$2:$B$13,0))</f>
        <v>0</v>
      </c>
      <c r="L3428" s="4">
        <f t="shared" si="107"/>
        <v>0</v>
      </c>
    </row>
    <row r="3429" spans="1:12">
      <c r="A3429" t="s">
        <v>9046</v>
      </c>
      <c r="B3429" t="s">
        <v>7394</v>
      </c>
      <c r="C3429" t="s">
        <v>1736</v>
      </c>
      <c r="D3429" t="s">
        <v>6892</v>
      </c>
      <c r="E3429" t="s">
        <v>1711</v>
      </c>
      <c r="H3429" t="str">
        <f>INDEX('Vensim Variables'!$B:$B,MATCH(EPS!$B3429,'Vensim Variables'!$A:$A,0))</f>
        <v>g pollutant</v>
      </c>
      <c r="I3429" t="str">
        <f t="shared" si="106"/>
        <v>BC</v>
      </c>
      <c r="J3429">
        <f>INDEX(NoSettings!$C:$C,MATCH(EPS!$A3429,NoSettings!$A:$A,0))</f>
        <v>18644500</v>
      </c>
      <c r="K3429">
        <f>INDEX(GWP!$C$2:$C$13,MATCH(EPS!I3429,GWP!$B$2:$B$13,0))</f>
        <v>0</v>
      </c>
      <c r="L3429" s="4">
        <f t="shared" si="107"/>
        <v>0</v>
      </c>
    </row>
    <row r="3430" spans="1:12">
      <c r="A3430" t="s">
        <v>9047</v>
      </c>
      <c r="B3430" t="s">
        <v>7394</v>
      </c>
      <c r="C3430" t="s">
        <v>1736</v>
      </c>
      <c r="D3430" t="s">
        <v>6892</v>
      </c>
      <c r="E3430" t="s">
        <v>1712</v>
      </c>
      <c r="H3430" t="str">
        <f>INDEX('Vensim Variables'!$B:$B,MATCH(EPS!$B3430,'Vensim Variables'!$A:$A,0))</f>
        <v>g pollutant</v>
      </c>
      <c r="I3430" t="str">
        <f t="shared" si="106"/>
        <v>OC</v>
      </c>
      <c r="J3430">
        <f>INDEX(NoSettings!$C:$C,MATCH(EPS!$A3430,NoSettings!$A:$A,0))</f>
        <v>12252100</v>
      </c>
      <c r="K3430">
        <f>INDEX(GWP!$C$2:$C$13,MATCH(EPS!I3430,GWP!$B$2:$B$13,0))</f>
        <v>0</v>
      </c>
      <c r="L3430" s="4">
        <f t="shared" si="107"/>
        <v>0</v>
      </c>
    </row>
    <row r="3431" spans="1:12">
      <c r="A3431" t="s">
        <v>9048</v>
      </c>
      <c r="B3431" t="s">
        <v>7394</v>
      </c>
      <c r="C3431" t="s">
        <v>1736</v>
      </c>
      <c r="D3431" t="s">
        <v>6892</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9049</v>
      </c>
      <c r="B3432" t="s">
        <v>7394</v>
      </c>
      <c r="C3432" t="s">
        <v>1736</v>
      </c>
      <c r="D3432" t="s">
        <v>6892</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9050</v>
      </c>
      <c r="B3433" t="s">
        <v>7394</v>
      </c>
      <c r="C3433" t="s">
        <v>1736</v>
      </c>
      <c r="D3433" t="s">
        <v>6892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9051</v>
      </c>
      <c r="B3434" t="s">
        <v>7394</v>
      </c>
      <c r="C3434" t="s">
        <v>1736</v>
      </c>
      <c r="D3434" t="s">
        <v>6893</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9052</v>
      </c>
      <c r="B3435" t="s">
        <v>7394</v>
      </c>
      <c r="C3435" t="s">
        <v>1736</v>
      </c>
      <c r="D3435" t="s">
        <v>6893</v>
      </c>
      <c r="E3435" t="s">
        <v>1705</v>
      </c>
      <c r="H3435" t="str">
        <f>INDEX('Vensim Variables'!$B:$B,MATCH(EPS!$B3435,'Vensim Variables'!$A:$A,0))</f>
        <v>g pollutant</v>
      </c>
      <c r="I3435" t="str">
        <f t="shared" si="106"/>
        <v>VOC</v>
      </c>
      <c r="J3435">
        <f>INDEX(NoSettings!$C:$C,MATCH(EPS!$A3435,NoSettings!$A:$A,0))</f>
        <v>3368760</v>
      </c>
      <c r="K3435">
        <f>INDEX(GWP!$C$2:$C$13,MATCH(EPS!I3435,GWP!$B$2:$B$13,0))</f>
        <v>0</v>
      </c>
      <c r="L3435" s="4">
        <f t="shared" si="107"/>
        <v>0</v>
      </c>
    </row>
    <row r="3436" spans="1:12">
      <c r="A3436" t="s">
        <v>9053</v>
      </c>
      <c r="B3436" t="s">
        <v>7394</v>
      </c>
      <c r="C3436" t="s">
        <v>1736</v>
      </c>
      <c r="D3436" t="s">
        <v>6893</v>
      </c>
      <c r="E3436" t="s">
        <v>1706</v>
      </c>
      <c r="H3436" t="str">
        <f>INDEX('Vensim Variables'!$B:$B,MATCH(EPS!$B3436,'Vensim Variables'!$A:$A,0))</f>
        <v>g pollutant</v>
      </c>
      <c r="I3436" t="str">
        <f t="shared" si="106"/>
        <v>CO</v>
      </c>
      <c r="J3436">
        <f>INDEX(NoSettings!$C:$C,MATCH(EPS!$A3436,NoSettings!$A:$A,0))</f>
        <v>16602500</v>
      </c>
      <c r="K3436">
        <f>INDEX(GWP!$C$2:$C$13,MATCH(EPS!I3436,GWP!$B$2:$B$13,0))</f>
        <v>0</v>
      </c>
      <c r="L3436" s="4">
        <f t="shared" si="107"/>
        <v>0</v>
      </c>
    </row>
    <row r="3437" spans="1:12">
      <c r="A3437" t="s">
        <v>9054</v>
      </c>
      <c r="B3437" t="s">
        <v>7394</v>
      </c>
      <c r="C3437" t="s">
        <v>1736</v>
      </c>
      <c r="D3437" t="s">
        <v>6893</v>
      </c>
      <c r="E3437" t="s">
        <v>1707</v>
      </c>
      <c r="H3437" t="str">
        <f>INDEX('Vensim Variables'!$B:$B,MATCH(EPS!$B3437,'Vensim Variables'!$A:$A,0))</f>
        <v>g pollutant</v>
      </c>
      <c r="I3437" t="str">
        <f t="shared" si="106"/>
        <v>NOx</v>
      </c>
      <c r="J3437">
        <f>INDEX(NoSettings!$C:$C,MATCH(EPS!$A3437,NoSettings!$A:$A,0))</f>
        <v>49301200</v>
      </c>
      <c r="K3437">
        <f>INDEX(GWP!$C$2:$C$13,MATCH(EPS!I3437,GWP!$B$2:$B$13,0))</f>
        <v>0</v>
      </c>
      <c r="L3437" s="4">
        <f t="shared" si="107"/>
        <v>0</v>
      </c>
    </row>
    <row r="3438" spans="1:12">
      <c r="A3438" t="s">
        <v>9055</v>
      </c>
      <c r="B3438" t="s">
        <v>7394</v>
      </c>
      <c r="C3438" t="s">
        <v>1736</v>
      </c>
      <c r="D3438" t="s">
        <v>6893</v>
      </c>
      <c r="E3438" t="s">
        <v>1708</v>
      </c>
      <c r="H3438" t="str">
        <f>INDEX('Vensim Variables'!$B:$B,MATCH(EPS!$B3438,'Vensim Variables'!$A:$A,0))</f>
        <v>g pollutant</v>
      </c>
      <c r="I3438" t="str">
        <f t="shared" si="106"/>
        <v>PM10</v>
      </c>
      <c r="J3438">
        <f>INDEX(NoSettings!$C:$C,MATCH(EPS!$A3438,NoSettings!$A:$A,0))</f>
        <v>3492780</v>
      </c>
      <c r="K3438">
        <f>INDEX(GWP!$C$2:$C$13,MATCH(EPS!I3438,GWP!$B$2:$B$13,0))</f>
        <v>0</v>
      </c>
      <c r="L3438" s="4">
        <f t="shared" si="107"/>
        <v>0</v>
      </c>
    </row>
    <row r="3439" spans="1:12">
      <c r="A3439" t="s">
        <v>9056</v>
      </c>
      <c r="B3439" t="s">
        <v>7394</v>
      </c>
      <c r="C3439" t="s">
        <v>1736</v>
      </c>
      <c r="D3439" t="s">
        <v>6893</v>
      </c>
      <c r="E3439" t="s">
        <v>1709</v>
      </c>
      <c r="H3439" t="str">
        <f>INDEX('Vensim Variables'!$B:$B,MATCH(EPS!$B3439,'Vensim Variables'!$A:$A,0))</f>
        <v>g pollutant</v>
      </c>
      <c r="I3439" t="str">
        <f t="shared" si="106"/>
        <v>PM25</v>
      </c>
      <c r="J3439">
        <f>INDEX(NoSettings!$C:$C,MATCH(EPS!$A3439,NoSettings!$A:$A,0))</f>
        <v>3134120</v>
      </c>
      <c r="K3439">
        <f>INDEX(GWP!$C$2:$C$13,MATCH(EPS!I3439,GWP!$B$2:$B$13,0))</f>
        <v>0</v>
      </c>
      <c r="L3439" s="4">
        <f t="shared" si="107"/>
        <v>0</v>
      </c>
    </row>
    <row r="3440" spans="1:12">
      <c r="A3440" t="s">
        <v>9057</v>
      </c>
      <c r="B3440" t="s">
        <v>7394</v>
      </c>
      <c r="C3440" t="s">
        <v>1736</v>
      </c>
      <c r="D3440" t="s">
        <v>6893</v>
      </c>
      <c r="E3440" t="s">
        <v>1710</v>
      </c>
      <c r="H3440" t="str">
        <f>INDEX('Vensim Variables'!$B:$B,MATCH(EPS!$B3440,'Vensim Variables'!$A:$A,0))</f>
        <v>g pollutant</v>
      </c>
      <c r="I3440" t="str">
        <f t="shared" si="106"/>
        <v>SOx</v>
      </c>
      <c r="J3440">
        <f>INDEX(NoSettings!$C:$C,MATCH(EPS!$A3440,NoSettings!$A:$A,0))</f>
        <v>8128600</v>
      </c>
      <c r="K3440">
        <f>INDEX(GWP!$C$2:$C$13,MATCH(EPS!I3440,GWP!$B$2:$B$13,0))</f>
        <v>0</v>
      </c>
      <c r="L3440" s="4">
        <f t="shared" si="107"/>
        <v>0</v>
      </c>
    </row>
    <row r="3441" spans="1:12">
      <c r="A3441" t="s">
        <v>9058</v>
      </c>
      <c r="B3441" t="s">
        <v>7394</v>
      </c>
      <c r="C3441" t="s">
        <v>1736</v>
      </c>
      <c r="D3441" t="s">
        <v>6893</v>
      </c>
      <c r="E3441" t="s">
        <v>1711</v>
      </c>
      <c r="H3441" t="str">
        <f>INDEX('Vensim Variables'!$B:$B,MATCH(EPS!$B3441,'Vensim Variables'!$A:$A,0))</f>
        <v>g pollutant</v>
      </c>
      <c r="I3441" t="str">
        <f t="shared" si="106"/>
        <v>BC</v>
      </c>
      <c r="J3441">
        <f>INDEX(NoSettings!$C:$C,MATCH(EPS!$A3441,NoSettings!$A:$A,0))</f>
        <v>821240</v>
      </c>
      <c r="K3441">
        <f>INDEX(GWP!$C$2:$C$13,MATCH(EPS!I3441,GWP!$B$2:$B$13,0))</f>
        <v>0</v>
      </c>
      <c r="L3441" s="4">
        <f t="shared" si="107"/>
        <v>0</v>
      </c>
    </row>
    <row r="3442" spans="1:12">
      <c r="A3442" t="s">
        <v>9059</v>
      </c>
      <c r="B3442" t="s">
        <v>7394</v>
      </c>
      <c r="C3442" t="s">
        <v>1736</v>
      </c>
      <c r="D3442" t="s">
        <v>6893</v>
      </c>
      <c r="E3442" t="s">
        <v>1712</v>
      </c>
      <c r="H3442" t="str">
        <f>INDEX('Vensim Variables'!$B:$B,MATCH(EPS!$B3442,'Vensim Variables'!$A:$A,0))</f>
        <v>g pollutant</v>
      </c>
      <c r="I3442" t="str">
        <f t="shared" si="106"/>
        <v>OC</v>
      </c>
      <c r="J3442">
        <f>INDEX(NoSettings!$C:$C,MATCH(EPS!$A3442,NoSettings!$A:$A,0))</f>
        <v>539672</v>
      </c>
      <c r="K3442">
        <f>INDEX(GWP!$C$2:$C$13,MATCH(EPS!I3442,GWP!$B$2:$B$13,0))</f>
        <v>0</v>
      </c>
      <c r="L3442" s="4">
        <f t="shared" si="107"/>
        <v>0</v>
      </c>
    </row>
    <row r="3443" spans="1:12">
      <c r="A3443" t="s">
        <v>9060</v>
      </c>
      <c r="B3443" t="s">
        <v>7394</v>
      </c>
      <c r="C3443" t="s">
        <v>1736</v>
      </c>
      <c r="D3443" t="s">
        <v>6893</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9061</v>
      </c>
      <c r="B3444" t="s">
        <v>7394</v>
      </c>
      <c r="C3444" t="s">
        <v>1736</v>
      </c>
      <c r="D3444" t="s">
        <v>6893</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9062</v>
      </c>
      <c r="B3445" t="s">
        <v>7394</v>
      </c>
      <c r="C3445" t="s">
        <v>1736</v>
      </c>
      <c r="D3445" t="s">
        <v>6893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9063</v>
      </c>
      <c r="B3446" t="s">
        <v>7394</v>
      </c>
      <c r="C3446" t="s">
        <v>1736</v>
      </c>
      <c r="D3446" t="s">
        <v>6894</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9064</v>
      </c>
      <c r="B3447" t="s">
        <v>7394</v>
      </c>
      <c r="C3447" t="s">
        <v>1736</v>
      </c>
      <c r="D3447" t="s">
        <v>6894</v>
      </c>
      <c r="E3447" t="s">
        <v>1705</v>
      </c>
      <c r="H3447" t="str">
        <f>INDEX('Vensim Variables'!$B:$B,MATCH(EPS!$B3447,'Vensim Variables'!$A:$A,0))</f>
        <v>g pollutant</v>
      </c>
      <c r="I3447" t="str">
        <f t="shared" si="106"/>
        <v>VOC</v>
      </c>
      <c r="J3447">
        <f>INDEX(NoSettings!$C:$C,MATCH(EPS!$A3447,NoSettings!$A:$A,0))</f>
        <v>4915450</v>
      </c>
      <c r="K3447">
        <f>INDEX(GWP!$C$2:$C$13,MATCH(EPS!I3447,GWP!$B$2:$B$13,0))</f>
        <v>0</v>
      </c>
      <c r="L3447" s="4">
        <f t="shared" si="107"/>
        <v>0</v>
      </c>
    </row>
    <row r="3448" spans="1:12">
      <c r="A3448" t="s">
        <v>9065</v>
      </c>
      <c r="B3448" t="s">
        <v>7394</v>
      </c>
      <c r="C3448" t="s">
        <v>1736</v>
      </c>
      <c r="D3448" t="s">
        <v>6894</v>
      </c>
      <c r="E3448" t="s">
        <v>1706</v>
      </c>
      <c r="H3448" t="str">
        <f>INDEX('Vensim Variables'!$B:$B,MATCH(EPS!$B3448,'Vensim Variables'!$A:$A,0))</f>
        <v>g pollutant</v>
      </c>
      <c r="I3448" t="str">
        <f t="shared" si="106"/>
        <v>CO</v>
      </c>
      <c r="J3448">
        <f>INDEX(NoSettings!$C:$C,MATCH(EPS!$A3448,NoSettings!$A:$A,0))</f>
        <v>24225100</v>
      </c>
      <c r="K3448">
        <f>INDEX(GWP!$C$2:$C$13,MATCH(EPS!I3448,GWP!$B$2:$B$13,0))</f>
        <v>0</v>
      </c>
      <c r="L3448" s="4">
        <f t="shared" si="107"/>
        <v>0</v>
      </c>
    </row>
    <row r="3449" spans="1:12">
      <c r="A3449" t="s">
        <v>9066</v>
      </c>
      <c r="B3449" t="s">
        <v>7394</v>
      </c>
      <c r="C3449" t="s">
        <v>1736</v>
      </c>
      <c r="D3449" t="s">
        <v>6894</v>
      </c>
      <c r="E3449" t="s">
        <v>1707</v>
      </c>
      <c r="H3449" t="str">
        <f>INDEX('Vensim Variables'!$B:$B,MATCH(EPS!$B3449,'Vensim Variables'!$A:$A,0))</f>
        <v>g pollutant</v>
      </c>
      <c r="I3449" t="str">
        <f t="shared" si="106"/>
        <v>NOx</v>
      </c>
      <c r="J3449">
        <f>INDEX(NoSettings!$C:$C,MATCH(EPS!$A3449,NoSettings!$A:$A,0))</f>
        <v>71936800</v>
      </c>
      <c r="K3449">
        <f>INDEX(GWP!$C$2:$C$13,MATCH(EPS!I3449,GWP!$B$2:$B$13,0))</f>
        <v>0</v>
      </c>
      <c r="L3449" s="4">
        <f t="shared" si="107"/>
        <v>0</v>
      </c>
    </row>
    <row r="3450" spans="1:12">
      <c r="A3450" t="s">
        <v>9067</v>
      </c>
      <c r="B3450" t="s">
        <v>7394</v>
      </c>
      <c r="C3450" t="s">
        <v>1736</v>
      </c>
      <c r="D3450" t="s">
        <v>6894</v>
      </c>
      <c r="E3450" t="s">
        <v>1708</v>
      </c>
      <c r="H3450" t="str">
        <f>INDEX('Vensim Variables'!$B:$B,MATCH(EPS!$B3450,'Vensim Variables'!$A:$A,0))</f>
        <v>g pollutant</v>
      </c>
      <c r="I3450" t="str">
        <f t="shared" si="106"/>
        <v>PM10</v>
      </c>
      <c r="J3450">
        <f>INDEX(NoSettings!$C:$C,MATCH(EPS!$A3450,NoSettings!$A:$A,0))</f>
        <v>5096420</v>
      </c>
      <c r="K3450">
        <f>INDEX(GWP!$C$2:$C$13,MATCH(EPS!I3450,GWP!$B$2:$B$13,0))</f>
        <v>0</v>
      </c>
      <c r="L3450" s="4">
        <f t="shared" si="107"/>
        <v>0</v>
      </c>
    </row>
    <row r="3451" spans="1:12">
      <c r="A3451" t="s">
        <v>9068</v>
      </c>
      <c r="B3451" t="s">
        <v>7394</v>
      </c>
      <c r="C3451" t="s">
        <v>1736</v>
      </c>
      <c r="D3451" t="s">
        <v>6894</v>
      </c>
      <c r="E3451" t="s">
        <v>1709</v>
      </c>
      <c r="H3451" t="str">
        <f>INDEX('Vensim Variables'!$B:$B,MATCH(EPS!$B3451,'Vensim Variables'!$A:$A,0))</f>
        <v>g pollutant</v>
      </c>
      <c r="I3451" t="str">
        <f t="shared" si="106"/>
        <v>PM25</v>
      </c>
      <c r="J3451">
        <f>INDEX(NoSettings!$C:$C,MATCH(EPS!$A3451,NoSettings!$A:$A,0))</f>
        <v>4573080</v>
      </c>
      <c r="K3451">
        <f>INDEX(GWP!$C$2:$C$13,MATCH(EPS!I3451,GWP!$B$2:$B$13,0))</f>
        <v>0</v>
      </c>
      <c r="L3451" s="4">
        <f t="shared" si="107"/>
        <v>0</v>
      </c>
    </row>
    <row r="3452" spans="1:12">
      <c r="A3452" t="s">
        <v>9069</v>
      </c>
      <c r="B3452" t="s">
        <v>7394</v>
      </c>
      <c r="C3452" t="s">
        <v>1736</v>
      </c>
      <c r="D3452" t="s">
        <v>6894</v>
      </c>
      <c r="E3452" t="s">
        <v>1710</v>
      </c>
      <c r="H3452" t="str">
        <f>INDEX('Vensim Variables'!$B:$B,MATCH(EPS!$B3452,'Vensim Variables'!$A:$A,0))</f>
        <v>g pollutant</v>
      </c>
      <c r="I3452" t="str">
        <f t="shared" si="106"/>
        <v>SOx</v>
      </c>
      <c r="J3452">
        <f>INDEX(NoSettings!$C:$C,MATCH(EPS!$A3452,NoSettings!$A:$A,0))</f>
        <v>11860700</v>
      </c>
      <c r="K3452">
        <f>INDEX(GWP!$C$2:$C$13,MATCH(EPS!I3452,GWP!$B$2:$B$13,0))</f>
        <v>0</v>
      </c>
      <c r="L3452" s="4">
        <f t="shared" si="107"/>
        <v>0</v>
      </c>
    </row>
    <row r="3453" spans="1:12">
      <c r="A3453" t="s">
        <v>9070</v>
      </c>
      <c r="B3453" t="s">
        <v>7394</v>
      </c>
      <c r="C3453" t="s">
        <v>1736</v>
      </c>
      <c r="D3453" t="s">
        <v>6894</v>
      </c>
      <c r="E3453" t="s">
        <v>1711</v>
      </c>
      <c r="H3453" t="str">
        <f>INDEX('Vensim Variables'!$B:$B,MATCH(EPS!$B3453,'Vensim Variables'!$A:$A,0))</f>
        <v>g pollutant</v>
      </c>
      <c r="I3453" t="str">
        <f t="shared" si="106"/>
        <v>BC</v>
      </c>
      <c r="J3453">
        <f>INDEX(NoSettings!$C:$C,MATCH(EPS!$A3453,NoSettings!$A:$A,0))</f>
        <v>1198290</v>
      </c>
      <c r="K3453">
        <f>INDEX(GWP!$C$2:$C$13,MATCH(EPS!I3453,GWP!$B$2:$B$13,0))</f>
        <v>0</v>
      </c>
      <c r="L3453" s="4">
        <f t="shared" si="107"/>
        <v>0</v>
      </c>
    </row>
    <row r="3454" spans="1:12">
      <c r="A3454" t="s">
        <v>9071</v>
      </c>
      <c r="B3454" t="s">
        <v>7394</v>
      </c>
      <c r="C3454" t="s">
        <v>1736</v>
      </c>
      <c r="D3454" t="s">
        <v>6894</v>
      </c>
      <c r="E3454" t="s">
        <v>1712</v>
      </c>
      <c r="H3454" t="str">
        <f>INDEX('Vensim Variables'!$B:$B,MATCH(EPS!$B3454,'Vensim Variables'!$A:$A,0))</f>
        <v>g pollutant</v>
      </c>
      <c r="I3454" t="str">
        <f t="shared" si="106"/>
        <v>OC</v>
      </c>
      <c r="J3454">
        <f>INDEX(NoSettings!$C:$C,MATCH(EPS!$A3454,NoSettings!$A:$A,0))</f>
        <v>787451</v>
      </c>
      <c r="K3454">
        <f>INDEX(GWP!$C$2:$C$13,MATCH(EPS!I3454,GWP!$B$2:$B$13,0))</f>
        <v>0</v>
      </c>
      <c r="L3454" s="4">
        <f t="shared" si="107"/>
        <v>0</v>
      </c>
    </row>
    <row r="3455" spans="1:12">
      <c r="A3455" t="s">
        <v>9072</v>
      </c>
      <c r="B3455" t="s">
        <v>7394</v>
      </c>
      <c r="C3455" t="s">
        <v>1736</v>
      </c>
      <c r="D3455" t="s">
        <v>6894</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9073</v>
      </c>
      <c r="B3456" t="s">
        <v>7394</v>
      </c>
      <c r="C3456" t="s">
        <v>1736</v>
      </c>
      <c r="D3456" t="s">
        <v>6894</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9074</v>
      </c>
      <c r="B3457" t="s">
        <v>7394</v>
      </c>
      <c r="C3457" t="s">
        <v>1736</v>
      </c>
      <c r="D3457" t="s">
        <v>6894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9075</v>
      </c>
      <c r="B3458" t="s">
        <v>7394</v>
      </c>
      <c r="C3458" t="s">
        <v>1736</v>
      </c>
      <c r="D3458" t="s">
        <v>6895</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9076</v>
      </c>
      <c r="B3459" t="s">
        <v>7394</v>
      </c>
      <c r="C3459" t="s">
        <v>1736</v>
      </c>
      <c r="D3459" t="s">
        <v>6895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9077</v>
      </c>
      <c r="B3460" t="s">
        <v>7394</v>
      </c>
      <c r="C3460" t="s">
        <v>1736</v>
      </c>
      <c r="D3460" t="s">
        <v>6895</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9078</v>
      </c>
      <c r="B3461" t="s">
        <v>7394</v>
      </c>
      <c r="C3461" t="s">
        <v>1736</v>
      </c>
      <c r="D3461" t="s">
        <v>6895</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9079</v>
      </c>
      <c r="B3462" t="s">
        <v>7394</v>
      </c>
      <c r="C3462" t="s">
        <v>1736</v>
      </c>
      <c r="D3462" t="s">
        <v>6895</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9080</v>
      </c>
      <c r="B3463" t="s">
        <v>7394</v>
      </c>
      <c r="C3463" t="s">
        <v>1736</v>
      </c>
      <c r="D3463" t="s">
        <v>6895</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9081</v>
      </c>
      <c r="B3464" t="s">
        <v>7394</v>
      </c>
      <c r="C3464" t="s">
        <v>1736</v>
      </c>
      <c r="D3464" t="s">
        <v>6895</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9082</v>
      </c>
      <c r="B3465" t="s">
        <v>7394</v>
      </c>
      <c r="C3465" t="s">
        <v>1736</v>
      </c>
      <c r="D3465" t="s">
        <v>6895</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9083</v>
      </c>
      <c r="B3466" t="s">
        <v>7394</v>
      </c>
      <c r="C3466" t="s">
        <v>1736</v>
      </c>
      <c r="D3466" t="s">
        <v>6895</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9084</v>
      </c>
      <c r="B3467" t="s">
        <v>7394</v>
      </c>
      <c r="C3467" t="s">
        <v>1736</v>
      </c>
      <c r="D3467" t="s">
        <v>6895</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9085</v>
      </c>
      <c r="B3468" t="s">
        <v>7394</v>
      </c>
      <c r="C3468" t="s">
        <v>1736</v>
      </c>
      <c r="D3468" t="s">
        <v>6895</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9086</v>
      </c>
      <c r="B3469" t="s">
        <v>7394</v>
      </c>
      <c r="C3469" t="s">
        <v>1736</v>
      </c>
      <c r="D3469" t="s">
        <v>6895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9087</v>
      </c>
      <c r="B3470" t="s">
        <v>7394</v>
      </c>
      <c r="C3470" t="s">
        <v>1736</v>
      </c>
      <c r="D3470" t="s">
        <v>6896</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9088</v>
      </c>
      <c r="B3471" t="s">
        <v>7394</v>
      </c>
      <c r="C3471" t="s">
        <v>1736</v>
      </c>
      <c r="D3471" t="s">
        <v>6896</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9089</v>
      </c>
      <c r="B3472" t="s">
        <v>7394</v>
      </c>
      <c r="C3472" t="s">
        <v>1736</v>
      </c>
      <c r="D3472" t="s">
        <v>6896</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9090</v>
      </c>
      <c r="B3473" t="s">
        <v>7394</v>
      </c>
      <c r="C3473" t="s">
        <v>1736</v>
      </c>
      <c r="D3473" t="s">
        <v>6896</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9091</v>
      </c>
      <c r="B3474" t="s">
        <v>7394</v>
      </c>
      <c r="C3474" t="s">
        <v>1736</v>
      </c>
      <c r="D3474" t="s">
        <v>6896</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9092</v>
      </c>
      <c r="B3475" t="s">
        <v>7394</v>
      </c>
      <c r="C3475" t="s">
        <v>1736</v>
      </c>
      <c r="D3475" t="s">
        <v>6896</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9093</v>
      </c>
      <c r="B3476" t="s">
        <v>7394</v>
      </c>
      <c r="C3476" t="s">
        <v>1736</v>
      </c>
      <c r="D3476" t="s">
        <v>6896</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9094</v>
      </c>
      <c r="B3477" t="s">
        <v>7394</v>
      </c>
      <c r="C3477" t="s">
        <v>1736</v>
      </c>
      <c r="D3477" t="s">
        <v>6896</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9095</v>
      </c>
      <c r="B3478" t="s">
        <v>7394</v>
      </c>
      <c r="C3478" t="s">
        <v>1736</v>
      </c>
      <c r="D3478" t="s">
        <v>6896</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9096</v>
      </c>
      <c r="B3479" t="s">
        <v>7394</v>
      </c>
      <c r="C3479" t="s">
        <v>1736</v>
      </c>
      <c r="D3479" t="s">
        <v>6896</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9097</v>
      </c>
      <c r="B3480" t="s">
        <v>7394</v>
      </c>
      <c r="C3480" t="s">
        <v>1736</v>
      </c>
      <c r="D3480" t="s">
        <v>6896</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9098</v>
      </c>
      <c r="B3481" t="s">
        <v>7394</v>
      </c>
      <c r="C3481" t="s">
        <v>1736</v>
      </c>
      <c r="D3481" t="s">
        <v>6896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9099</v>
      </c>
      <c r="B3482" t="s">
        <v>7394</v>
      </c>
      <c r="C3482" t="s">
        <v>1736</v>
      </c>
      <c r="D3482" t="s">
        <v>6897</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9100</v>
      </c>
      <c r="B3483" t="s">
        <v>7394</v>
      </c>
      <c r="C3483" t="s">
        <v>1736</v>
      </c>
      <c r="D3483" t="s">
        <v>6897</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9101</v>
      </c>
      <c r="B3484" t="s">
        <v>7394</v>
      </c>
      <c r="C3484" t="s">
        <v>1736</v>
      </c>
      <c r="D3484" t="s">
        <v>6897</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9102</v>
      </c>
      <c r="B3485" t="s">
        <v>7394</v>
      </c>
      <c r="C3485" t="s">
        <v>1736</v>
      </c>
      <c r="D3485" t="s">
        <v>6897</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9103</v>
      </c>
      <c r="B3486" t="s">
        <v>7394</v>
      </c>
      <c r="C3486" t="s">
        <v>1736</v>
      </c>
      <c r="D3486" t="s">
        <v>6897</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9104</v>
      </c>
      <c r="B3487" t="s">
        <v>7394</v>
      </c>
      <c r="C3487" t="s">
        <v>1736</v>
      </c>
      <c r="D3487" t="s">
        <v>6897</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9105</v>
      </c>
      <c r="B3488" t="s">
        <v>7394</v>
      </c>
      <c r="C3488" t="s">
        <v>1736</v>
      </c>
      <c r="D3488" t="s">
        <v>6897</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9106</v>
      </c>
      <c r="B3489" t="s">
        <v>7394</v>
      </c>
      <c r="C3489" t="s">
        <v>1736</v>
      </c>
      <c r="D3489" t="s">
        <v>6897</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9107</v>
      </c>
      <c r="B3490" t="s">
        <v>7394</v>
      </c>
      <c r="C3490" t="s">
        <v>1736</v>
      </c>
      <c r="D3490" t="s">
        <v>6897</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9108</v>
      </c>
      <c r="B3491" t="s">
        <v>7394</v>
      </c>
      <c r="C3491" t="s">
        <v>1736</v>
      </c>
      <c r="D3491" t="s">
        <v>6897</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9109</v>
      </c>
      <c r="B3492" t="s">
        <v>7394</v>
      </c>
      <c r="C3492" t="s">
        <v>1736</v>
      </c>
      <c r="D3492" t="s">
        <v>6897</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9110</v>
      </c>
      <c r="B3493" t="s">
        <v>7394</v>
      </c>
      <c r="C3493" t="s">
        <v>1736</v>
      </c>
      <c r="D3493" t="s">
        <v>6897</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9111</v>
      </c>
      <c r="B3494" t="s">
        <v>7394</v>
      </c>
      <c r="C3494" t="s">
        <v>1736</v>
      </c>
      <c r="D3494" t="s">
        <v>6898</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9112</v>
      </c>
      <c r="B3495" t="s">
        <v>7394</v>
      </c>
      <c r="C3495" t="s">
        <v>1736</v>
      </c>
      <c r="D3495" t="s">
        <v>6898</v>
      </c>
      <c r="E3495" t="s">
        <v>1705</v>
      </c>
      <c r="H3495" t="str">
        <f>INDEX('Vensim Variables'!$B:$B,MATCH(EPS!$B3495,'Vensim Variables'!$A:$A,0))</f>
        <v>g pollutant</v>
      </c>
      <c r="I3495" t="str">
        <f t="shared" si="108"/>
        <v>VOC</v>
      </c>
      <c r="J3495">
        <f>INDEX(NoSettings!$C:$C,MATCH(EPS!$A3495,NoSettings!$A:$A,0))</f>
        <v>1080380</v>
      </c>
      <c r="K3495">
        <f>INDEX(GWP!$C$2:$C$13,MATCH(EPS!I3495,GWP!$B$2:$B$13,0))</f>
        <v>0</v>
      </c>
      <c r="L3495" s="4">
        <f t="shared" si="109"/>
        <v>0</v>
      </c>
    </row>
    <row r="3496" spans="1:12">
      <c r="A3496" t="s">
        <v>9113</v>
      </c>
      <c r="B3496" t="s">
        <v>7394</v>
      </c>
      <c r="C3496" t="s">
        <v>1736</v>
      </c>
      <c r="D3496" t="s">
        <v>6898</v>
      </c>
      <c r="E3496" t="s">
        <v>1706</v>
      </c>
      <c r="H3496" t="str">
        <f>INDEX('Vensim Variables'!$B:$B,MATCH(EPS!$B3496,'Vensim Variables'!$A:$A,0))</f>
        <v>g pollutant</v>
      </c>
      <c r="I3496" t="str">
        <f t="shared" si="108"/>
        <v>CO</v>
      </c>
      <c r="J3496">
        <f>INDEX(NoSettings!$C:$C,MATCH(EPS!$A3496,NoSettings!$A:$A,0))</f>
        <v>5324480</v>
      </c>
      <c r="K3496">
        <f>INDEX(GWP!$C$2:$C$13,MATCH(EPS!I3496,GWP!$B$2:$B$13,0))</f>
        <v>0</v>
      </c>
      <c r="L3496" s="4">
        <f t="shared" si="109"/>
        <v>0</v>
      </c>
    </row>
    <row r="3497" spans="1:12">
      <c r="A3497" t="s">
        <v>9114</v>
      </c>
      <c r="B3497" t="s">
        <v>7394</v>
      </c>
      <c r="C3497" t="s">
        <v>1736</v>
      </c>
      <c r="D3497" t="s">
        <v>6898</v>
      </c>
      <c r="E3497" t="s">
        <v>1707</v>
      </c>
      <c r="H3497" t="str">
        <f>INDEX('Vensim Variables'!$B:$B,MATCH(EPS!$B3497,'Vensim Variables'!$A:$A,0))</f>
        <v>g pollutant</v>
      </c>
      <c r="I3497" t="str">
        <f t="shared" si="108"/>
        <v>NOx</v>
      </c>
      <c r="J3497">
        <f>INDEX(NoSettings!$C:$C,MATCH(EPS!$A3497,NoSettings!$A:$A,0))</f>
        <v>15811100</v>
      </c>
      <c r="K3497">
        <f>INDEX(GWP!$C$2:$C$13,MATCH(EPS!I3497,GWP!$B$2:$B$13,0))</f>
        <v>0</v>
      </c>
      <c r="L3497" s="4">
        <f t="shared" si="109"/>
        <v>0</v>
      </c>
    </row>
    <row r="3498" spans="1:12">
      <c r="A3498" t="s">
        <v>9115</v>
      </c>
      <c r="B3498" t="s">
        <v>7394</v>
      </c>
      <c r="C3498" t="s">
        <v>1736</v>
      </c>
      <c r="D3498" t="s">
        <v>6898</v>
      </c>
      <c r="E3498" t="s">
        <v>1708</v>
      </c>
      <c r="H3498" t="str">
        <f>INDEX('Vensim Variables'!$B:$B,MATCH(EPS!$B3498,'Vensim Variables'!$A:$A,0))</f>
        <v>g pollutant</v>
      </c>
      <c r="I3498" t="str">
        <f t="shared" si="108"/>
        <v>PM10</v>
      </c>
      <c r="J3498">
        <f>INDEX(NoSettings!$C:$C,MATCH(EPS!$A3498,NoSettings!$A:$A,0))</f>
        <v>1120150</v>
      </c>
      <c r="K3498">
        <f>INDEX(GWP!$C$2:$C$13,MATCH(EPS!I3498,GWP!$B$2:$B$13,0))</f>
        <v>0</v>
      </c>
      <c r="L3498" s="4">
        <f t="shared" si="109"/>
        <v>0</v>
      </c>
    </row>
    <row r="3499" spans="1:12">
      <c r="A3499" t="s">
        <v>9116</v>
      </c>
      <c r="B3499" t="s">
        <v>7394</v>
      </c>
      <c r="C3499" t="s">
        <v>1736</v>
      </c>
      <c r="D3499" t="s">
        <v>6898</v>
      </c>
      <c r="E3499" t="s">
        <v>1709</v>
      </c>
      <c r="H3499" t="str">
        <f>INDEX('Vensim Variables'!$B:$B,MATCH(EPS!$B3499,'Vensim Variables'!$A:$A,0))</f>
        <v>g pollutant</v>
      </c>
      <c r="I3499" t="str">
        <f t="shared" si="108"/>
        <v>PM25</v>
      </c>
      <c r="J3499">
        <f>INDEX(NoSettings!$C:$C,MATCH(EPS!$A3499,NoSettings!$A:$A,0))</f>
        <v>1005130</v>
      </c>
      <c r="K3499">
        <f>INDEX(GWP!$C$2:$C$13,MATCH(EPS!I3499,GWP!$B$2:$B$13,0))</f>
        <v>0</v>
      </c>
      <c r="L3499" s="4">
        <f t="shared" si="109"/>
        <v>0</v>
      </c>
    </row>
    <row r="3500" spans="1:12">
      <c r="A3500" t="s">
        <v>9117</v>
      </c>
      <c r="B3500" t="s">
        <v>7394</v>
      </c>
      <c r="C3500" t="s">
        <v>1736</v>
      </c>
      <c r="D3500" t="s">
        <v>6898</v>
      </c>
      <c r="E3500" t="s">
        <v>1710</v>
      </c>
      <c r="H3500" t="str">
        <f>INDEX('Vensim Variables'!$B:$B,MATCH(EPS!$B3500,'Vensim Variables'!$A:$A,0))</f>
        <v>g pollutant</v>
      </c>
      <c r="I3500" t="str">
        <f t="shared" si="108"/>
        <v>SOx</v>
      </c>
      <c r="J3500">
        <f>INDEX(NoSettings!$C:$C,MATCH(EPS!$A3500,NoSettings!$A:$A,0))</f>
        <v>2606880</v>
      </c>
      <c r="K3500">
        <f>INDEX(GWP!$C$2:$C$13,MATCH(EPS!I3500,GWP!$B$2:$B$13,0))</f>
        <v>0</v>
      </c>
      <c r="L3500" s="4">
        <f t="shared" si="109"/>
        <v>0</v>
      </c>
    </row>
    <row r="3501" spans="1:12">
      <c r="A3501" t="s">
        <v>9118</v>
      </c>
      <c r="B3501" t="s">
        <v>7394</v>
      </c>
      <c r="C3501" t="s">
        <v>1736</v>
      </c>
      <c r="D3501" t="s">
        <v>6898</v>
      </c>
      <c r="E3501" t="s">
        <v>1711</v>
      </c>
      <c r="H3501" t="str">
        <f>INDEX('Vensim Variables'!$B:$B,MATCH(EPS!$B3501,'Vensim Variables'!$A:$A,0))</f>
        <v>g pollutant</v>
      </c>
      <c r="I3501" t="str">
        <f t="shared" si="108"/>
        <v>BC</v>
      </c>
      <c r="J3501">
        <f>INDEX(NoSettings!$C:$C,MATCH(EPS!$A3501,NoSettings!$A:$A,0))</f>
        <v>263375</v>
      </c>
      <c r="K3501">
        <f>INDEX(GWP!$C$2:$C$13,MATCH(EPS!I3501,GWP!$B$2:$B$13,0))</f>
        <v>0</v>
      </c>
      <c r="L3501" s="4">
        <f t="shared" si="109"/>
        <v>0</v>
      </c>
    </row>
    <row r="3502" spans="1:12">
      <c r="A3502" t="s">
        <v>9119</v>
      </c>
      <c r="B3502" t="s">
        <v>7394</v>
      </c>
      <c r="C3502" t="s">
        <v>1736</v>
      </c>
      <c r="D3502" t="s">
        <v>6898</v>
      </c>
      <c r="E3502" t="s">
        <v>1712</v>
      </c>
      <c r="H3502" t="str">
        <f>INDEX('Vensim Variables'!$B:$B,MATCH(EPS!$B3502,'Vensim Variables'!$A:$A,0))</f>
        <v>g pollutant</v>
      </c>
      <c r="I3502" t="str">
        <f t="shared" si="108"/>
        <v>OC</v>
      </c>
      <c r="J3502">
        <f>INDEX(NoSettings!$C:$C,MATCH(EPS!$A3502,NoSettings!$A:$A,0))</f>
        <v>173075</v>
      </c>
      <c r="K3502">
        <f>INDEX(GWP!$C$2:$C$13,MATCH(EPS!I3502,GWP!$B$2:$B$13,0))</f>
        <v>0</v>
      </c>
      <c r="L3502" s="4">
        <f t="shared" si="109"/>
        <v>0</v>
      </c>
    </row>
    <row r="3503" spans="1:12">
      <c r="A3503" t="s">
        <v>9120</v>
      </c>
      <c r="B3503" t="s">
        <v>7394</v>
      </c>
      <c r="C3503" t="s">
        <v>1736</v>
      </c>
      <c r="D3503" t="s">
        <v>6898</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9121</v>
      </c>
      <c r="B3504" t="s">
        <v>7394</v>
      </c>
      <c r="C3504" t="s">
        <v>1736</v>
      </c>
      <c r="D3504" t="s">
        <v>6898</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9122</v>
      </c>
      <c r="B3505" t="s">
        <v>7394</v>
      </c>
      <c r="C3505" t="s">
        <v>1736</v>
      </c>
      <c r="D3505" t="s">
        <v>6898</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9123</v>
      </c>
      <c r="B3506" t="s">
        <v>7394</v>
      </c>
      <c r="C3506" t="s">
        <v>1736</v>
      </c>
      <c r="D3506" t="s">
        <v>6899</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9124</v>
      </c>
      <c r="B3507" t="s">
        <v>7394</v>
      </c>
      <c r="C3507" t="s">
        <v>1736</v>
      </c>
      <c r="D3507" t="s">
        <v>6899</v>
      </c>
      <c r="E3507" t="s">
        <v>1705</v>
      </c>
      <c r="H3507" t="str">
        <f>INDEX('Vensim Variables'!$B:$B,MATCH(EPS!$B3507,'Vensim Variables'!$A:$A,0))</f>
        <v>g pollutant</v>
      </c>
      <c r="I3507" t="str">
        <f t="shared" si="108"/>
        <v>VOC</v>
      </c>
      <c r="J3507">
        <f>INDEX(NoSettings!$C:$C,MATCH(EPS!$A3507,NoSettings!$A:$A,0))</f>
        <v>1950710</v>
      </c>
      <c r="K3507">
        <f>INDEX(GWP!$C$2:$C$13,MATCH(EPS!I3507,GWP!$B$2:$B$13,0))</f>
        <v>0</v>
      </c>
      <c r="L3507" s="4">
        <f t="shared" si="109"/>
        <v>0</v>
      </c>
    </row>
    <row r="3508" spans="1:12">
      <c r="A3508" t="s">
        <v>9125</v>
      </c>
      <c r="B3508" t="s">
        <v>7394</v>
      </c>
      <c r="C3508" t="s">
        <v>1736</v>
      </c>
      <c r="D3508" t="s">
        <v>6899</v>
      </c>
      <c r="E3508" t="s">
        <v>1706</v>
      </c>
      <c r="H3508" t="str">
        <f>INDEX('Vensim Variables'!$B:$B,MATCH(EPS!$B3508,'Vensim Variables'!$A:$A,0))</f>
        <v>g pollutant</v>
      </c>
      <c r="I3508" t="str">
        <f t="shared" si="108"/>
        <v>CO</v>
      </c>
      <c r="J3508">
        <f>INDEX(NoSettings!$C:$C,MATCH(EPS!$A3508,NoSettings!$A:$A,0))</f>
        <v>9613770</v>
      </c>
      <c r="K3508">
        <f>INDEX(GWP!$C$2:$C$13,MATCH(EPS!I3508,GWP!$B$2:$B$13,0))</f>
        <v>0</v>
      </c>
      <c r="L3508" s="4">
        <f t="shared" si="109"/>
        <v>0</v>
      </c>
    </row>
    <row r="3509" spans="1:12">
      <c r="A3509" t="s">
        <v>9126</v>
      </c>
      <c r="B3509" t="s">
        <v>7394</v>
      </c>
      <c r="C3509" t="s">
        <v>1736</v>
      </c>
      <c r="D3509" t="s">
        <v>6899</v>
      </c>
      <c r="E3509" t="s">
        <v>1707</v>
      </c>
      <c r="H3509" t="str">
        <f>INDEX('Vensim Variables'!$B:$B,MATCH(EPS!$B3509,'Vensim Variables'!$A:$A,0))</f>
        <v>g pollutant</v>
      </c>
      <c r="I3509" t="str">
        <f t="shared" si="108"/>
        <v>NOx</v>
      </c>
      <c r="J3509">
        <f>INDEX(NoSettings!$C:$C,MATCH(EPS!$A3509,NoSettings!$A:$A,0))</f>
        <v>28548200</v>
      </c>
      <c r="K3509">
        <f>INDEX(GWP!$C$2:$C$13,MATCH(EPS!I3509,GWP!$B$2:$B$13,0))</f>
        <v>0</v>
      </c>
      <c r="L3509" s="4">
        <f t="shared" si="109"/>
        <v>0</v>
      </c>
    </row>
    <row r="3510" spans="1:12">
      <c r="A3510" t="s">
        <v>9127</v>
      </c>
      <c r="B3510" t="s">
        <v>7394</v>
      </c>
      <c r="C3510" t="s">
        <v>1736</v>
      </c>
      <c r="D3510" t="s">
        <v>6899</v>
      </c>
      <c r="E3510" t="s">
        <v>1708</v>
      </c>
      <c r="H3510" t="str">
        <f>INDEX('Vensim Variables'!$B:$B,MATCH(EPS!$B3510,'Vensim Variables'!$A:$A,0))</f>
        <v>g pollutant</v>
      </c>
      <c r="I3510" t="str">
        <f t="shared" si="108"/>
        <v>PM10</v>
      </c>
      <c r="J3510">
        <f>INDEX(NoSettings!$C:$C,MATCH(EPS!$A3510,NoSettings!$A:$A,0))</f>
        <v>2022520</v>
      </c>
      <c r="K3510">
        <f>INDEX(GWP!$C$2:$C$13,MATCH(EPS!I3510,GWP!$B$2:$B$13,0))</f>
        <v>0</v>
      </c>
      <c r="L3510" s="4">
        <f t="shared" si="109"/>
        <v>0</v>
      </c>
    </row>
    <row r="3511" spans="1:12">
      <c r="A3511" t="s">
        <v>9128</v>
      </c>
      <c r="B3511" t="s">
        <v>7394</v>
      </c>
      <c r="C3511" t="s">
        <v>1736</v>
      </c>
      <c r="D3511" t="s">
        <v>6899</v>
      </c>
      <c r="E3511" t="s">
        <v>1709</v>
      </c>
      <c r="H3511" t="str">
        <f>INDEX('Vensim Variables'!$B:$B,MATCH(EPS!$B3511,'Vensim Variables'!$A:$A,0))</f>
        <v>g pollutant</v>
      </c>
      <c r="I3511" t="str">
        <f t="shared" si="108"/>
        <v>PM25</v>
      </c>
      <c r="J3511">
        <f>INDEX(NoSettings!$C:$C,MATCH(EPS!$A3511,NoSettings!$A:$A,0))</f>
        <v>1814840</v>
      </c>
      <c r="K3511">
        <f>INDEX(GWP!$C$2:$C$13,MATCH(EPS!I3511,GWP!$B$2:$B$13,0))</f>
        <v>0</v>
      </c>
      <c r="L3511" s="4">
        <f t="shared" si="109"/>
        <v>0</v>
      </c>
    </row>
    <row r="3512" spans="1:12">
      <c r="A3512" t="s">
        <v>9129</v>
      </c>
      <c r="B3512" t="s">
        <v>7394</v>
      </c>
      <c r="C3512" t="s">
        <v>1736</v>
      </c>
      <c r="D3512" t="s">
        <v>6899</v>
      </c>
      <c r="E3512" t="s">
        <v>1710</v>
      </c>
      <c r="H3512" t="str">
        <f>INDEX('Vensim Variables'!$B:$B,MATCH(EPS!$B3512,'Vensim Variables'!$A:$A,0))</f>
        <v>g pollutant</v>
      </c>
      <c r="I3512" t="str">
        <f t="shared" si="108"/>
        <v>SOx</v>
      </c>
      <c r="J3512">
        <f>INDEX(NoSettings!$C:$C,MATCH(EPS!$A3512,NoSettings!$A:$A,0))</f>
        <v>4706930</v>
      </c>
      <c r="K3512">
        <f>INDEX(GWP!$C$2:$C$13,MATCH(EPS!I3512,GWP!$B$2:$B$13,0))</f>
        <v>0</v>
      </c>
      <c r="L3512" s="4">
        <f t="shared" si="109"/>
        <v>0</v>
      </c>
    </row>
    <row r="3513" spans="1:12">
      <c r="A3513" t="s">
        <v>9130</v>
      </c>
      <c r="B3513" t="s">
        <v>7394</v>
      </c>
      <c r="C3513" t="s">
        <v>1736</v>
      </c>
      <c r="D3513" t="s">
        <v>6899</v>
      </c>
      <c r="E3513" t="s">
        <v>1711</v>
      </c>
      <c r="H3513" t="str">
        <f>INDEX('Vensim Variables'!$B:$B,MATCH(EPS!$B3513,'Vensim Variables'!$A:$A,0))</f>
        <v>g pollutant</v>
      </c>
      <c r="I3513" t="str">
        <f t="shared" si="108"/>
        <v>BC</v>
      </c>
      <c r="J3513">
        <f>INDEX(NoSettings!$C:$C,MATCH(EPS!$A3513,NoSettings!$A:$A,0))</f>
        <v>475545</v>
      </c>
      <c r="K3513">
        <f>INDEX(GWP!$C$2:$C$13,MATCH(EPS!I3513,GWP!$B$2:$B$13,0))</f>
        <v>0</v>
      </c>
      <c r="L3513" s="4">
        <f t="shared" si="109"/>
        <v>0</v>
      </c>
    </row>
    <row r="3514" spans="1:12">
      <c r="A3514" t="s">
        <v>9131</v>
      </c>
      <c r="B3514" t="s">
        <v>7394</v>
      </c>
      <c r="C3514" t="s">
        <v>1736</v>
      </c>
      <c r="D3514" t="s">
        <v>6899</v>
      </c>
      <c r="E3514" t="s">
        <v>1712</v>
      </c>
      <c r="H3514" t="str">
        <f>INDEX('Vensim Variables'!$B:$B,MATCH(EPS!$B3514,'Vensim Variables'!$A:$A,0))</f>
        <v>g pollutant</v>
      </c>
      <c r="I3514" t="str">
        <f t="shared" si="108"/>
        <v>OC</v>
      </c>
      <c r="J3514">
        <f>INDEX(NoSettings!$C:$C,MATCH(EPS!$A3514,NoSettings!$A:$A,0))</f>
        <v>312501</v>
      </c>
      <c r="K3514">
        <f>INDEX(GWP!$C$2:$C$13,MATCH(EPS!I3514,GWP!$B$2:$B$13,0))</f>
        <v>0</v>
      </c>
      <c r="L3514" s="4">
        <f t="shared" si="109"/>
        <v>0</v>
      </c>
    </row>
    <row r="3515" spans="1:12">
      <c r="A3515" t="s">
        <v>9132</v>
      </c>
      <c r="B3515" t="s">
        <v>7394</v>
      </c>
      <c r="C3515" t="s">
        <v>1736</v>
      </c>
      <c r="D3515" t="s">
        <v>6899</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9133</v>
      </c>
      <c r="B3516" t="s">
        <v>7394</v>
      </c>
      <c r="C3516" t="s">
        <v>1736</v>
      </c>
      <c r="D3516" t="s">
        <v>6899</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9134</v>
      </c>
      <c r="B3517" t="s">
        <v>7394</v>
      </c>
      <c r="C3517" t="s">
        <v>1736</v>
      </c>
      <c r="D3517" t="s">
        <v>6899</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9135</v>
      </c>
      <c r="B3518" t="s">
        <v>7394</v>
      </c>
      <c r="C3518" t="s">
        <v>1736</v>
      </c>
      <c r="D3518" t="s">
        <v>6900</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9136</v>
      </c>
      <c r="B3519" t="s">
        <v>7394</v>
      </c>
      <c r="C3519" t="s">
        <v>1736</v>
      </c>
      <c r="D3519" t="s">
        <v>6900</v>
      </c>
      <c r="E3519" t="s">
        <v>1705</v>
      </c>
      <c r="H3519" t="str">
        <f>INDEX('Vensim Variables'!$B:$B,MATCH(EPS!$B3519,'Vensim Variables'!$A:$A,0))</f>
        <v>g pollutant</v>
      </c>
      <c r="I3519" t="str">
        <f t="shared" si="108"/>
        <v>VOC</v>
      </c>
      <c r="J3519">
        <f>INDEX(NoSettings!$C:$C,MATCH(EPS!$A3519,NoSettings!$A:$A,0))</f>
        <v>1104500</v>
      </c>
      <c r="K3519">
        <f>INDEX(GWP!$C$2:$C$13,MATCH(EPS!I3519,GWP!$B$2:$B$13,0))</f>
        <v>0</v>
      </c>
      <c r="L3519" s="4">
        <f t="shared" si="109"/>
        <v>0</v>
      </c>
    </row>
    <row r="3520" spans="1:12">
      <c r="A3520" t="s">
        <v>9137</v>
      </c>
      <c r="B3520" t="s">
        <v>7394</v>
      </c>
      <c r="C3520" t="s">
        <v>1736</v>
      </c>
      <c r="D3520" t="s">
        <v>6900</v>
      </c>
      <c r="E3520" t="s">
        <v>1706</v>
      </c>
      <c r="H3520" t="str">
        <f>INDEX('Vensim Variables'!$B:$B,MATCH(EPS!$B3520,'Vensim Variables'!$A:$A,0))</f>
        <v>g pollutant</v>
      </c>
      <c r="I3520" t="str">
        <f t="shared" si="108"/>
        <v>CO</v>
      </c>
      <c r="J3520">
        <f>INDEX(NoSettings!$C:$C,MATCH(EPS!$A3520,NoSettings!$A:$A,0))</f>
        <v>5443350</v>
      </c>
      <c r="K3520">
        <f>INDEX(GWP!$C$2:$C$13,MATCH(EPS!I3520,GWP!$B$2:$B$13,0))</f>
        <v>0</v>
      </c>
      <c r="L3520" s="4">
        <f t="shared" si="109"/>
        <v>0</v>
      </c>
    </row>
    <row r="3521" spans="1:12">
      <c r="A3521" t="s">
        <v>9138</v>
      </c>
      <c r="B3521" t="s">
        <v>7394</v>
      </c>
      <c r="C3521" t="s">
        <v>1736</v>
      </c>
      <c r="D3521" t="s">
        <v>6900</v>
      </c>
      <c r="E3521" t="s">
        <v>1707</v>
      </c>
      <c r="H3521" t="str">
        <f>INDEX('Vensim Variables'!$B:$B,MATCH(EPS!$B3521,'Vensim Variables'!$A:$A,0))</f>
        <v>g pollutant</v>
      </c>
      <c r="I3521" t="str">
        <f t="shared" si="108"/>
        <v>NOx</v>
      </c>
      <c r="J3521">
        <f>INDEX(NoSettings!$C:$C,MATCH(EPS!$A3521,NoSettings!$A:$A,0))</f>
        <v>16164100</v>
      </c>
      <c r="K3521">
        <f>INDEX(GWP!$C$2:$C$13,MATCH(EPS!I3521,GWP!$B$2:$B$13,0))</f>
        <v>0</v>
      </c>
      <c r="L3521" s="4">
        <f t="shared" si="109"/>
        <v>0</v>
      </c>
    </row>
    <row r="3522" spans="1:12">
      <c r="A3522" t="s">
        <v>9139</v>
      </c>
      <c r="B3522" t="s">
        <v>7394</v>
      </c>
      <c r="C3522" t="s">
        <v>1736</v>
      </c>
      <c r="D3522" t="s">
        <v>6900</v>
      </c>
      <c r="E3522" t="s">
        <v>1708</v>
      </c>
      <c r="H3522" t="str">
        <f>INDEX('Vensim Variables'!$B:$B,MATCH(EPS!$B3522,'Vensim Variables'!$A:$A,0))</f>
        <v>g pollutant</v>
      </c>
      <c r="I3522" t="str">
        <f t="shared" si="108"/>
        <v>PM10</v>
      </c>
      <c r="J3522">
        <f>INDEX(NoSettings!$C:$C,MATCH(EPS!$A3522,NoSettings!$A:$A,0))</f>
        <v>1145160</v>
      </c>
      <c r="K3522">
        <f>INDEX(GWP!$C$2:$C$13,MATCH(EPS!I3522,GWP!$B$2:$B$13,0))</f>
        <v>0</v>
      </c>
      <c r="L3522" s="4">
        <f t="shared" si="109"/>
        <v>0</v>
      </c>
    </row>
    <row r="3523" spans="1:12">
      <c r="A3523" t="s">
        <v>9140</v>
      </c>
      <c r="B3523" t="s">
        <v>7394</v>
      </c>
      <c r="C3523" t="s">
        <v>1736</v>
      </c>
      <c r="D3523" t="s">
        <v>6900</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1027560</v>
      </c>
      <c r="K3523">
        <f>INDEX(GWP!$C$2:$C$13,MATCH(EPS!I3523,GWP!$B$2:$B$13,0))</f>
        <v>0</v>
      </c>
      <c r="L3523" s="4">
        <f t="shared" ref="L3523:L3586" si="111">IF(H3523="g pollutant",K3523*J3523/10^12,IF(H3523="MMTCO2e",J3523,IF(H3523="MWh",J3523,0)))</f>
        <v>0</v>
      </c>
    </row>
    <row r="3524" spans="1:12">
      <c r="A3524" t="s">
        <v>9141</v>
      </c>
      <c r="B3524" t="s">
        <v>7394</v>
      </c>
      <c r="C3524" t="s">
        <v>1736</v>
      </c>
      <c r="D3524" t="s">
        <v>6900</v>
      </c>
      <c r="E3524" t="s">
        <v>1710</v>
      </c>
      <c r="H3524" t="str">
        <f>INDEX('Vensim Variables'!$B:$B,MATCH(EPS!$B3524,'Vensim Variables'!$A:$A,0))</f>
        <v>g pollutant</v>
      </c>
      <c r="I3524" t="str">
        <f t="shared" si="110"/>
        <v>SOx</v>
      </c>
      <c r="J3524">
        <f>INDEX(NoSettings!$C:$C,MATCH(EPS!$A3524,NoSettings!$A:$A,0))</f>
        <v>2665080</v>
      </c>
      <c r="K3524">
        <f>INDEX(GWP!$C$2:$C$13,MATCH(EPS!I3524,GWP!$B$2:$B$13,0))</f>
        <v>0</v>
      </c>
      <c r="L3524" s="4">
        <f t="shared" si="111"/>
        <v>0</v>
      </c>
    </row>
    <row r="3525" spans="1:12">
      <c r="A3525" t="s">
        <v>9142</v>
      </c>
      <c r="B3525" t="s">
        <v>7394</v>
      </c>
      <c r="C3525" t="s">
        <v>1736</v>
      </c>
      <c r="D3525" t="s">
        <v>6900</v>
      </c>
      <c r="E3525" t="s">
        <v>1711</v>
      </c>
      <c r="H3525" t="str">
        <f>INDEX('Vensim Variables'!$B:$B,MATCH(EPS!$B3525,'Vensim Variables'!$A:$A,0))</f>
        <v>g pollutant</v>
      </c>
      <c r="I3525" t="str">
        <f t="shared" si="110"/>
        <v>BC</v>
      </c>
      <c r="J3525">
        <f>INDEX(NoSettings!$C:$C,MATCH(EPS!$A3525,NoSettings!$A:$A,0))</f>
        <v>269255</v>
      </c>
      <c r="K3525">
        <f>INDEX(GWP!$C$2:$C$13,MATCH(EPS!I3525,GWP!$B$2:$B$13,0))</f>
        <v>0</v>
      </c>
      <c r="L3525" s="4">
        <f t="shared" si="111"/>
        <v>0</v>
      </c>
    </row>
    <row r="3526" spans="1:12">
      <c r="A3526" t="s">
        <v>9143</v>
      </c>
      <c r="B3526" t="s">
        <v>7394</v>
      </c>
      <c r="C3526" t="s">
        <v>1736</v>
      </c>
      <c r="D3526" t="s">
        <v>6900</v>
      </c>
      <c r="E3526" t="s">
        <v>1712</v>
      </c>
      <c r="H3526" t="str">
        <f>INDEX('Vensim Variables'!$B:$B,MATCH(EPS!$B3526,'Vensim Variables'!$A:$A,0))</f>
        <v>g pollutant</v>
      </c>
      <c r="I3526" t="str">
        <f t="shared" si="110"/>
        <v>OC</v>
      </c>
      <c r="J3526">
        <f>INDEX(NoSettings!$C:$C,MATCH(EPS!$A3526,NoSettings!$A:$A,0))</f>
        <v>176939</v>
      </c>
      <c r="K3526">
        <f>INDEX(GWP!$C$2:$C$13,MATCH(EPS!I3526,GWP!$B$2:$B$13,0))</f>
        <v>0</v>
      </c>
      <c r="L3526" s="4">
        <f t="shared" si="111"/>
        <v>0</v>
      </c>
    </row>
    <row r="3527" spans="1:12">
      <c r="A3527" t="s">
        <v>9144</v>
      </c>
      <c r="B3527" t="s">
        <v>7394</v>
      </c>
      <c r="C3527" t="s">
        <v>1736</v>
      </c>
      <c r="D3527" t="s">
        <v>6900</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9145</v>
      </c>
      <c r="B3528" t="s">
        <v>7394</v>
      </c>
      <c r="C3528" t="s">
        <v>1736</v>
      </c>
      <c r="D3528" t="s">
        <v>6900</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9146</v>
      </c>
      <c r="B3529" t="s">
        <v>7394</v>
      </c>
      <c r="C3529" t="s">
        <v>1736</v>
      </c>
      <c r="D3529" t="s">
        <v>6900</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9147</v>
      </c>
      <c r="B3530" t="s">
        <v>7394</v>
      </c>
      <c r="C3530" t="s">
        <v>1736</v>
      </c>
      <c r="D3530" t="s">
        <v>6901</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9148</v>
      </c>
      <c r="B3531" t="s">
        <v>7394</v>
      </c>
      <c r="C3531" t="s">
        <v>1736</v>
      </c>
      <c r="D3531" t="s">
        <v>6901</v>
      </c>
      <c r="E3531" t="s">
        <v>1705</v>
      </c>
      <c r="H3531" t="str">
        <f>INDEX('Vensim Variables'!$B:$B,MATCH(EPS!$B3531,'Vensim Variables'!$A:$A,0))</f>
        <v>g pollutant</v>
      </c>
      <c r="I3531" t="str">
        <f t="shared" si="110"/>
        <v>VOC</v>
      </c>
      <c r="J3531">
        <f>INDEX(NoSettings!$C:$C,MATCH(EPS!$A3531,NoSettings!$A:$A,0))</f>
        <v>14773500</v>
      </c>
      <c r="K3531">
        <f>INDEX(GWP!$C$2:$C$13,MATCH(EPS!I3531,GWP!$B$2:$B$13,0))</f>
        <v>0</v>
      </c>
      <c r="L3531" s="4">
        <f t="shared" si="111"/>
        <v>0</v>
      </c>
    </row>
    <row r="3532" spans="1:12">
      <c r="A3532" t="s">
        <v>9149</v>
      </c>
      <c r="B3532" t="s">
        <v>7394</v>
      </c>
      <c r="C3532" t="s">
        <v>1736</v>
      </c>
      <c r="D3532" t="s">
        <v>6901</v>
      </c>
      <c r="E3532" t="s">
        <v>1706</v>
      </c>
      <c r="H3532" t="str">
        <f>INDEX('Vensim Variables'!$B:$B,MATCH(EPS!$B3532,'Vensim Variables'!$A:$A,0))</f>
        <v>g pollutant</v>
      </c>
      <c r="I3532" t="str">
        <f t="shared" si="110"/>
        <v>CO</v>
      </c>
      <c r="J3532">
        <f>INDEX(NoSettings!$C:$C,MATCH(EPS!$A3532,NoSettings!$A:$A,0))</f>
        <v>72809100</v>
      </c>
      <c r="K3532">
        <f>INDEX(GWP!$C$2:$C$13,MATCH(EPS!I3532,GWP!$B$2:$B$13,0))</f>
        <v>0</v>
      </c>
      <c r="L3532" s="4">
        <f t="shared" si="111"/>
        <v>0</v>
      </c>
    </row>
    <row r="3533" spans="1:12">
      <c r="A3533" t="s">
        <v>9150</v>
      </c>
      <c r="B3533" t="s">
        <v>7394</v>
      </c>
      <c r="C3533" t="s">
        <v>1736</v>
      </c>
      <c r="D3533" t="s">
        <v>6901</v>
      </c>
      <c r="E3533" t="s">
        <v>1707</v>
      </c>
      <c r="H3533" t="str">
        <f>INDEX('Vensim Variables'!$B:$B,MATCH(EPS!$B3533,'Vensim Variables'!$A:$A,0))</f>
        <v>g pollutant</v>
      </c>
      <c r="I3533" t="str">
        <f t="shared" si="110"/>
        <v>NOx</v>
      </c>
      <c r="J3533">
        <f>INDEX(NoSettings!$C:$C,MATCH(EPS!$A3533,NoSettings!$A:$A,0))</f>
        <v>216208000</v>
      </c>
      <c r="K3533">
        <f>INDEX(GWP!$C$2:$C$13,MATCH(EPS!I3533,GWP!$B$2:$B$13,0))</f>
        <v>0</v>
      </c>
      <c r="L3533" s="4">
        <f t="shared" si="111"/>
        <v>0</v>
      </c>
    </row>
    <row r="3534" spans="1:12">
      <c r="A3534" t="s">
        <v>9151</v>
      </c>
      <c r="B3534" t="s">
        <v>7394</v>
      </c>
      <c r="C3534" t="s">
        <v>1736</v>
      </c>
      <c r="D3534" t="s">
        <v>6901</v>
      </c>
      <c r="E3534" t="s">
        <v>1708</v>
      </c>
      <c r="H3534" t="str">
        <f>INDEX('Vensim Variables'!$B:$B,MATCH(EPS!$B3534,'Vensim Variables'!$A:$A,0))</f>
        <v>g pollutant</v>
      </c>
      <c r="I3534" t="str">
        <f t="shared" si="110"/>
        <v>PM10</v>
      </c>
      <c r="J3534">
        <f>INDEX(NoSettings!$C:$C,MATCH(EPS!$A3534,NoSettings!$A:$A,0))</f>
        <v>15317400</v>
      </c>
      <c r="K3534">
        <f>INDEX(GWP!$C$2:$C$13,MATCH(EPS!I3534,GWP!$B$2:$B$13,0))</f>
        <v>0</v>
      </c>
      <c r="L3534" s="4">
        <f t="shared" si="111"/>
        <v>0</v>
      </c>
    </row>
    <row r="3535" spans="1:12">
      <c r="A3535" t="s">
        <v>9152</v>
      </c>
      <c r="B3535" t="s">
        <v>7394</v>
      </c>
      <c r="C3535" t="s">
        <v>1736</v>
      </c>
      <c r="D3535" t="s">
        <v>6901</v>
      </c>
      <c r="E3535" t="s">
        <v>1709</v>
      </c>
      <c r="H3535" t="str">
        <f>INDEX('Vensim Variables'!$B:$B,MATCH(EPS!$B3535,'Vensim Variables'!$A:$A,0))</f>
        <v>g pollutant</v>
      </c>
      <c r="I3535" t="str">
        <f t="shared" si="110"/>
        <v>PM25</v>
      </c>
      <c r="J3535">
        <f>INDEX(NoSettings!$C:$C,MATCH(EPS!$A3535,NoSettings!$A:$A,0))</f>
        <v>13744500</v>
      </c>
      <c r="K3535">
        <f>INDEX(GWP!$C$2:$C$13,MATCH(EPS!I3535,GWP!$B$2:$B$13,0))</f>
        <v>0</v>
      </c>
      <c r="L3535" s="4">
        <f t="shared" si="111"/>
        <v>0</v>
      </c>
    </row>
    <row r="3536" spans="1:12">
      <c r="A3536" t="s">
        <v>9153</v>
      </c>
      <c r="B3536" t="s">
        <v>7394</v>
      </c>
      <c r="C3536" t="s">
        <v>1736</v>
      </c>
      <c r="D3536" t="s">
        <v>6901</v>
      </c>
      <c r="E3536" t="s">
        <v>1710</v>
      </c>
      <c r="H3536" t="str">
        <f>INDEX('Vensim Variables'!$B:$B,MATCH(EPS!$B3536,'Vensim Variables'!$A:$A,0))</f>
        <v>g pollutant</v>
      </c>
      <c r="I3536" t="str">
        <f t="shared" si="110"/>
        <v>SOx</v>
      </c>
      <c r="J3536">
        <f>INDEX(NoSettings!$C:$C,MATCH(EPS!$A3536,NoSettings!$A:$A,0))</f>
        <v>35647500</v>
      </c>
      <c r="K3536">
        <f>INDEX(GWP!$C$2:$C$13,MATCH(EPS!I3536,GWP!$B$2:$B$13,0))</f>
        <v>0</v>
      </c>
      <c r="L3536" s="4">
        <f t="shared" si="111"/>
        <v>0</v>
      </c>
    </row>
    <row r="3537" spans="1:12">
      <c r="A3537" t="s">
        <v>9154</v>
      </c>
      <c r="B3537" t="s">
        <v>7394</v>
      </c>
      <c r="C3537" t="s">
        <v>1736</v>
      </c>
      <c r="D3537" t="s">
        <v>6901</v>
      </c>
      <c r="E3537" t="s">
        <v>1711</v>
      </c>
      <c r="H3537" t="str">
        <f>INDEX('Vensim Variables'!$B:$B,MATCH(EPS!$B3537,'Vensim Variables'!$A:$A,0))</f>
        <v>g pollutant</v>
      </c>
      <c r="I3537" t="str">
        <f t="shared" si="110"/>
        <v>BC</v>
      </c>
      <c r="J3537">
        <f>INDEX(NoSettings!$C:$C,MATCH(EPS!$A3537,NoSettings!$A:$A,0))</f>
        <v>3601500</v>
      </c>
      <c r="K3537">
        <f>INDEX(GWP!$C$2:$C$13,MATCH(EPS!I3537,GWP!$B$2:$B$13,0))</f>
        <v>0</v>
      </c>
      <c r="L3537" s="4">
        <f t="shared" si="111"/>
        <v>0</v>
      </c>
    </row>
    <row r="3538" spans="1:12">
      <c r="A3538" t="s">
        <v>9155</v>
      </c>
      <c r="B3538" t="s">
        <v>7394</v>
      </c>
      <c r="C3538" t="s">
        <v>1736</v>
      </c>
      <c r="D3538" t="s">
        <v>6901</v>
      </c>
      <c r="E3538" t="s">
        <v>1712</v>
      </c>
      <c r="H3538" t="str">
        <f>INDEX('Vensim Variables'!$B:$B,MATCH(EPS!$B3538,'Vensim Variables'!$A:$A,0))</f>
        <v>g pollutant</v>
      </c>
      <c r="I3538" t="str">
        <f t="shared" si="110"/>
        <v>OC</v>
      </c>
      <c r="J3538">
        <f>INDEX(NoSettings!$C:$C,MATCH(EPS!$A3538,NoSettings!$A:$A,0))</f>
        <v>2366700</v>
      </c>
      <c r="K3538">
        <f>INDEX(GWP!$C$2:$C$13,MATCH(EPS!I3538,GWP!$B$2:$B$13,0))</f>
        <v>0</v>
      </c>
      <c r="L3538" s="4">
        <f t="shared" si="111"/>
        <v>0</v>
      </c>
    </row>
    <row r="3539" spans="1:12">
      <c r="A3539" t="s">
        <v>9156</v>
      </c>
      <c r="B3539" t="s">
        <v>7394</v>
      </c>
      <c r="C3539" t="s">
        <v>1736</v>
      </c>
      <c r="D3539" t="s">
        <v>6901</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9157</v>
      </c>
      <c r="B3540" t="s">
        <v>7394</v>
      </c>
      <c r="C3540" t="s">
        <v>1736</v>
      </c>
      <c r="D3540" t="s">
        <v>6901</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9158</v>
      </c>
      <c r="B3541" t="s">
        <v>7394</v>
      </c>
      <c r="C3541" t="s">
        <v>1736</v>
      </c>
      <c r="D3541" t="s">
        <v>6901</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9159</v>
      </c>
      <c r="B3542" t="s">
        <v>7394</v>
      </c>
      <c r="C3542" t="s">
        <v>1736</v>
      </c>
      <c r="D3542" t="s">
        <v>6902</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9160</v>
      </c>
      <c r="B3543" t="s">
        <v>7394</v>
      </c>
      <c r="C3543" t="s">
        <v>1736</v>
      </c>
      <c r="D3543" t="s">
        <v>6902</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9161</v>
      </c>
      <c r="B3544" t="s">
        <v>7394</v>
      </c>
      <c r="C3544" t="s">
        <v>1736</v>
      </c>
      <c r="D3544" t="s">
        <v>6902</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9162</v>
      </c>
      <c r="B3545" t="s">
        <v>7394</v>
      </c>
      <c r="C3545" t="s">
        <v>1736</v>
      </c>
      <c r="D3545" t="s">
        <v>6902</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9163</v>
      </c>
      <c r="B3546" t="s">
        <v>7394</v>
      </c>
      <c r="C3546" t="s">
        <v>1736</v>
      </c>
      <c r="D3546" t="s">
        <v>6902</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9164</v>
      </c>
      <c r="B3547" t="s">
        <v>7394</v>
      </c>
      <c r="C3547" t="s">
        <v>1736</v>
      </c>
      <c r="D3547" t="s">
        <v>6902</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9165</v>
      </c>
      <c r="B3548" t="s">
        <v>7394</v>
      </c>
      <c r="C3548" t="s">
        <v>1736</v>
      </c>
      <c r="D3548" t="s">
        <v>6902</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9166</v>
      </c>
      <c r="B3549" t="s">
        <v>7394</v>
      </c>
      <c r="C3549" t="s">
        <v>1736</v>
      </c>
      <c r="D3549" t="s">
        <v>6902</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9167</v>
      </c>
      <c r="B3550" t="s">
        <v>7394</v>
      </c>
      <c r="C3550" t="s">
        <v>1736</v>
      </c>
      <c r="D3550" t="s">
        <v>6902</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9168</v>
      </c>
      <c r="B3551" t="s">
        <v>7394</v>
      </c>
      <c r="C3551" t="s">
        <v>1736</v>
      </c>
      <c r="D3551" t="s">
        <v>6902</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9169</v>
      </c>
      <c r="B3552" t="s">
        <v>7394</v>
      </c>
      <c r="C3552" t="s">
        <v>1736</v>
      </c>
      <c r="D3552" t="s">
        <v>6902</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9170</v>
      </c>
      <c r="B3553" t="s">
        <v>7394</v>
      </c>
      <c r="C3553" t="s">
        <v>1736</v>
      </c>
      <c r="D3553" t="s">
        <v>6902</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9171</v>
      </c>
      <c r="B3554" t="s">
        <v>7394</v>
      </c>
      <c r="C3554" t="s">
        <v>1736</v>
      </c>
      <c r="D3554" t="s">
        <v>6903</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9172</v>
      </c>
      <c r="B3555" t="s">
        <v>7394</v>
      </c>
      <c r="C3555" t="s">
        <v>1736</v>
      </c>
      <c r="D3555" t="s">
        <v>6903</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9173</v>
      </c>
      <c r="B3556" t="s">
        <v>7394</v>
      </c>
      <c r="C3556" t="s">
        <v>1736</v>
      </c>
      <c r="D3556" t="s">
        <v>6903</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9174</v>
      </c>
      <c r="B3557" t="s">
        <v>7394</v>
      </c>
      <c r="C3557" t="s">
        <v>1736</v>
      </c>
      <c r="D3557" t="s">
        <v>6903</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9175</v>
      </c>
      <c r="B3558" t="s">
        <v>7394</v>
      </c>
      <c r="C3558" t="s">
        <v>1736</v>
      </c>
      <c r="D3558" t="s">
        <v>6903</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9176</v>
      </c>
      <c r="B3559" t="s">
        <v>7394</v>
      </c>
      <c r="C3559" t="s">
        <v>1736</v>
      </c>
      <c r="D3559" t="s">
        <v>6903</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9177</v>
      </c>
      <c r="B3560" t="s">
        <v>7394</v>
      </c>
      <c r="C3560" t="s">
        <v>1736</v>
      </c>
      <c r="D3560" t="s">
        <v>6903</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9178</v>
      </c>
      <c r="B3561" t="s">
        <v>7394</v>
      </c>
      <c r="C3561" t="s">
        <v>1736</v>
      </c>
      <c r="D3561" t="s">
        <v>6903</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9179</v>
      </c>
      <c r="B3562" t="s">
        <v>7394</v>
      </c>
      <c r="C3562" t="s">
        <v>1736</v>
      </c>
      <c r="D3562" t="s">
        <v>6903</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9180</v>
      </c>
      <c r="B3563" t="s">
        <v>7394</v>
      </c>
      <c r="C3563" t="s">
        <v>1736</v>
      </c>
      <c r="D3563" t="s">
        <v>6903</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9181</v>
      </c>
      <c r="B3564" t="s">
        <v>7394</v>
      </c>
      <c r="C3564" t="s">
        <v>1736</v>
      </c>
      <c r="D3564" t="s">
        <v>6903</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9182</v>
      </c>
      <c r="B3565" t="s">
        <v>7394</v>
      </c>
      <c r="C3565" t="s">
        <v>1736</v>
      </c>
      <c r="D3565" t="s">
        <v>6903</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9183</v>
      </c>
      <c r="B3566" t="s">
        <v>7394</v>
      </c>
      <c r="C3566" t="s">
        <v>1736</v>
      </c>
      <c r="D3566" t="s">
        <v>6904</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9184</v>
      </c>
      <c r="B3567" t="s">
        <v>7394</v>
      </c>
      <c r="C3567" t="s">
        <v>1736</v>
      </c>
      <c r="D3567" t="s">
        <v>6904</v>
      </c>
      <c r="E3567" t="s">
        <v>1705</v>
      </c>
      <c r="H3567" t="str">
        <f>INDEX('Vensim Variables'!$B:$B,MATCH(EPS!$B3567,'Vensim Variables'!$A:$A,0))</f>
        <v>g pollutant</v>
      </c>
      <c r="I3567" t="str">
        <f t="shared" si="110"/>
        <v>VOC</v>
      </c>
      <c r="J3567">
        <f>INDEX(NoSettings!$C:$C,MATCH(EPS!$A3567,NoSettings!$A:$A,0))</f>
        <v>572691000</v>
      </c>
      <c r="K3567">
        <f>INDEX(GWP!$C$2:$C$13,MATCH(EPS!I3567,GWP!$B$2:$B$13,0))</f>
        <v>0</v>
      </c>
      <c r="L3567" s="4">
        <f t="shared" si="111"/>
        <v>0</v>
      </c>
    </row>
    <row r="3568" spans="1:12">
      <c r="A3568" t="s">
        <v>9185</v>
      </c>
      <c r="B3568" t="s">
        <v>7394</v>
      </c>
      <c r="C3568" t="s">
        <v>1736</v>
      </c>
      <c r="D3568" t="s">
        <v>6904</v>
      </c>
      <c r="E3568" t="s">
        <v>1706</v>
      </c>
      <c r="H3568" t="str">
        <f>INDEX('Vensim Variables'!$B:$B,MATCH(EPS!$B3568,'Vensim Variables'!$A:$A,0))</f>
        <v>g pollutant</v>
      </c>
      <c r="I3568" t="str">
        <f t="shared" si="110"/>
        <v>CO</v>
      </c>
      <c r="J3568">
        <f>INDEX(NoSettings!$C:$C,MATCH(EPS!$A3568,NoSettings!$A:$A,0))</f>
        <v>2822430000</v>
      </c>
      <c r="K3568">
        <f>INDEX(GWP!$C$2:$C$13,MATCH(EPS!I3568,GWP!$B$2:$B$13,0))</f>
        <v>0</v>
      </c>
      <c r="L3568" s="4">
        <f t="shared" si="111"/>
        <v>0</v>
      </c>
    </row>
    <row r="3569" spans="1:12">
      <c r="A3569" t="s">
        <v>9186</v>
      </c>
      <c r="B3569" t="s">
        <v>7394</v>
      </c>
      <c r="C3569" t="s">
        <v>1736</v>
      </c>
      <c r="D3569" t="s">
        <v>6904</v>
      </c>
      <c r="E3569" t="s">
        <v>1707</v>
      </c>
      <c r="H3569" t="str">
        <f>INDEX('Vensim Variables'!$B:$B,MATCH(EPS!$B3569,'Vensim Variables'!$A:$A,0))</f>
        <v>g pollutant</v>
      </c>
      <c r="I3569" t="str">
        <f t="shared" si="110"/>
        <v>NOx</v>
      </c>
      <c r="J3569">
        <f>INDEX(NoSettings!$C:$C,MATCH(EPS!$A3569,NoSettings!$A:$A,0))</f>
        <v>8381230000</v>
      </c>
      <c r="K3569">
        <f>INDEX(GWP!$C$2:$C$13,MATCH(EPS!I3569,GWP!$B$2:$B$13,0))</f>
        <v>0</v>
      </c>
      <c r="L3569" s="4">
        <f t="shared" si="111"/>
        <v>0</v>
      </c>
    </row>
    <row r="3570" spans="1:12">
      <c r="A3570" t="s">
        <v>9187</v>
      </c>
      <c r="B3570" t="s">
        <v>7394</v>
      </c>
      <c r="C3570" t="s">
        <v>1736</v>
      </c>
      <c r="D3570" t="s">
        <v>6904</v>
      </c>
      <c r="E3570" t="s">
        <v>1708</v>
      </c>
      <c r="H3570" t="str">
        <f>INDEX('Vensim Variables'!$B:$B,MATCH(EPS!$B3570,'Vensim Variables'!$A:$A,0))</f>
        <v>g pollutant</v>
      </c>
      <c r="I3570" t="str">
        <f t="shared" si="110"/>
        <v>PM10</v>
      </c>
      <c r="J3570">
        <f>INDEX(NoSettings!$C:$C,MATCH(EPS!$A3570,NoSettings!$A:$A,0))</f>
        <v>593775000</v>
      </c>
      <c r="K3570">
        <f>INDEX(GWP!$C$2:$C$13,MATCH(EPS!I3570,GWP!$B$2:$B$13,0))</f>
        <v>0</v>
      </c>
      <c r="L3570" s="4">
        <f t="shared" si="111"/>
        <v>0</v>
      </c>
    </row>
    <row r="3571" spans="1:12">
      <c r="A3571" t="s">
        <v>9188</v>
      </c>
      <c r="B3571" t="s">
        <v>7394</v>
      </c>
      <c r="C3571" t="s">
        <v>1736</v>
      </c>
      <c r="D3571" t="s">
        <v>6904</v>
      </c>
      <c r="E3571" t="s">
        <v>1709</v>
      </c>
      <c r="H3571" t="str">
        <f>INDEX('Vensim Variables'!$B:$B,MATCH(EPS!$B3571,'Vensim Variables'!$A:$A,0))</f>
        <v>g pollutant</v>
      </c>
      <c r="I3571" t="str">
        <f t="shared" si="110"/>
        <v>PM25</v>
      </c>
      <c r="J3571">
        <f>INDEX(NoSettings!$C:$C,MATCH(EPS!$A3571,NoSettings!$A:$A,0))</f>
        <v>532802000</v>
      </c>
      <c r="K3571">
        <f>INDEX(GWP!$C$2:$C$13,MATCH(EPS!I3571,GWP!$B$2:$B$13,0))</f>
        <v>0</v>
      </c>
      <c r="L3571" s="4">
        <f t="shared" si="111"/>
        <v>0</v>
      </c>
    </row>
    <row r="3572" spans="1:12">
      <c r="A3572" t="s">
        <v>9189</v>
      </c>
      <c r="B3572" t="s">
        <v>7394</v>
      </c>
      <c r="C3572" t="s">
        <v>1736</v>
      </c>
      <c r="D3572" t="s">
        <v>6904</v>
      </c>
      <c r="E3572" t="s">
        <v>1710</v>
      </c>
      <c r="H3572" t="str">
        <f>INDEX('Vensim Variables'!$B:$B,MATCH(EPS!$B3572,'Vensim Variables'!$A:$A,0))</f>
        <v>g pollutant</v>
      </c>
      <c r="I3572" t="str">
        <f t="shared" si="110"/>
        <v>SOx</v>
      </c>
      <c r="J3572">
        <f>INDEX(NoSettings!$C:$C,MATCH(EPS!$A3572,NoSettings!$A:$A,0))</f>
        <v>1381870000</v>
      </c>
      <c r="K3572">
        <f>INDEX(GWP!$C$2:$C$13,MATCH(EPS!I3572,GWP!$B$2:$B$13,0))</f>
        <v>0</v>
      </c>
      <c r="L3572" s="4">
        <f t="shared" si="111"/>
        <v>0</v>
      </c>
    </row>
    <row r="3573" spans="1:12">
      <c r="A3573" t="s">
        <v>9190</v>
      </c>
      <c r="B3573" t="s">
        <v>7394</v>
      </c>
      <c r="C3573" t="s">
        <v>1736</v>
      </c>
      <c r="D3573" t="s">
        <v>6904</v>
      </c>
      <c r="E3573" t="s">
        <v>1711</v>
      </c>
      <c r="H3573" t="str">
        <f>INDEX('Vensim Variables'!$B:$B,MATCH(EPS!$B3573,'Vensim Variables'!$A:$A,0))</f>
        <v>g pollutant</v>
      </c>
      <c r="I3573" t="str">
        <f t="shared" si="110"/>
        <v>BC</v>
      </c>
      <c r="J3573">
        <f>INDEX(NoSettings!$C:$C,MATCH(EPS!$A3573,NoSettings!$A:$A,0))</f>
        <v>139611000</v>
      </c>
      <c r="K3573">
        <f>INDEX(GWP!$C$2:$C$13,MATCH(EPS!I3573,GWP!$B$2:$B$13,0))</f>
        <v>0</v>
      </c>
      <c r="L3573" s="4">
        <f t="shared" si="111"/>
        <v>0</v>
      </c>
    </row>
    <row r="3574" spans="1:12">
      <c r="A3574" t="s">
        <v>9191</v>
      </c>
      <c r="B3574" t="s">
        <v>7394</v>
      </c>
      <c r="C3574" t="s">
        <v>1736</v>
      </c>
      <c r="D3574" t="s">
        <v>6904</v>
      </c>
      <c r="E3574" t="s">
        <v>1712</v>
      </c>
      <c r="H3574" t="str">
        <f>INDEX('Vensim Variables'!$B:$B,MATCH(EPS!$B3574,'Vensim Variables'!$A:$A,0))</f>
        <v>g pollutant</v>
      </c>
      <c r="I3574" t="str">
        <f t="shared" si="110"/>
        <v>OC</v>
      </c>
      <c r="J3574">
        <f>INDEX(NoSettings!$C:$C,MATCH(EPS!$A3574,NoSettings!$A:$A,0))</f>
        <v>91744500</v>
      </c>
      <c r="K3574">
        <f>INDEX(GWP!$C$2:$C$13,MATCH(EPS!I3574,GWP!$B$2:$B$13,0))</f>
        <v>0</v>
      </c>
      <c r="L3574" s="4">
        <f t="shared" si="111"/>
        <v>0</v>
      </c>
    </row>
    <row r="3575" spans="1:12">
      <c r="A3575" t="s">
        <v>9192</v>
      </c>
      <c r="B3575" t="s">
        <v>7394</v>
      </c>
      <c r="C3575" t="s">
        <v>1736</v>
      </c>
      <c r="D3575" t="s">
        <v>6904</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9193</v>
      </c>
      <c r="B3576" t="s">
        <v>7394</v>
      </c>
      <c r="C3576" t="s">
        <v>1736</v>
      </c>
      <c r="D3576" t="s">
        <v>6904</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9194</v>
      </c>
      <c r="B3577" t="s">
        <v>7394</v>
      </c>
      <c r="C3577" t="s">
        <v>1736</v>
      </c>
      <c r="D3577" t="s">
        <v>6904</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9195</v>
      </c>
      <c r="B3578" t="s">
        <v>7394</v>
      </c>
      <c r="C3578" t="s">
        <v>1737</v>
      </c>
      <c r="D3578" t="s">
        <v>6880</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9196</v>
      </c>
      <c r="B3579" t="s">
        <v>7394</v>
      </c>
      <c r="C3579" t="s">
        <v>1737</v>
      </c>
      <c r="D3579" t="s">
        <v>6880</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9197</v>
      </c>
      <c r="B3580" t="s">
        <v>7394</v>
      </c>
      <c r="C3580" t="s">
        <v>1737</v>
      </c>
      <c r="D3580" t="s">
        <v>6880</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9198</v>
      </c>
      <c r="B3581" t="s">
        <v>7394</v>
      </c>
      <c r="C3581" t="s">
        <v>1737</v>
      </c>
      <c r="D3581" t="s">
        <v>6880</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9199</v>
      </c>
      <c r="B3582" t="s">
        <v>7394</v>
      </c>
      <c r="C3582" t="s">
        <v>1737</v>
      </c>
      <c r="D3582" t="s">
        <v>6880</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9200</v>
      </c>
      <c r="B3583" t="s">
        <v>7394</v>
      </c>
      <c r="C3583" t="s">
        <v>1737</v>
      </c>
      <c r="D3583" t="s">
        <v>6880</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9201</v>
      </c>
      <c r="B3584" t="s">
        <v>7394</v>
      </c>
      <c r="C3584" t="s">
        <v>1737</v>
      </c>
      <c r="D3584" t="s">
        <v>6880</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9202</v>
      </c>
      <c r="B3585" t="s">
        <v>7394</v>
      </c>
      <c r="C3585" t="s">
        <v>1737</v>
      </c>
      <c r="D3585" t="s">
        <v>6880</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9203</v>
      </c>
      <c r="B3586" t="s">
        <v>7394</v>
      </c>
      <c r="C3586" t="s">
        <v>1737</v>
      </c>
      <c r="D3586" t="s">
        <v>6880</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9204</v>
      </c>
      <c r="B3587" t="s">
        <v>7394</v>
      </c>
      <c r="C3587" t="s">
        <v>1737</v>
      </c>
      <c r="D3587" t="s">
        <v>6880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9205</v>
      </c>
      <c r="B3588" t="s">
        <v>7394</v>
      </c>
      <c r="C3588" t="s">
        <v>1737</v>
      </c>
      <c r="D3588" t="s">
        <v>6880</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9206</v>
      </c>
      <c r="B3589" t="s">
        <v>7394</v>
      </c>
      <c r="C3589" t="s">
        <v>1737</v>
      </c>
      <c r="D3589" t="s">
        <v>6880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9207</v>
      </c>
      <c r="B3590" t="s">
        <v>7394</v>
      </c>
      <c r="C3590" t="s">
        <v>1737</v>
      </c>
      <c r="D3590" t="s">
        <v>6881</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9208</v>
      </c>
      <c r="B3591" t="s">
        <v>7394</v>
      </c>
      <c r="C3591" t="s">
        <v>1737</v>
      </c>
      <c r="D3591" t="s">
        <v>6881</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9209</v>
      </c>
      <c r="B3592" t="s">
        <v>7394</v>
      </c>
      <c r="C3592" t="s">
        <v>1737</v>
      </c>
      <c r="D3592" t="s">
        <v>6881</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9210</v>
      </c>
      <c r="B3593" t="s">
        <v>7394</v>
      </c>
      <c r="C3593" t="s">
        <v>1737</v>
      </c>
      <c r="D3593" t="s">
        <v>6881</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9211</v>
      </c>
      <c r="B3594" t="s">
        <v>7394</v>
      </c>
      <c r="C3594" t="s">
        <v>1737</v>
      </c>
      <c r="D3594" t="s">
        <v>6881</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9212</v>
      </c>
      <c r="B3595" t="s">
        <v>7394</v>
      </c>
      <c r="C3595" t="s">
        <v>1737</v>
      </c>
      <c r="D3595" t="s">
        <v>6881</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9213</v>
      </c>
      <c r="B3596" t="s">
        <v>7394</v>
      </c>
      <c r="C3596" t="s">
        <v>1737</v>
      </c>
      <c r="D3596" t="s">
        <v>6881</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9214</v>
      </c>
      <c r="B3597" t="s">
        <v>7394</v>
      </c>
      <c r="C3597" t="s">
        <v>1737</v>
      </c>
      <c r="D3597" t="s">
        <v>6881</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9215</v>
      </c>
      <c r="B3598" t="s">
        <v>7394</v>
      </c>
      <c r="C3598" t="s">
        <v>1737</v>
      </c>
      <c r="D3598" t="s">
        <v>6881</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9216</v>
      </c>
      <c r="B3599" t="s">
        <v>7394</v>
      </c>
      <c r="C3599" t="s">
        <v>1737</v>
      </c>
      <c r="D3599" t="s">
        <v>6881</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9217</v>
      </c>
      <c r="B3600" t="s">
        <v>7394</v>
      </c>
      <c r="C3600" t="s">
        <v>1737</v>
      </c>
      <c r="D3600" t="s">
        <v>6881</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9218</v>
      </c>
      <c r="B3601" t="s">
        <v>7394</v>
      </c>
      <c r="C3601" t="s">
        <v>1737</v>
      </c>
      <c r="D3601" t="s">
        <v>6881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9219</v>
      </c>
      <c r="B3602" t="s">
        <v>7394</v>
      </c>
      <c r="C3602" t="s">
        <v>1737</v>
      </c>
      <c r="D3602" t="s">
        <v>6882</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9220</v>
      </c>
      <c r="B3603" t="s">
        <v>7394</v>
      </c>
      <c r="C3603" t="s">
        <v>1737</v>
      </c>
      <c r="D3603" t="s">
        <v>6882</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9221</v>
      </c>
      <c r="B3604" t="s">
        <v>7394</v>
      </c>
      <c r="C3604" t="s">
        <v>1737</v>
      </c>
      <c r="D3604" t="s">
        <v>6882</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9222</v>
      </c>
      <c r="B3605" t="s">
        <v>7394</v>
      </c>
      <c r="C3605" t="s">
        <v>1737</v>
      </c>
      <c r="D3605" t="s">
        <v>6882</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9223</v>
      </c>
      <c r="B3606" t="s">
        <v>7394</v>
      </c>
      <c r="C3606" t="s">
        <v>1737</v>
      </c>
      <c r="D3606" t="s">
        <v>6882</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9224</v>
      </c>
      <c r="B3607" t="s">
        <v>7394</v>
      </c>
      <c r="C3607" t="s">
        <v>1737</v>
      </c>
      <c r="D3607" t="s">
        <v>6882</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9225</v>
      </c>
      <c r="B3608" t="s">
        <v>7394</v>
      </c>
      <c r="C3608" t="s">
        <v>1737</v>
      </c>
      <c r="D3608" t="s">
        <v>6882</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9226</v>
      </c>
      <c r="B3609" t="s">
        <v>7394</v>
      </c>
      <c r="C3609" t="s">
        <v>1737</v>
      </c>
      <c r="D3609" t="s">
        <v>6882</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9227</v>
      </c>
      <c r="B3610" t="s">
        <v>7394</v>
      </c>
      <c r="C3610" t="s">
        <v>1737</v>
      </c>
      <c r="D3610" t="s">
        <v>6882</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9228</v>
      </c>
      <c r="B3611" t="s">
        <v>7394</v>
      </c>
      <c r="C3611" t="s">
        <v>1737</v>
      </c>
      <c r="D3611" t="s">
        <v>6882</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9229</v>
      </c>
      <c r="B3612" t="s">
        <v>7394</v>
      </c>
      <c r="C3612" t="s">
        <v>1737</v>
      </c>
      <c r="D3612" t="s">
        <v>6882</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9230</v>
      </c>
      <c r="B3613" t="s">
        <v>7394</v>
      </c>
      <c r="C3613" t="s">
        <v>1737</v>
      </c>
      <c r="D3613" t="s">
        <v>6882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9231</v>
      </c>
      <c r="B3614" t="s">
        <v>7394</v>
      </c>
      <c r="C3614" t="s">
        <v>1737</v>
      </c>
      <c r="D3614" t="s">
        <v>6883</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9232</v>
      </c>
      <c r="B3615" t="s">
        <v>7394</v>
      </c>
      <c r="C3615" t="s">
        <v>1737</v>
      </c>
      <c r="D3615" t="s">
        <v>6883</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9233</v>
      </c>
      <c r="B3616" t="s">
        <v>7394</v>
      </c>
      <c r="C3616" t="s">
        <v>1737</v>
      </c>
      <c r="D3616" t="s">
        <v>6883</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9234</v>
      </c>
      <c r="B3617" t="s">
        <v>7394</v>
      </c>
      <c r="C3617" t="s">
        <v>1737</v>
      </c>
      <c r="D3617" t="s">
        <v>6883</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9235</v>
      </c>
      <c r="B3618" t="s">
        <v>7394</v>
      </c>
      <c r="C3618" t="s">
        <v>1737</v>
      </c>
      <c r="D3618" t="s">
        <v>6883</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9236</v>
      </c>
      <c r="B3619" t="s">
        <v>7394</v>
      </c>
      <c r="C3619" t="s">
        <v>1737</v>
      </c>
      <c r="D3619" t="s">
        <v>6883</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9237</v>
      </c>
      <c r="B3620" t="s">
        <v>7394</v>
      </c>
      <c r="C3620" t="s">
        <v>1737</v>
      </c>
      <c r="D3620" t="s">
        <v>6883</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9238</v>
      </c>
      <c r="B3621" t="s">
        <v>7394</v>
      </c>
      <c r="C3621" t="s">
        <v>1737</v>
      </c>
      <c r="D3621" t="s">
        <v>6883</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9239</v>
      </c>
      <c r="B3622" t="s">
        <v>7394</v>
      </c>
      <c r="C3622" t="s">
        <v>1737</v>
      </c>
      <c r="D3622" t="s">
        <v>6883</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9240</v>
      </c>
      <c r="B3623" t="s">
        <v>7394</v>
      </c>
      <c r="C3623" t="s">
        <v>1737</v>
      </c>
      <c r="D3623" t="s">
        <v>6883</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9241</v>
      </c>
      <c r="B3624" t="s">
        <v>7394</v>
      </c>
      <c r="C3624" t="s">
        <v>1737</v>
      </c>
      <c r="D3624" t="s">
        <v>6883</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9242</v>
      </c>
      <c r="B3625" t="s">
        <v>7394</v>
      </c>
      <c r="C3625" t="s">
        <v>1737</v>
      </c>
      <c r="D3625" t="s">
        <v>6883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9243</v>
      </c>
      <c r="B3626" t="s">
        <v>7394</v>
      </c>
      <c r="C3626" t="s">
        <v>1737</v>
      </c>
      <c r="D3626" t="s">
        <v>6884</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9244</v>
      </c>
      <c r="B3627" t="s">
        <v>7394</v>
      </c>
      <c r="C3627" t="s">
        <v>1737</v>
      </c>
      <c r="D3627" t="s">
        <v>6884</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9245</v>
      </c>
      <c r="B3628" t="s">
        <v>7394</v>
      </c>
      <c r="C3628" t="s">
        <v>1737</v>
      </c>
      <c r="D3628" t="s">
        <v>6884</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9246</v>
      </c>
      <c r="B3629" t="s">
        <v>7394</v>
      </c>
      <c r="C3629" t="s">
        <v>1737</v>
      </c>
      <c r="D3629" t="s">
        <v>6884</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9247</v>
      </c>
      <c r="B3630" t="s">
        <v>7394</v>
      </c>
      <c r="C3630" t="s">
        <v>1737</v>
      </c>
      <c r="D3630" t="s">
        <v>6884</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9248</v>
      </c>
      <c r="B3631" t="s">
        <v>7394</v>
      </c>
      <c r="C3631" t="s">
        <v>1737</v>
      </c>
      <c r="D3631" t="s">
        <v>6884</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9249</v>
      </c>
      <c r="B3632" t="s">
        <v>7394</v>
      </c>
      <c r="C3632" t="s">
        <v>1737</v>
      </c>
      <c r="D3632" t="s">
        <v>6884</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9250</v>
      </c>
      <c r="B3633" t="s">
        <v>7394</v>
      </c>
      <c r="C3633" t="s">
        <v>1737</v>
      </c>
      <c r="D3633" t="s">
        <v>6884</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9251</v>
      </c>
      <c r="B3634" t="s">
        <v>7394</v>
      </c>
      <c r="C3634" t="s">
        <v>1737</v>
      </c>
      <c r="D3634" t="s">
        <v>6884</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9252</v>
      </c>
      <c r="B3635" t="s">
        <v>7394</v>
      </c>
      <c r="C3635" t="s">
        <v>1737</v>
      </c>
      <c r="D3635" t="s">
        <v>6884</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9253</v>
      </c>
      <c r="B3636" t="s">
        <v>7394</v>
      </c>
      <c r="C3636" t="s">
        <v>1737</v>
      </c>
      <c r="D3636" t="s">
        <v>6884</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9254</v>
      </c>
      <c r="B3637" t="s">
        <v>7394</v>
      </c>
      <c r="C3637" t="s">
        <v>1737</v>
      </c>
      <c r="D3637" t="s">
        <v>6884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9255</v>
      </c>
      <c r="B3638" t="s">
        <v>7394</v>
      </c>
      <c r="C3638" t="s">
        <v>1737</v>
      </c>
      <c r="D3638" t="s">
        <v>6885</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9256</v>
      </c>
      <c r="B3639" t="s">
        <v>7394</v>
      </c>
      <c r="C3639" t="s">
        <v>1737</v>
      </c>
      <c r="D3639" t="s">
        <v>6885</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9257</v>
      </c>
      <c r="B3640" t="s">
        <v>7394</v>
      </c>
      <c r="C3640" t="s">
        <v>1737</v>
      </c>
      <c r="D3640" t="s">
        <v>6885</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9258</v>
      </c>
      <c r="B3641" t="s">
        <v>7394</v>
      </c>
      <c r="C3641" t="s">
        <v>1737</v>
      </c>
      <c r="D3641" t="s">
        <v>6885</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9259</v>
      </c>
      <c r="B3642" t="s">
        <v>7394</v>
      </c>
      <c r="C3642" t="s">
        <v>1737</v>
      </c>
      <c r="D3642" t="s">
        <v>6885</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9260</v>
      </c>
      <c r="B3643" t="s">
        <v>7394</v>
      </c>
      <c r="C3643" t="s">
        <v>1737</v>
      </c>
      <c r="D3643" t="s">
        <v>6885</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9261</v>
      </c>
      <c r="B3644" t="s">
        <v>7394</v>
      </c>
      <c r="C3644" t="s">
        <v>1737</v>
      </c>
      <c r="D3644" t="s">
        <v>6885</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9262</v>
      </c>
      <c r="B3645" t="s">
        <v>7394</v>
      </c>
      <c r="C3645" t="s">
        <v>1737</v>
      </c>
      <c r="D3645" t="s">
        <v>6885</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9263</v>
      </c>
      <c r="B3646" t="s">
        <v>7394</v>
      </c>
      <c r="C3646" t="s">
        <v>1737</v>
      </c>
      <c r="D3646" t="s">
        <v>6885</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9264</v>
      </c>
      <c r="B3647" t="s">
        <v>7394</v>
      </c>
      <c r="C3647" t="s">
        <v>1737</v>
      </c>
      <c r="D3647" t="s">
        <v>6885</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9265</v>
      </c>
      <c r="B3648" t="s">
        <v>7394</v>
      </c>
      <c r="C3648" t="s">
        <v>1737</v>
      </c>
      <c r="D3648" t="s">
        <v>6885</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9266</v>
      </c>
      <c r="B3649" t="s">
        <v>7394</v>
      </c>
      <c r="C3649" t="s">
        <v>1737</v>
      </c>
      <c r="D3649" t="s">
        <v>6885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9267</v>
      </c>
      <c r="B3650" t="s">
        <v>7394</v>
      </c>
      <c r="C3650" t="s">
        <v>1737</v>
      </c>
      <c r="D3650" t="s">
        <v>6886</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9268</v>
      </c>
      <c r="B3651" t="s">
        <v>7394</v>
      </c>
      <c r="C3651" t="s">
        <v>1737</v>
      </c>
      <c r="D3651" t="s">
        <v>6886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9269</v>
      </c>
      <c r="B3652" t="s">
        <v>7394</v>
      </c>
      <c r="C3652" t="s">
        <v>1737</v>
      </c>
      <c r="D3652" t="s">
        <v>6886</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9270</v>
      </c>
      <c r="B3653" t="s">
        <v>7394</v>
      </c>
      <c r="C3653" t="s">
        <v>1737</v>
      </c>
      <c r="D3653" t="s">
        <v>6886</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9271</v>
      </c>
      <c r="B3654" t="s">
        <v>7394</v>
      </c>
      <c r="C3654" t="s">
        <v>1737</v>
      </c>
      <c r="D3654" t="s">
        <v>6886</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9272</v>
      </c>
      <c r="B3655" t="s">
        <v>7394</v>
      </c>
      <c r="C3655" t="s">
        <v>1737</v>
      </c>
      <c r="D3655" t="s">
        <v>6886</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9273</v>
      </c>
      <c r="B3656" t="s">
        <v>7394</v>
      </c>
      <c r="C3656" t="s">
        <v>1737</v>
      </c>
      <c r="D3656" t="s">
        <v>6886</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9274</v>
      </c>
      <c r="B3657" t="s">
        <v>7394</v>
      </c>
      <c r="C3657" t="s">
        <v>1737</v>
      </c>
      <c r="D3657" t="s">
        <v>6886</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9275</v>
      </c>
      <c r="B3658" t="s">
        <v>7394</v>
      </c>
      <c r="C3658" t="s">
        <v>1737</v>
      </c>
      <c r="D3658" t="s">
        <v>6886</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9276</v>
      </c>
      <c r="B3659" t="s">
        <v>7394</v>
      </c>
      <c r="C3659" t="s">
        <v>1737</v>
      </c>
      <c r="D3659" t="s">
        <v>6886</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9277</v>
      </c>
      <c r="B3660" t="s">
        <v>7394</v>
      </c>
      <c r="C3660" t="s">
        <v>1737</v>
      </c>
      <c r="D3660" t="s">
        <v>6886</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9278</v>
      </c>
      <c r="B3661" t="s">
        <v>7394</v>
      </c>
      <c r="C3661" t="s">
        <v>1737</v>
      </c>
      <c r="D3661" t="s">
        <v>6886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9279</v>
      </c>
      <c r="B3662" t="s">
        <v>7394</v>
      </c>
      <c r="C3662" t="s">
        <v>1737</v>
      </c>
      <c r="D3662" t="s">
        <v>6887</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9280</v>
      </c>
      <c r="B3663" t="s">
        <v>7394</v>
      </c>
      <c r="C3663" t="s">
        <v>1737</v>
      </c>
      <c r="D3663" t="s">
        <v>6887</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9281</v>
      </c>
      <c r="B3664" t="s">
        <v>7394</v>
      </c>
      <c r="C3664" t="s">
        <v>1737</v>
      </c>
      <c r="D3664" t="s">
        <v>6887</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9282</v>
      </c>
      <c r="B3665" t="s">
        <v>7394</v>
      </c>
      <c r="C3665" t="s">
        <v>1737</v>
      </c>
      <c r="D3665" t="s">
        <v>6887</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9283</v>
      </c>
      <c r="B3666" t="s">
        <v>7394</v>
      </c>
      <c r="C3666" t="s">
        <v>1737</v>
      </c>
      <c r="D3666" t="s">
        <v>6887</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9284</v>
      </c>
      <c r="B3667" t="s">
        <v>7394</v>
      </c>
      <c r="C3667" t="s">
        <v>1737</v>
      </c>
      <c r="D3667" t="s">
        <v>6887</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9285</v>
      </c>
      <c r="B3668" t="s">
        <v>7394</v>
      </c>
      <c r="C3668" t="s">
        <v>1737</v>
      </c>
      <c r="D3668" t="s">
        <v>6887</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9286</v>
      </c>
      <c r="B3669" t="s">
        <v>7394</v>
      </c>
      <c r="C3669" t="s">
        <v>1737</v>
      </c>
      <c r="D3669" t="s">
        <v>6887</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9287</v>
      </c>
      <c r="B3670" t="s">
        <v>7394</v>
      </c>
      <c r="C3670" t="s">
        <v>1737</v>
      </c>
      <c r="D3670" t="s">
        <v>6887</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9288</v>
      </c>
      <c r="B3671" t="s">
        <v>7394</v>
      </c>
      <c r="C3671" t="s">
        <v>1737</v>
      </c>
      <c r="D3671" t="s">
        <v>6887</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9289</v>
      </c>
      <c r="B3672" t="s">
        <v>7394</v>
      </c>
      <c r="C3672" t="s">
        <v>1737</v>
      </c>
      <c r="D3672" t="s">
        <v>6887</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9290</v>
      </c>
      <c r="B3673" t="s">
        <v>7394</v>
      </c>
      <c r="C3673" t="s">
        <v>1737</v>
      </c>
      <c r="D3673" t="s">
        <v>6887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9291</v>
      </c>
      <c r="B3674" t="s">
        <v>7394</v>
      </c>
      <c r="C3674" t="s">
        <v>1737</v>
      </c>
      <c r="D3674" t="s">
        <v>6888</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9292</v>
      </c>
      <c r="B3675" t="s">
        <v>7394</v>
      </c>
      <c r="C3675" t="s">
        <v>1737</v>
      </c>
      <c r="D3675" t="s">
        <v>6888</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9293</v>
      </c>
      <c r="B3676" t="s">
        <v>7394</v>
      </c>
      <c r="C3676" t="s">
        <v>1737</v>
      </c>
      <c r="D3676" t="s">
        <v>6888</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9294</v>
      </c>
      <c r="B3677" t="s">
        <v>7394</v>
      </c>
      <c r="C3677" t="s">
        <v>1737</v>
      </c>
      <c r="D3677" t="s">
        <v>6888</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9295</v>
      </c>
      <c r="B3678" t="s">
        <v>7394</v>
      </c>
      <c r="C3678" t="s">
        <v>1737</v>
      </c>
      <c r="D3678" t="s">
        <v>6888</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9296</v>
      </c>
      <c r="B3679" t="s">
        <v>7394</v>
      </c>
      <c r="C3679" t="s">
        <v>1737</v>
      </c>
      <c r="D3679" t="s">
        <v>6888</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9297</v>
      </c>
      <c r="B3680" t="s">
        <v>7394</v>
      </c>
      <c r="C3680" t="s">
        <v>1737</v>
      </c>
      <c r="D3680" t="s">
        <v>6888</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9298</v>
      </c>
      <c r="B3681" t="s">
        <v>7394</v>
      </c>
      <c r="C3681" t="s">
        <v>1737</v>
      </c>
      <c r="D3681" t="s">
        <v>6888</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9299</v>
      </c>
      <c r="B3682" t="s">
        <v>7394</v>
      </c>
      <c r="C3682" t="s">
        <v>1737</v>
      </c>
      <c r="D3682" t="s">
        <v>6888</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9300</v>
      </c>
      <c r="B3683" t="s">
        <v>7394</v>
      </c>
      <c r="C3683" t="s">
        <v>1737</v>
      </c>
      <c r="D3683" t="s">
        <v>6888</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9301</v>
      </c>
      <c r="B3684" t="s">
        <v>7394</v>
      </c>
      <c r="C3684" t="s">
        <v>1737</v>
      </c>
      <c r="D3684" t="s">
        <v>6888</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9302</v>
      </c>
      <c r="B3685" t="s">
        <v>7394</v>
      </c>
      <c r="C3685" t="s">
        <v>1737</v>
      </c>
      <c r="D3685" t="s">
        <v>6888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9303</v>
      </c>
      <c r="B3686" t="s">
        <v>7394</v>
      </c>
      <c r="C3686" t="s">
        <v>1737</v>
      </c>
      <c r="D3686" t="s">
        <v>6889</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9304</v>
      </c>
      <c r="B3687" t="s">
        <v>7394</v>
      </c>
      <c r="C3687" t="s">
        <v>1737</v>
      </c>
      <c r="D3687" t="s">
        <v>6889</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9305</v>
      </c>
      <c r="B3688" t="s">
        <v>7394</v>
      </c>
      <c r="C3688" t="s">
        <v>1737</v>
      </c>
      <c r="D3688" t="s">
        <v>6889</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9306</v>
      </c>
      <c r="B3689" t="s">
        <v>7394</v>
      </c>
      <c r="C3689" t="s">
        <v>1737</v>
      </c>
      <c r="D3689" t="s">
        <v>6889</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9307</v>
      </c>
      <c r="B3690" t="s">
        <v>7394</v>
      </c>
      <c r="C3690" t="s">
        <v>1737</v>
      </c>
      <c r="D3690" t="s">
        <v>6889</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9308</v>
      </c>
      <c r="B3691" t="s">
        <v>7394</v>
      </c>
      <c r="C3691" t="s">
        <v>1737</v>
      </c>
      <c r="D3691" t="s">
        <v>6889</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9309</v>
      </c>
      <c r="B3692" t="s">
        <v>7394</v>
      </c>
      <c r="C3692" t="s">
        <v>1737</v>
      </c>
      <c r="D3692" t="s">
        <v>6889</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9310</v>
      </c>
      <c r="B3693" t="s">
        <v>7394</v>
      </c>
      <c r="C3693" t="s">
        <v>1737</v>
      </c>
      <c r="D3693" t="s">
        <v>6889</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9311</v>
      </c>
      <c r="B3694" t="s">
        <v>7394</v>
      </c>
      <c r="C3694" t="s">
        <v>1737</v>
      </c>
      <c r="D3694" t="s">
        <v>6889</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9312</v>
      </c>
      <c r="B3695" t="s">
        <v>7394</v>
      </c>
      <c r="C3695" t="s">
        <v>1737</v>
      </c>
      <c r="D3695" t="s">
        <v>6889</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9313</v>
      </c>
      <c r="B3696" t="s">
        <v>7394</v>
      </c>
      <c r="C3696" t="s">
        <v>1737</v>
      </c>
      <c r="D3696" t="s">
        <v>6889</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9314</v>
      </c>
      <c r="B3697" t="s">
        <v>7394</v>
      </c>
      <c r="C3697" t="s">
        <v>1737</v>
      </c>
      <c r="D3697" t="s">
        <v>6889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9315</v>
      </c>
      <c r="B3698" t="s">
        <v>7394</v>
      </c>
      <c r="C3698" t="s">
        <v>1737</v>
      </c>
      <c r="D3698" t="s">
        <v>6890</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9316</v>
      </c>
      <c r="B3699" t="s">
        <v>7394</v>
      </c>
      <c r="C3699" t="s">
        <v>1737</v>
      </c>
      <c r="D3699" t="s">
        <v>6890</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9317</v>
      </c>
      <c r="B3700" t="s">
        <v>7394</v>
      </c>
      <c r="C3700" t="s">
        <v>1737</v>
      </c>
      <c r="D3700" t="s">
        <v>6890</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9318</v>
      </c>
      <c r="B3701" t="s">
        <v>7394</v>
      </c>
      <c r="C3701" t="s">
        <v>1737</v>
      </c>
      <c r="D3701" t="s">
        <v>6890</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9319</v>
      </c>
      <c r="B3702" t="s">
        <v>7394</v>
      </c>
      <c r="C3702" t="s">
        <v>1737</v>
      </c>
      <c r="D3702" t="s">
        <v>6890</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9320</v>
      </c>
      <c r="B3703" t="s">
        <v>7394</v>
      </c>
      <c r="C3703" t="s">
        <v>1737</v>
      </c>
      <c r="D3703" t="s">
        <v>6890</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9321</v>
      </c>
      <c r="B3704" t="s">
        <v>7394</v>
      </c>
      <c r="C3704" t="s">
        <v>1737</v>
      </c>
      <c r="D3704" t="s">
        <v>6890</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9322</v>
      </c>
      <c r="B3705" t="s">
        <v>7394</v>
      </c>
      <c r="C3705" t="s">
        <v>1737</v>
      </c>
      <c r="D3705" t="s">
        <v>6890</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9323</v>
      </c>
      <c r="B3706" t="s">
        <v>7394</v>
      </c>
      <c r="C3706" t="s">
        <v>1737</v>
      </c>
      <c r="D3706" t="s">
        <v>6890</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9324</v>
      </c>
      <c r="B3707" t="s">
        <v>7394</v>
      </c>
      <c r="C3707" t="s">
        <v>1737</v>
      </c>
      <c r="D3707" t="s">
        <v>6890</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9325</v>
      </c>
      <c r="B3708" t="s">
        <v>7394</v>
      </c>
      <c r="C3708" t="s">
        <v>1737</v>
      </c>
      <c r="D3708" t="s">
        <v>6890</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9326</v>
      </c>
      <c r="B3709" t="s">
        <v>7394</v>
      </c>
      <c r="C3709" t="s">
        <v>1737</v>
      </c>
      <c r="D3709" t="s">
        <v>6890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9327</v>
      </c>
      <c r="B3710" t="s">
        <v>7394</v>
      </c>
      <c r="C3710" t="s">
        <v>1737</v>
      </c>
      <c r="D3710" t="s">
        <v>6891</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9328</v>
      </c>
      <c r="B3711" t="s">
        <v>7394</v>
      </c>
      <c r="C3711" t="s">
        <v>1737</v>
      </c>
      <c r="D3711" t="s">
        <v>6891</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9329</v>
      </c>
      <c r="B3712" t="s">
        <v>7394</v>
      </c>
      <c r="C3712" t="s">
        <v>1737</v>
      </c>
      <c r="D3712" t="s">
        <v>6891</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9330</v>
      </c>
      <c r="B3713" t="s">
        <v>7394</v>
      </c>
      <c r="C3713" t="s">
        <v>1737</v>
      </c>
      <c r="D3713" t="s">
        <v>6891</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9331</v>
      </c>
      <c r="B3714" t="s">
        <v>7394</v>
      </c>
      <c r="C3714" t="s">
        <v>1737</v>
      </c>
      <c r="D3714" t="s">
        <v>6891</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9332</v>
      </c>
      <c r="B3715" t="s">
        <v>7394</v>
      </c>
      <c r="C3715" t="s">
        <v>1737</v>
      </c>
      <c r="D3715" t="s">
        <v>6891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9333</v>
      </c>
      <c r="B3716" t="s">
        <v>7394</v>
      </c>
      <c r="C3716" t="s">
        <v>1737</v>
      </c>
      <c r="D3716" t="s">
        <v>6891</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9334</v>
      </c>
      <c r="B3717" t="s">
        <v>7394</v>
      </c>
      <c r="C3717" t="s">
        <v>1737</v>
      </c>
      <c r="D3717" t="s">
        <v>6891</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9335</v>
      </c>
      <c r="B3718" t="s">
        <v>7394</v>
      </c>
      <c r="C3718" t="s">
        <v>1737</v>
      </c>
      <c r="D3718" t="s">
        <v>6891</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9336</v>
      </c>
      <c r="B3719" t="s">
        <v>7394</v>
      </c>
      <c r="C3719" t="s">
        <v>1737</v>
      </c>
      <c r="D3719" t="s">
        <v>6891</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9337</v>
      </c>
      <c r="B3720" t="s">
        <v>7394</v>
      </c>
      <c r="C3720" t="s">
        <v>1737</v>
      </c>
      <c r="D3720" t="s">
        <v>6891</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9338</v>
      </c>
      <c r="B3721" t="s">
        <v>7394</v>
      </c>
      <c r="C3721" t="s">
        <v>1737</v>
      </c>
      <c r="D3721" t="s">
        <v>6891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9339</v>
      </c>
      <c r="B3722" t="s">
        <v>7394</v>
      </c>
      <c r="C3722" t="s">
        <v>1737</v>
      </c>
      <c r="D3722" t="s">
        <v>6892</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9340</v>
      </c>
      <c r="B3723" t="s">
        <v>7394</v>
      </c>
      <c r="C3723" t="s">
        <v>1737</v>
      </c>
      <c r="D3723" t="s">
        <v>6892</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9341</v>
      </c>
      <c r="B3724" t="s">
        <v>7394</v>
      </c>
      <c r="C3724" t="s">
        <v>1737</v>
      </c>
      <c r="D3724" t="s">
        <v>6892</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9342</v>
      </c>
      <c r="B3725" t="s">
        <v>7394</v>
      </c>
      <c r="C3725" t="s">
        <v>1737</v>
      </c>
      <c r="D3725" t="s">
        <v>6892</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9343</v>
      </c>
      <c r="B3726" t="s">
        <v>7394</v>
      </c>
      <c r="C3726" t="s">
        <v>1737</v>
      </c>
      <c r="D3726" t="s">
        <v>6892</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9344</v>
      </c>
      <c r="B3727" t="s">
        <v>7394</v>
      </c>
      <c r="C3727" t="s">
        <v>1737</v>
      </c>
      <c r="D3727" t="s">
        <v>6892</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9345</v>
      </c>
      <c r="B3728" t="s">
        <v>7394</v>
      </c>
      <c r="C3728" t="s">
        <v>1737</v>
      </c>
      <c r="D3728" t="s">
        <v>6892</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9346</v>
      </c>
      <c r="B3729" t="s">
        <v>7394</v>
      </c>
      <c r="C3729" t="s">
        <v>1737</v>
      </c>
      <c r="D3729" t="s">
        <v>6892</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9347</v>
      </c>
      <c r="B3730" t="s">
        <v>7394</v>
      </c>
      <c r="C3730" t="s">
        <v>1737</v>
      </c>
      <c r="D3730" t="s">
        <v>6892</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9348</v>
      </c>
      <c r="B3731" t="s">
        <v>7394</v>
      </c>
      <c r="C3731" t="s">
        <v>1737</v>
      </c>
      <c r="D3731" t="s">
        <v>6892</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9349</v>
      </c>
      <c r="B3732" t="s">
        <v>7394</v>
      </c>
      <c r="C3732" t="s">
        <v>1737</v>
      </c>
      <c r="D3732" t="s">
        <v>6892</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9350</v>
      </c>
      <c r="B3733" t="s">
        <v>7394</v>
      </c>
      <c r="C3733" t="s">
        <v>1737</v>
      </c>
      <c r="D3733" t="s">
        <v>6892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9351</v>
      </c>
      <c r="B3734" t="s">
        <v>7394</v>
      </c>
      <c r="C3734" t="s">
        <v>1737</v>
      </c>
      <c r="D3734" t="s">
        <v>6893</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9352</v>
      </c>
      <c r="B3735" t="s">
        <v>7394</v>
      </c>
      <c r="C3735" t="s">
        <v>1737</v>
      </c>
      <c r="D3735" t="s">
        <v>6893</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9353</v>
      </c>
      <c r="B3736" t="s">
        <v>7394</v>
      </c>
      <c r="C3736" t="s">
        <v>1737</v>
      </c>
      <c r="D3736" t="s">
        <v>6893</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9354</v>
      </c>
      <c r="B3737" t="s">
        <v>7394</v>
      </c>
      <c r="C3737" t="s">
        <v>1737</v>
      </c>
      <c r="D3737" t="s">
        <v>6893</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9355</v>
      </c>
      <c r="B3738" t="s">
        <v>7394</v>
      </c>
      <c r="C3738" t="s">
        <v>1737</v>
      </c>
      <c r="D3738" t="s">
        <v>6893</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9356</v>
      </c>
      <c r="B3739" t="s">
        <v>7394</v>
      </c>
      <c r="C3739" t="s">
        <v>1737</v>
      </c>
      <c r="D3739" t="s">
        <v>6893</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9357</v>
      </c>
      <c r="B3740" t="s">
        <v>7394</v>
      </c>
      <c r="C3740" t="s">
        <v>1737</v>
      </c>
      <c r="D3740" t="s">
        <v>6893</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9358</v>
      </c>
      <c r="B3741" t="s">
        <v>7394</v>
      </c>
      <c r="C3741" t="s">
        <v>1737</v>
      </c>
      <c r="D3741" t="s">
        <v>6893</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9359</v>
      </c>
      <c r="B3742" t="s">
        <v>7394</v>
      </c>
      <c r="C3742" t="s">
        <v>1737</v>
      </c>
      <c r="D3742" t="s">
        <v>6893</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9360</v>
      </c>
      <c r="B3743" t="s">
        <v>7394</v>
      </c>
      <c r="C3743" t="s">
        <v>1737</v>
      </c>
      <c r="D3743" t="s">
        <v>6893</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9361</v>
      </c>
      <c r="B3744" t="s">
        <v>7394</v>
      </c>
      <c r="C3744" t="s">
        <v>1737</v>
      </c>
      <c r="D3744" t="s">
        <v>6893</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9362</v>
      </c>
      <c r="B3745" t="s">
        <v>7394</v>
      </c>
      <c r="C3745" t="s">
        <v>1737</v>
      </c>
      <c r="D3745" t="s">
        <v>6893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9363</v>
      </c>
      <c r="B3746" t="s">
        <v>7394</v>
      </c>
      <c r="C3746" t="s">
        <v>1737</v>
      </c>
      <c r="D3746" t="s">
        <v>6894</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9364</v>
      </c>
      <c r="B3747" t="s">
        <v>7394</v>
      </c>
      <c r="C3747" t="s">
        <v>1737</v>
      </c>
      <c r="D3747" t="s">
        <v>6894</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9365</v>
      </c>
      <c r="B3748" t="s">
        <v>7394</v>
      </c>
      <c r="C3748" t="s">
        <v>1737</v>
      </c>
      <c r="D3748" t="s">
        <v>6894</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9366</v>
      </c>
      <c r="B3749" t="s">
        <v>7394</v>
      </c>
      <c r="C3749" t="s">
        <v>1737</v>
      </c>
      <c r="D3749" t="s">
        <v>6894</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9367</v>
      </c>
      <c r="B3750" t="s">
        <v>7394</v>
      </c>
      <c r="C3750" t="s">
        <v>1737</v>
      </c>
      <c r="D3750" t="s">
        <v>6894</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9368</v>
      </c>
      <c r="B3751" t="s">
        <v>7394</v>
      </c>
      <c r="C3751" t="s">
        <v>1737</v>
      </c>
      <c r="D3751" t="s">
        <v>6894</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9369</v>
      </c>
      <c r="B3752" t="s">
        <v>7394</v>
      </c>
      <c r="C3752" t="s">
        <v>1737</v>
      </c>
      <c r="D3752" t="s">
        <v>6894</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9370</v>
      </c>
      <c r="B3753" t="s">
        <v>7394</v>
      </c>
      <c r="C3753" t="s">
        <v>1737</v>
      </c>
      <c r="D3753" t="s">
        <v>6894</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9371</v>
      </c>
      <c r="B3754" t="s">
        <v>7394</v>
      </c>
      <c r="C3754" t="s">
        <v>1737</v>
      </c>
      <c r="D3754" t="s">
        <v>6894</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9372</v>
      </c>
      <c r="B3755" t="s">
        <v>7394</v>
      </c>
      <c r="C3755" t="s">
        <v>1737</v>
      </c>
      <c r="D3755" t="s">
        <v>6894</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9373</v>
      </c>
      <c r="B3756" t="s">
        <v>7394</v>
      </c>
      <c r="C3756" t="s">
        <v>1737</v>
      </c>
      <c r="D3756" t="s">
        <v>6894</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9374</v>
      </c>
      <c r="B3757" t="s">
        <v>7394</v>
      </c>
      <c r="C3757" t="s">
        <v>1737</v>
      </c>
      <c r="D3757" t="s">
        <v>6894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9375</v>
      </c>
      <c r="B3758" t="s">
        <v>7394</v>
      </c>
      <c r="C3758" t="s">
        <v>1737</v>
      </c>
      <c r="D3758" t="s">
        <v>6895</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9376</v>
      </c>
      <c r="B3759" t="s">
        <v>7394</v>
      </c>
      <c r="C3759" t="s">
        <v>1737</v>
      </c>
      <c r="D3759" t="s">
        <v>6895</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9377</v>
      </c>
      <c r="B3760" t="s">
        <v>7394</v>
      </c>
      <c r="C3760" t="s">
        <v>1737</v>
      </c>
      <c r="D3760" t="s">
        <v>6895</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9378</v>
      </c>
      <c r="B3761" t="s">
        <v>7394</v>
      </c>
      <c r="C3761" t="s">
        <v>1737</v>
      </c>
      <c r="D3761" t="s">
        <v>6895</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9379</v>
      </c>
      <c r="B3762" t="s">
        <v>7394</v>
      </c>
      <c r="C3762" t="s">
        <v>1737</v>
      </c>
      <c r="D3762" t="s">
        <v>6895</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9380</v>
      </c>
      <c r="B3763" t="s">
        <v>7394</v>
      </c>
      <c r="C3763" t="s">
        <v>1737</v>
      </c>
      <c r="D3763" t="s">
        <v>6895</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9381</v>
      </c>
      <c r="B3764" t="s">
        <v>7394</v>
      </c>
      <c r="C3764" t="s">
        <v>1737</v>
      </c>
      <c r="D3764" t="s">
        <v>6895</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9382</v>
      </c>
      <c r="B3765" t="s">
        <v>7394</v>
      </c>
      <c r="C3765" t="s">
        <v>1737</v>
      </c>
      <c r="D3765" t="s">
        <v>6895</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9383</v>
      </c>
      <c r="B3766" t="s">
        <v>7394</v>
      </c>
      <c r="C3766" t="s">
        <v>1737</v>
      </c>
      <c r="D3766" t="s">
        <v>6895</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9384</v>
      </c>
      <c r="B3767" t="s">
        <v>7394</v>
      </c>
      <c r="C3767" t="s">
        <v>1737</v>
      </c>
      <c r="D3767" t="s">
        <v>6895</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9385</v>
      </c>
      <c r="B3768" t="s">
        <v>7394</v>
      </c>
      <c r="C3768" t="s">
        <v>1737</v>
      </c>
      <c r="D3768" t="s">
        <v>6895</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9386</v>
      </c>
      <c r="B3769" t="s">
        <v>7394</v>
      </c>
      <c r="C3769" t="s">
        <v>1737</v>
      </c>
      <c r="D3769" t="s">
        <v>6895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9387</v>
      </c>
      <c r="B3770" t="s">
        <v>7394</v>
      </c>
      <c r="C3770" t="s">
        <v>1737</v>
      </c>
      <c r="D3770" t="s">
        <v>6896</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9388</v>
      </c>
      <c r="B3771" t="s">
        <v>7394</v>
      </c>
      <c r="C3771" t="s">
        <v>1737</v>
      </c>
      <c r="D3771" t="s">
        <v>6896</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9389</v>
      </c>
      <c r="B3772" t="s">
        <v>7394</v>
      </c>
      <c r="C3772" t="s">
        <v>1737</v>
      </c>
      <c r="D3772" t="s">
        <v>6896</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9390</v>
      </c>
      <c r="B3773" t="s">
        <v>7394</v>
      </c>
      <c r="C3773" t="s">
        <v>1737</v>
      </c>
      <c r="D3773" t="s">
        <v>6896</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9391</v>
      </c>
      <c r="B3774" t="s">
        <v>7394</v>
      </c>
      <c r="C3774" t="s">
        <v>1737</v>
      </c>
      <c r="D3774" t="s">
        <v>6896</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9392</v>
      </c>
      <c r="B3775" t="s">
        <v>7394</v>
      </c>
      <c r="C3775" t="s">
        <v>1737</v>
      </c>
      <c r="D3775" t="s">
        <v>6896</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9393</v>
      </c>
      <c r="B3776" t="s">
        <v>7394</v>
      </c>
      <c r="C3776" t="s">
        <v>1737</v>
      </c>
      <c r="D3776" t="s">
        <v>6896</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9394</v>
      </c>
      <c r="B3777" t="s">
        <v>7394</v>
      </c>
      <c r="C3777" t="s">
        <v>1737</v>
      </c>
      <c r="D3777" t="s">
        <v>6896</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9395</v>
      </c>
      <c r="B3778" t="s">
        <v>7394</v>
      </c>
      <c r="C3778" t="s">
        <v>1737</v>
      </c>
      <c r="D3778" t="s">
        <v>6896</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9396</v>
      </c>
      <c r="B3779" t="s">
        <v>7394</v>
      </c>
      <c r="C3779" t="s">
        <v>1737</v>
      </c>
      <c r="D3779" t="s">
        <v>6896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9397</v>
      </c>
      <c r="B3780" t="s">
        <v>7394</v>
      </c>
      <c r="C3780" t="s">
        <v>1737</v>
      </c>
      <c r="D3780" t="s">
        <v>6896</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9398</v>
      </c>
      <c r="B3781" t="s">
        <v>7394</v>
      </c>
      <c r="C3781" t="s">
        <v>1737</v>
      </c>
      <c r="D3781" t="s">
        <v>6896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9399</v>
      </c>
      <c r="B3782" t="s">
        <v>7394</v>
      </c>
      <c r="C3782" t="s">
        <v>1737</v>
      </c>
      <c r="D3782" t="s">
        <v>6897</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9400</v>
      </c>
      <c r="B3783" t="s">
        <v>7394</v>
      </c>
      <c r="C3783" t="s">
        <v>1737</v>
      </c>
      <c r="D3783" t="s">
        <v>6897</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9401</v>
      </c>
      <c r="B3784" t="s">
        <v>7394</v>
      </c>
      <c r="C3784" t="s">
        <v>1737</v>
      </c>
      <c r="D3784" t="s">
        <v>6897</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9402</v>
      </c>
      <c r="B3785" t="s">
        <v>7394</v>
      </c>
      <c r="C3785" t="s">
        <v>1737</v>
      </c>
      <c r="D3785" t="s">
        <v>6897</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9403</v>
      </c>
      <c r="B3786" t="s">
        <v>7394</v>
      </c>
      <c r="C3786" t="s">
        <v>1737</v>
      </c>
      <c r="D3786" t="s">
        <v>6897</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9404</v>
      </c>
      <c r="B3787" t="s">
        <v>7394</v>
      </c>
      <c r="C3787" t="s">
        <v>1737</v>
      </c>
      <c r="D3787" t="s">
        <v>6897</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9405</v>
      </c>
      <c r="B3788" t="s">
        <v>7394</v>
      </c>
      <c r="C3788" t="s">
        <v>1737</v>
      </c>
      <c r="D3788" t="s">
        <v>6897</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9406</v>
      </c>
      <c r="B3789" t="s">
        <v>7394</v>
      </c>
      <c r="C3789" t="s">
        <v>1737</v>
      </c>
      <c r="D3789" t="s">
        <v>6897</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9407</v>
      </c>
      <c r="B3790" t="s">
        <v>7394</v>
      </c>
      <c r="C3790" t="s">
        <v>1737</v>
      </c>
      <c r="D3790" t="s">
        <v>6897</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9408</v>
      </c>
      <c r="B3791" t="s">
        <v>7394</v>
      </c>
      <c r="C3791" t="s">
        <v>1737</v>
      </c>
      <c r="D3791" t="s">
        <v>6897</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9409</v>
      </c>
      <c r="B3792" t="s">
        <v>7394</v>
      </c>
      <c r="C3792" t="s">
        <v>1737</v>
      </c>
      <c r="D3792" t="s">
        <v>6897</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9410</v>
      </c>
      <c r="B3793" t="s">
        <v>7394</v>
      </c>
      <c r="C3793" t="s">
        <v>1737</v>
      </c>
      <c r="D3793" t="s">
        <v>6897</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9411</v>
      </c>
      <c r="B3794" t="s">
        <v>7394</v>
      </c>
      <c r="C3794" t="s">
        <v>1737</v>
      </c>
      <c r="D3794" t="s">
        <v>6898</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9412</v>
      </c>
      <c r="B3795" t="s">
        <v>7394</v>
      </c>
      <c r="C3795" t="s">
        <v>1737</v>
      </c>
      <c r="D3795" t="s">
        <v>6898</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9413</v>
      </c>
      <c r="B3796" t="s">
        <v>7394</v>
      </c>
      <c r="C3796" t="s">
        <v>1737</v>
      </c>
      <c r="D3796" t="s">
        <v>6898</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9414</v>
      </c>
      <c r="B3797" t="s">
        <v>7394</v>
      </c>
      <c r="C3797" t="s">
        <v>1737</v>
      </c>
      <c r="D3797" t="s">
        <v>6898</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9415</v>
      </c>
      <c r="B3798" t="s">
        <v>7394</v>
      </c>
      <c r="C3798" t="s">
        <v>1737</v>
      </c>
      <c r="D3798" t="s">
        <v>6898</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9416</v>
      </c>
      <c r="B3799" t="s">
        <v>7394</v>
      </c>
      <c r="C3799" t="s">
        <v>1737</v>
      </c>
      <c r="D3799" t="s">
        <v>6898</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9417</v>
      </c>
      <c r="B3800" t="s">
        <v>7394</v>
      </c>
      <c r="C3800" t="s">
        <v>1737</v>
      </c>
      <c r="D3800" t="s">
        <v>6898</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9418</v>
      </c>
      <c r="B3801" t="s">
        <v>7394</v>
      </c>
      <c r="C3801" t="s">
        <v>1737</v>
      </c>
      <c r="D3801" t="s">
        <v>6898</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9419</v>
      </c>
      <c r="B3802" t="s">
        <v>7394</v>
      </c>
      <c r="C3802" t="s">
        <v>1737</v>
      </c>
      <c r="D3802" t="s">
        <v>6898</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9420</v>
      </c>
      <c r="B3803" t="s">
        <v>7394</v>
      </c>
      <c r="C3803" t="s">
        <v>1737</v>
      </c>
      <c r="D3803" t="s">
        <v>6898</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9421</v>
      </c>
      <c r="B3804" t="s">
        <v>7394</v>
      </c>
      <c r="C3804" t="s">
        <v>1737</v>
      </c>
      <c r="D3804" t="s">
        <v>6898</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9422</v>
      </c>
      <c r="B3805" t="s">
        <v>7394</v>
      </c>
      <c r="C3805" t="s">
        <v>1737</v>
      </c>
      <c r="D3805" t="s">
        <v>6898</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9423</v>
      </c>
      <c r="B3806" t="s">
        <v>7394</v>
      </c>
      <c r="C3806" t="s">
        <v>1737</v>
      </c>
      <c r="D3806" t="s">
        <v>6899</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9424</v>
      </c>
      <c r="B3807" t="s">
        <v>7394</v>
      </c>
      <c r="C3807" t="s">
        <v>1737</v>
      </c>
      <c r="D3807" t="s">
        <v>6899</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9425</v>
      </c>
      <c r="B3808" t="s">
        <v>7394</v>
      </c>
      <c r="C3808" t="s">
        <v>1737</v>
      </c>
      <c r="D3808" t="s">
        <v>6899</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9426</v>
      </c>
      <c r="B3809" t="s">
        <v>7394</v>
      </c>
      <c r="C3809" t="s">
        <v>1737</v>
      </c>
      <c r="D3809" t="s">
        <v>6899</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9427</v>
      </c>
      <c r="B3810" t="s">
        <v>7394</v>
      </c>
      <c r="C3810" t="s">
        <v>1737</v>
      </c>
      <c r="D3810" t="s">
        <v>6899</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9428</v>
      </c>
      <c r="B3811" t="s">
        <v>7394</v>
      </c>
      <c r="C3811" t="s">
        <v>1737</v>
      </c>
      <c r="D3811" t="s">
        <v>6899</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9429</v>
      </c>
      <c r="B3812" t="s">
        <v>7394</v>
      </c>
      <c r="C3812" t="s">
        <v>1737</v>
      </c>
      <c r="D3812" t="s">
        <v>6899</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9430</v>
      </c>
      <c r="B3813" t="s">
        <v>7394</v>
      </c>
      <c r="C3813" t="s">
        <v>1737</v>
      </c>
      <c r="D3813" t="s">
        <v>6899</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9431</v>
      </c>
      <c r="B3814" t="s">
        <v>7394</v>
      </c>
      <c r="C3814" t="s">
        <v>1737</v>
      </c>
      <c r="D3814" t="s">
        <v>6899</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9432</v>
      </c>
      <c r="B3815" t="s">
        <v>7394</v>
      </c>
      <c r="C3815" t="s">
        <v>1737</v>
      </c>
      <c r="D3815" t="s">
        <v>6899</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9433</v>
      </c>
      <c r="B3816" t="s">
        <v>7394</v>
      </c>
      <c r="C3816" t="s">
        <v>1737</v>
      </c>
      <c r="D3816" t="s">
        <v>6899</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9434</v>
      </c>
      <c r="B3817" t="s">
        <v>7394</v>
      </c>
      <c r="C3817" t="s">
        <v>1737</v>
      </c>
      <c r="D3817" t="s">
        <v>6899</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9435</v>
      </c>
      <c r="B3818" t="s">
        <v>7394</v>
      </c>
      <c r="C3818" t="s">
        <v>1737</v>
      </c>
      <c r="D3818" t="s">
        <v>6900</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9436</v>
      </c>
      <c r="B3819" t="s">
        <v>7394</v>
      </c>
      <c r="C3819" t="s">
        <v>1737</v>
      </c>
      <c r="D3819" t="s">
        <v>6900</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9437</v>
      </c>
      <c r="B3820" t="s">
        <v>7394</v>
      </c>
      <c r="C3820" t="s">
        <v>1737</v>
      </c>
      <c r="D3820" t="s">
        <v>6900</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9438</v>
      </c>
      <c r="B3821" t="s">
        <v>7394</v>
      </c>
      <c r="C3821" t="s">
        <v>1737</v>
      </c>
      <c r="D3821" t="s">
        <v>6900</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9439</v>
      </c>
      <c r="B3822" t="s">
        <v>7394</v>
      </c>
      <c r="C3822" t="s">
        <v>1737</v>
      </c>
      <c r="D3822" t="s">
        <v>6900</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9440</v>
      </c>
      <c r="B3823" t="s">
        <v>7394</v>
      </c>
      <c r="C3823" t="s">
        <v>1737</v>
      </c>
      <c r="D3823" t="s">
        <v>6900</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9441</v>
      </c>
      <c r="B3824" t="s">
        <v>7394</v>
      </c>
      <c r="C3824" t="s">
        <v>1737</v>
      </c>
      <c r="D3824" t="s">
        <v>6900</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9442</v>
      </c>
      <c r="B3825" t="s">
        <v>7394</v>
      </c>
      <c r="C3825" t="s">
        <v>1737</v>
      </c>
      <c r="D3825" t="s">
        <v>6900</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9443</v>
      </c>
      <c r="B3826" t="s">
        <v>7394</v>
      </c>
      <c r="C3826" t="s">
        <v>1737</v>
      </c>
      <c r="D3826" t="s">
        <v>6900</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9444</v>
      </c>
      <c r="B3827" t="s">
        <v>7394</v>
      </c>
      <c r="C3827" t="s">
        <v>1737</v>
      </c>
      <c r="D3827" t="s">
        <v>6900</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9445</v>
      </c>
      <c r="B3828" t="s">
        <v>7394</v>
      </c>
      <c r="C3828" t="s">
        <v>1737</v>
      </c>
      <c r="D3828" t="s">
        <v>6900</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9446</v>
      </c>
      <c r="B3829" t="s">
        <v>7394</v>
      </c>
      <c r="C3829" t="s">
        <v>1737</v>
      </c>
      <c r="D3829" t="s">
        <v>6900</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9447</v>
      </c>
      <c r="B3830" t="s">
        <v>7394</v>
      </c>
      <c r="C3830" t="s">
        <v>1737</v>
      </c>
      <c r="D3830" t="s">
        <v>6901</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9448</v>
      </c>
      <c r="B3831" t="s">
        <v>7394</v>
      </c>
      <c r="C3831" t="s">
        <v>1737</v>
      </c>
      <c r="D3831" t="s">
        <v>6901</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9449</v>
      </c>
      <c r="B3832" t="s">
        <v>7394</v>
      </c>
      <c r="C3832" t="s">
        <v>1737</v>
      </c>
      <c r="D3832" t="s">
        <v>6901</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9450</v>
      </c>
      <c r="B3833" t="s">
        <v>7394</v>
      </c>
      <c r="C3833" t="s">
        <v>1737</v>
      </c>
      <c r="D3833" t="s">
        <v>6901</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9451</v>
      </c>
      <c r="B3834" t="s">
        <v>7394</v>
      </c>
      <c r="C3834" t="s">
        <v>1737</v>
      </c>
      <c r="D3834" t="s">
        <v>6901</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9452</v>
      </c>
      <c r="B3835" t="s">
        <v>7394</v>
      </c>
      <c r="C3835" t="s">
        <v>1737</v>
      </c>
      <c r="D3835" t="s">
        <v>6901</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9453</v>
      </c>
      <c r="B3836" t="s">
        <v>7394</v>
      </c>
      <c r="C3836" t="s">
        <v>1737</v>
      </c>
      <c r="D3836" t="s">
        <v>6901</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9454</v>
      </c>
      <c r="B3837" t="s">
        <v>7394</v>
      </c>
      <c r="C3837" t="s">
        <v>1737</v>
      </c>
      <c r="D3837" t="s">
        <v>6901</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9455</v>
      </c>
      <c r="B3838" t="s">
        <v>7394</v>
      </c>
      <c r="C3838" t="s">
        <v>1737</v>
      </c>
      <c r="D3838" t="s">
        <v>6901</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9456</v>
      </c>
      <c r="B3839" t="s">
        <v>7394</v>
      </c>
      <c r="C3839" t="s">
        <v>1737</v>
      </c>
      <c r="D3839" t="s">
        <v>6901</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9457</v>
      </c>
      <c r="B3840" t="s">
        <v>7394</v>
      </c>
      <c r="C3840" t="s">
        <v>1737</v>
      </c>
      <c r="D3840" t="s">
        <v>6901</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9458</v>
      </c>
      <c r="B3841" t="s">
        <v>7394</v>
      </c>
      <c r="C3841" t="s">
        <v>1737</v>
      </c>
      <c r="D3841" t="s">
        <v>6901</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9459</v>
      </c>
      <c r="B3842" t="s">
        <v>7394</v>
      </c>
      <c r="C3842" t="s">
        <v>1737</v>
      </c>
      <c r="D3842" t="s">
        <v>6902</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9460</v>
      </c>
      <c r="B3843" t="s">
        <v>7394</v>
      </c>
      <c r="C3843" t="s">
        <v>1737</v>
      </c>
      <c r="D3843" t="s">
        <v>6902</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9461</v>
      </c>
      <c r="B3844" t="s">
        <v>7394</v>
      </c>
      <c r="C3844" t="s">
        <v>1737</v>
      </c>
      <c r="D3844" t="s">
        <v>6902</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9462</v>
      </c>
      <c r="B3845" t="s">
        <v>7394</v>
      </c>
      <c r="C3845" t="s">
        <v>1737</v>
      </c>
      <c r="D3845" t="s">
        <v>6902</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9463</v>
      </c>
      <c r="B3846" t="s">
        <v>7394</v>
      </c>
      <c r="C3846" t="s">
        <v>1737</v>
      </c>
      <c r="D3846" t="s">
        <v>6902</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9464</v>
      </c>
      <c r="B3847" t="s">
        <v>7394</v>
      </c>
      <c r="C3847" t="s">
        <v>1737</v>
      </c>
      <c r="D3847" t="s">
        <v>6902</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9465</v>
      </c>
      <c r="B3848" t="s">
        <v>7394</v>
      </c>
      <c r="C3848" t="s">
        <v>1737</v>
      </c>
      <c r="D3848" t="s">
        <v>6902</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9466</v>
      </c>
      <c r="B3849" t="s">
        <v>7394</v>
      </c>
      <c r="C3849" t="s">
        <v>1737</v>
      </c>
      <c r="D3849" t="s">
        <v>6902</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9467</v>
      </c>
      <c r="B3850" t="s">
        <v>7394</v>
      </c>
      <c r="C3850" t="s">
        <v>1737</v>
      </c>
      <c r="D3850" t="s">
        <v>6902</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9468</v>
      </c>
      <c r="B3851" t="s">
        <v>7394</v>
      </c>
      <c r="C3851" t="s">
        <v>1737</v>
      </c>
      <c r="D3851" t="s">
        <v>6902</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9469</v>
      </c>
      <c r="B3852" t="s">
        <v>7394</v>
      </c>
      <c r="C3852" t="s">
        <v>1737</v>
      </c>
      <c r="D3852" t="s">
        <v>6902</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9470</v>
      </c>
      <c r="B3853" t="s">
        <v>7394</v>
      </c>
      <c r="C3853" t="s">
        <v>1737</v>
      </c>
      <c r="D3853" t="s">
        <v>6902</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9471</v>
      </c>
      <c r="B3854" t="s">
        <v>7394</v>
      </c>
      <c r="C3854" t="s">
        <v>1737</v>
      </c>
      <c r="D3854" t="s">
        <v>6903</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9472</v>
      </c>
      <c r="B3855" t="s">
        <v>7394</v>
      </c>
      <c r="C3855" t="s">
        <v>1737</v>
      </c>
      <c r="D3855" t="s">
        <v>6903</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9473</v>
      </c>
      <c r="B3856" t="s">
        <v>7394</v>
      </c>
      <c r="C3856" t="s">
        <v>1737</v>
      </c>
      <c r="D3856" t="s">
        <v>6903</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9474</v>
      </c>
      <c r="B3857" t="s">
        <v>7394</v>
      </c>
      <c r="C3857" t="s">
        <v>1737</v>
      </c>
      <c r="D3857" t="s">
        <v>6903</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9475</v>
      </c>
      <c r="B3858" t="s">
        <v>7394</v>
      </c>
      <c r="C3858" t="s">
        <v>1737</v>
      </c>
      <c r="D3858" t="s">
        <v>6903</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9476</v>
      </c>
      <c r="B3859" t="s">
        <v>7394</v>
      </c>
      <c r="C3859" t="s">
        <v>1737</v>
      </c>
      <c r="D3859" t="s">
        <v>6903</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9477</v>
      </c>
      <c r="B3860" t="s">
        <v>7394</v>
      </c>
      <c r="C3860" t="s">
        <v>1737</v>
      </c>
      <c r="D3860" t="s">
        <v>6903</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9478</v>
      </c>
      <c r="B3861" t="s">
        <v>7394</v>
      </c>
      <c r="C3861" t="s">
        <v>1737</v>
      </c>
      <c r="D3861" t="s">
        <v>6903</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9479</v>
      </c>
      <c r="B3862" t="s">
        <v>7394</v>
      </c>
      <c r="C3862" t="s">
        <v>1737</v>
      </c>
      <c r="D3862" t="s">
        <v>6903</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9480</v>
      </c>
      <c r="B3863" t="s">
        <v>7394</v>
      </c>
      <c r="C3863" t="s">
        <v>1737</v>
      </c>
      <c r="D3863" t="s">
        <v>6903</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9481</v>
      </c>
      <c r="B3864" t="s">
        <v>7394</v>
      </c>
      <c r="C3864" t="s">
        <v>1737</v>
      </c>
      <c r="D3864" t="s">
        <v>6903</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9482</v>
      </c>
      <c r="B3865" t="s">
        <v>7394</v>
      </c>
      <c r="C3865" t="s">
        <v>1737</v>
      </c>
      <c r="D3865" t="s">
        <v>6903</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9483</v>
      </c>
      <c r="B3866" t="s">
        <v>7394</v>
      </c>
      <c r="C3866" t="s">
        <v>1737</v>
      </c>
      <c r="D3866" t="s">
        <v>6904</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9484</v>
      </c>
      <c r="B3867" t="s">
        <v>7394</v>
      </c>
      <c r="C3867" t="s">
        <v>1737</v>
      </c>
      <c r="D3867" t="s">
        <v>6904</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9485</v>
      </c>
      <c r="B3868" t="s">
        <v>7394</v>
      </c>
      <c r="C3868" t="s">
        <v>1737</v>
      </c>
      <c r="D3868" t="s">
        <v>6904</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9486</v>
      </c>
      <c r="B3869" t="s">
        <v>7394</v>
      </c>
      <c r="C3869" t="s">
        <v>1737</v>
      </c>
      <c r="D3869" t="s">
        <v>6904</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9487</v>
      </c>
      <c r="B3870" t="s">
        <v>7394</v>
      </c>
      <c r="C3870" t="s">
        <v>1737</v>
      </c>
      <c r="D3870" t="s">
        <v>6904</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9488</v>
      </c>
      <c r="B3871" t="s">
        <v>7394</v>
      </c>
      <c r="C3871" t="s">
        <v>1737</v>
      </c>
      <c r="D3871" t="s">
        <v>6904</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9489</v>
      </c>
      <c r="B3872" t="s">
        <v>7394</v>
      </c>
      <c r="C3872" t="s">
        <v>1737</v>
      </c>
      <c r="D3872" t="s">
        <v>6904</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9490</v>
      </c>
      <c r="B3873" t="s">
        <v>7394</v>
      </c>
      <c r="C3873" t="s">
        <v>1737</v>
      </c>
      <c r="D3873" t="s">
        <v>6904</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9491</v>
      </c>
      <c r="B3874" t="s">
        <v>7394</v>
      </c>
      <c r="C3874" t="s">
        <v>1737</v>
      </c>
      <c r="D3874" t="s">
        <v>6904</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9492</v>
      </c>
      <c r="B3875" t="s">
        <v>7394</v>
      </c>
      <c r="C3875" t="s">
        <v>1737</v>
      </c>
      <c r="D3875" t="s">
        <v>6904</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9493</v>
      </c>
      <c r="B3876" t="s">
        <v>7394</v>
      </c>
      <c r="C3876" t="s">
        <v>1737</v>
      </c>
      <c r="D3876" t="s">
        <v>6904</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9494</v>
      </c>
      <c r="B3877" t="s">
        <v>7394</v>
      </c>
      <c r="C3877" t="s">
        <v>1737</v>
      </c>
      <c r="D3877" t="s">
        <v>6904</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9495</v>
      </c>
      <c r="B3878" t="s">
        <v>7394</v>
      </c>
      <c r="C3878" t="s">
        <v>1738</v>
      </c>
      <c r="D3878" t="s">
        <v>6880</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9496</v>
      </c>
      <c r="B3879" t="s">
        <v>7394</v>
      </c>
      <c r="C3879" t="s">
        <v>1738</v>
      </c>
      <c r="D3879" t="s">
        <v>6880</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9497</v>
      </c>
      <c r="B3880" t="s">
        <v>7394</v>
      </c>
      <c r="C3880" t="s">
        <v>1738</v>
      </c>
      <c r="D3880" t="s">
        <v>6880</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9498</v>
      </c>
      <c r="B3881" t="s">
        <v>7394</v>
      </c>
      <c r="C3881" t="s">
        <v>1738</v>
      </c>
      <c r="D3881" t="s">
        <v>6880</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9499</v>
      </c>
      <c r="B3882" t="s">
        <v>7394</v>
      </c>
      <c r="C3882" t="s">
        <v>1738</v>
      </c>
      <c r="D3882" t="s">
        <v>6880</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9500</v>
      </c>
      <c r="B3883" t="s">
        <v>7394</v>
      </c>
      <c r="C3883" t="s">
        <v>1738</v>
      </c>
      <c r="D3883" t="s">
        <v>6880</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9501</v>
      </c>
      <c r="B3884" t="s">
        <v>7394</v>
      </c>
      <c r="C3884" t="s">
        <v>1738</v>
      </c>
      <c r="D3884" t="s">
        <v>6880</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9502</v>
      </c>
      <c r="B3885" t="s">
        <v>7394</v>
      </c>
      <c r="C3885" t="s">
        <v>1738</v>
      </c>
      <c r="D3885" t="s">
        <v>6880</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9503</v>
      </c>
      <c r="B3886" t="s">
        <v>7394</v>
      </c>
      <c r="C3886" t="s">
        <v>1738</v>
      </c>
      <c r="D3886" t="s">
        <v>6880</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9504</v>
      </c>
      <c r="B3887" t="s">
        <v>7394</v>
      </c>
      <c r="C3887" t="s">
        <v>1738</v>
      </c>
      <c r="D3887" t="s">
        <v>6880</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9505</v>
      </c>
      <c r="B3888" t="s">
        <v>7394</v>
      </c>
      <c r="C3888" t="s">
        <v>1738</v>
      </c>
      <c r="D3888" t="s">
        <v>6880</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9506</v>
      </c>
      <c r="B3889" t="s">
        <v>7394</v>
      </c>
      <c r="C3889" t="s">
        <v>1738</v>
      </c>
      <c r="D3889" t="s">
        <v>6880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9507</v>
      </c>
      <c r="B3890" t="s">
        <v>7394</v>
      </c>
      <c r="C3890" t="s">
        <v>1738</v>
      </c>
      <c r="D3890" t="s">
        <v>6881</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9508</v>
      </c>
      <c r="B3891" t="s">
        <v>7394</v>
      </c>
      <c r="C3891" t="s">
        <v>1738</v>
      </c>
      <c r="D3891" t="s">
        <v>6881</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9509</v>
      </c>
      <c r="B3892" t="s">
        <v>7394</v>
      </c>
      <c r="C3892" t="s">
        <v>1738</v>
      </c>
      <c r="D3892" t="s">
        <v>6881</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9510</v>
      </c>
      <c r="B3893" t="s">
        <v>7394</v>
      </c>
      <c r="C3893" t="s">
        <v>1738</v>
      </c>
      <c r="D3893" t="s">
        <v>6881</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9511</v>
      </c>
      <c r="B3894" t="s">
        <v>7394</v>
      </c>
      <c r="C3894" t="s">
        <v>1738</v>
      </c>
      <c r="D3894" t="s">
        <v>6881</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9512</v>
      </c>
      <c r="B3895" t="s">
        <v>7394</v>
      </c>
      <c r="C3895" t="s">
        <v>1738</v>
      </c>
      <c r="D3895" t="s">
        <v>6881</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9513</v>
      </c>
      <c r="B3896" t="s">
        <v>7394</v>
      </c>
      <c r="C3896" t="s">
        <v>1738</v>
      </c>
      <c r="D3896" t="s">
        <v>6881</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9514</v>
      </c>
      <c r="B3897" t="s">
        <v>7394</v>
      </c>
      <c r="C3897" t="s">
        <v>1738</v>
      </c>
      <c r="D3897" t="s">
        <v>6881</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9515</v>
      </c>
      <c r="B3898" t="s">
        <v>7394</v>
      </c>
      <c r="C3898" t="s">
        <v>1738</v>
      </c>
      <c r="D3898" t="s">
        <v>6881</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9516</v>
      </c>
      <c r="B3899" t="s">
        <v>7394</v>
      </c>
      <c r="C3899" t="s">
        <v>1738</v>
      </c>
      <c r="D3899" t="s">
        <v>6881</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9517</v>
      </c>
      <c r="B3900" t="s">
        <v>7394</v>
      </c>
      <c r="C3900" t="s">
        <v>1738</v>
      </c>
      <c r="D3900" t="s">
        <v>6881</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9518</v>
      </c>
      <c r="B3901" t="s">
        <v>7394</v>
      </c>
      <c r="C3901" t="s">
        <v>1738</v>
      </c>
      <c r="D3901" t="s">
        <v>6881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9519</v>
      </c>
      <c r="B3902" t="s">
        <v>7394</v>
      </c>
      <c r="C3902" t="s">
        <v>1738</v>
      </c>
      <c r="D3902" t="s">
        <v>6882</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9520</v>
      </c>
      <c r="B3903" t="s">
        <v>7394</v>
      </c>
      <c r="C3903" t="s">
        <v>1738</v>
      </c>
      <c r="D3903" t="s">
        <v>6882</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9521</v>
      </c>
      <c r="B3904" t="s">
        <v>7394</v>
      </c>
      <c r="C3904" t="s">
        <v>1738</v>
      </c>
      <c r="D3904" t="s">
        <v>6882</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9522</v>
      </c>
      <c r="B3905" t="s">
        <v>7394</v>
      </c>
      <c r="C3905" t="s">
        <v>1738</v>
      </c>
      <c r="D3905" t="s">
        <v>6882</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9523</v>
      </c>
      <c r="B3906" t="s">
        <v>7394</v>
      </c>
      <c r="C3906" t="s">
        <v>1738</v>
      </c>
      <c r="D3906" t="s">
        <v>6882</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9524</v>
      </c>
      <c r="B3907" t="s">
        <v>7394</v>
      </c>
      <c r="C3907" t="s">
        <v>1738</v>
      </c>
      <c r="D3907" t="s">
        <v>6882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9525</v>
      </c>
      <c r="B3908" t="s">
        <v>7394</v>
      </c>
      <c r="C3908" t="s">
        <v>1738</v>
      </c>
      <c r="D3908" t="s">
        <v>6882</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9526</v>
      </c>
      <c r="B3909" t="s">
        <v>7394</v>
      </c>
      <c r="C3909" t="s">
        <v>1738</v>
      </c>
      <c r="D3909" t="s">
        <v>6882</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9527</v>
      </c>
      <c r="B3910" t="s">
        <v>7394</v>
      </c>
      <c r="C3910" t="s">
        <v>1738</v>
      </c>
      <c r="D3910" t="s">
        <v>6882</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9528</v>
      </c>
      <c r="B3911" t="s">
        <v>7394</v>
      </c>
      <c r="C3911" t="s">
        <v>1738</v>
      </c>
      <c r="D3911" t="s">
        <v>6882</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9529</v>
      </c>
      <c r="B3912" t="s">
        <v>7394</v>
      </c>
      <c r="C3912" t="s">
        <v>1738</v>
      </c>
      <c r="D3912" t="s">
        <v>6882</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9530</v>
      </c>
      <c r="B3913" t="s">
        <v>7394</v>
      </c>
      <c r="C3913" t="s">
        <v>1738</v>
      </c>
      <c r="D3913" t="s">
        <v>6882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9531</v>
      </c>
      <c r="B3914" t="s">
        <v>7394</v>
      </c>
      <c r="C3914" t="s">
        <v>1738</v>
      </c>
      <c r="D3914" t="s">
        <v>6883</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9532</v>
      </c>
      <c r="B3915" t="s">
        <v>7394</v>
      </c>
      <c r="C3915" t="s">
        <v>1738</v>
      </c>
      <c r="D3915" t="s">
        <v>6883</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9533</v>
      </c>
      <c r="B3916" t="s">
        <v>7394</v>
      </c>
      <c r="C3916" t="s">
        <v>1738</v>
      </c>
      <c r="D3916" t="s">
        <v>6883</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9534</v>
      </c>
      <c r="B3917" t="s">
        <v>7394</v>
      </c>
      <c r="C3917" t="s">
        <v>1738</v>
      </c>
      <c r="D3917" t="s">
        <v>6883</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9535</v>
      </c>
      <c r="B3918" t="s">
        <v>7394</v>
      </c>
      <c r="C3918" t="s">
        <v>1738</v>
      </c>
      <c r="D3918" t="s">
        <v>6883</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9536</v>
      </c>
      <c r="B3919" t="s">
        <v>7394</v>
      </c>
      <c r="C3919" t="s">
        <v>1738</v>
      </c>
      <c r="D3919" t="s">
        <v>6883</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9537</v>
      </c>
      <c r="B3920" t="s">
        <v>7394</v>
      </c>
      <c r="C3920" t="s">
        <v>1738</v>
      </c>
      <c r="D3920" t="s">
        <v>6883</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9538</v>
      </c>
      <c r="B3921" t="s">
        <v>7394</v>
      </c>
      <c r="C3921" t="s">
        <v>1738</v>
      </c>
      <c r="D3921" t="s">
        <v>6883</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9539</v>
      </c>
      <c r="B3922" t="s">
        <v>7394</v>
      </c>
      <c r="C3922" t="s">
        <v>1738</v>
      </c>
      <c r="D3922" t="s">
        <v>6883</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9540</v>
      </c>
      <c r="B3923" t="s">
        <v>7394</v>
      </c>
      <c r="C3923" t="s">
        <v>1738</v>
      </c>
      <c r="D3923" t="s">
        <v>6883</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9541</v>
      </c>
      <c r="B3924" t="s">
        <v>7394</v>
      </c>
      <c r="C3924" t="s">
        <v>1738</v>
      </c>
      <c r="D3924" t="s">
        <v>6883</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9542</v>
      </c>
      <c r="B3925" t="s">
        <v>7394</v>
      </c>
      <c r="C3925" t="s">
        <v>1738</v>
      </c>
      <c r="D3925" t="s">
        <v>6883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9543</v>
      </c>
      <c r="B3926" t="s">
        <v>7394</v>
      </c>
      <c r="C3926" t="s">
        <v>1738</v>
      </c>
      <c r="D3926" t="s">
        <v>6884</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9544</v>
      </c>
      <c r="B3927" t="s">
        <v>7394</v>
      </c>
      <c r="C3927" t="s">
        <v>1738</v>
      </c>
      <c r="D3927" t="s">
        <v>6884</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9545</v>
      </c>
      <c r="B3928" t="s">
        <v>7394</v>
      </c>
      <c r="C3928" t="s">
        <v>1738</v>
      </c>
      <c r="D3928" t="s">
        <v>6884</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9546</v>
      </c>
      <c r="B3929" t="s">
        <v>7394</v>
      </c>
      <c r="C3929" t="s">
        <v>1738</v>
      </c>
      <c r="D3929" t="s">
        <v>6884</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9547</v>
      </c>
      <c r="B3930" t="s">
        <v>7394</v>
      </c>
      <c r="C3930" t="s">
        <v>1738</v>
      </c>
      <c r="D3930" t="s">
        <v>6884</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9548</v>
      </c>
      <c r="B3931" t="s">
        <v>7394</v>
      </c>
      <c r="C3931" t="s">
        <v>1738</v>
      </c>
      <c r="D3931" t="s">
        <v>6884</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9549</v>
      </c>
      <c r="B3932" t="s">
        <v>7394</v>
      </c>
      <c r="C3932" t="s">
        <v>1738</v>
      </c>
      <c r="D3932" t="s">
        <v>6884</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9550</v>
      </c>
      <c r="B3933" t="s">
        <v>7394</v>
      </c>
      <c r="C3933" t="s">
        <v>1738</v>
      </c>
      <c r="D3933" t="s">
        <v>6884</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9551</v>
      </c>
      <c r="B3934" t="s">
        <v>7394</v>
      </c>
      <c r="C3934" t="s">
        <v>1738</v>
      </c>
      <c r="D3934" t="s">
        <v>6884</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9552</v>
      </c>
      <c r="B3935" t="s">
        <v>7394</v>
      </c>
      <c r="C3935" t="s">
        <v>1738</v>
      </c>
      <c r="D3935" t="s">
        <v>6884</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9553</v>
      </c>
      <c r="B3936" t="s">
        <v>7394</v>
      </c>
      <c r="C3936" t="s">
        <v>1738</v>
      </c>
      <c r="D3936" t="s">
        <v>6884</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9554</v>
      </c>
      <c r="B3937" t="s">
        <v>7394</v>
      </c>
      <c r="C3937" t="s">
        <v>1738</v>
      </c>
      <c r="D3937" t="s">
        <v>6884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9555</v>
      </c>
      <c r="B3938" t="s">
        <v>7394</v>
      </c>
      <c r="C3938" t="s">
        <v>1738</v>
      </c>
      <c r="D3938" t="s">
        <v>6885</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9556</v>
      </c>
      <c r="B3939" t="s">
        <v>7394</v>
      </c>
      <c r="C3939" t="s">
        <v>1738</v>
      </c>
      <c r="D3939" t="s">
        <v>6885</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9557</v>
      </c>
      <c r="B3940" t="s">
        <v>7394</v>
      </c>
      <c r="C3940" t="s">
        <v>1738</v>
      </c>
      <c r="D3940" t="s">
        <v>6885</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9558</v>
      </c>
      <c r="B3941" t="s">
        <v>7394</v>
      </c>
      <c r="C3941" t="s">
        <v>1738</v>
      </c>
      <c r="D3941" t="s">
        <v>6885</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9559</v>
      </c>
      <c r="B3942" t="s">
        <v>7394</v>
      </c>
      <c r="C3942" t="s">
        <v>1738</v>
      </c>
      <c r="D3942" t="s">
        <v>6885</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9560</v>
      </c>
      <c r="B3943" t="s">
        <v>7394</v>
      </c>
      <c r="C3943" t="s">
        <v>1738</v>
      </c>
      <c r="D3943" t="s">
        <v>6885</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9561</v>
      </c>
      <c r="B3944" t="s">
        <v>7394</v>
      </c>
      <c r="C3944" t="s">
        <v>1738</v>
      </c>
      <c r="D3944" t="s">
        <v>6885</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9562</v>
      </c>
      <c r="B3945" t="s">
        <v>7394</v>
      </c>
      <c r="C3945" t="s">
        <v>1738</v>
      </c>
      <c r="D3945" t="s">
        <v>6885</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9563</v>
      </c>
      <c r="B3946" t="s">
        <v>7394</v>
      </c>
      <c r="C3946" t="s">
        <v>1738</v>
      </c>
      <c r="D3946" t="s">
        <v>6885</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9564</v>
      </c>
      <c r="B3947" t="s">
        <v>7394</v>
      </c>
      <c r="C3947" t="s">
        <v>1738</v>
      </c>
      <c r="D3947" t="s">
        <v>6885</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9565</v>
      </c>
      <c r="B3948" t="s">
        <v>7394</v>
      </c>
      <c r="C3948" t="s">
        <v>1738</v>
      </c>
      <c r="D3948" t="s">
        <v>6885</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9566</v>
      </c>
      <c r="B3949" t="s">
        <v>7394</v>
      </c>
      <c r="C3949" t="s">
        <v>1738</v>
      </c>
      <c r="D3949" t="s">
        <v>6885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9567</v>
      </c>
      <c r="B3950" t="s">
        <v>7394</v>
      </c>
      <c r="C3950" t="s">
        <v>1738</v>
      </c>
      <c r="D3950" t="s">
        <v>6886</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9568</v>
      </c>
      <c r="B3951" t="s">
        <v>7394</v>
      </c>
      <c r="C3951" t="s">
        <v>1738</v>
      </c>
      <c r="D3951" t="s">
        <v>6886</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9569</v>
      </c>
      <c r="B3952" t="s">
        <v>7394</v>
      </c>
      <c r="C3952" t="s">
        <v>1738</v>
      </c>
      <c r="D3952" t="s">
        <v>6886</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9570</v>
      </c>
      <c r="B3953" t="s">
        <v>7394</v>
      </c>
      <c r="C3953" t="s">
        <v>1738</v>
      </c>
      <c r="D3953" t="s">
        <v>6886</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9571</v>
      </c>
      <c r="B3954" t="s">
        <v>7394</v>
      </c>
      <c r="C3954" t="s">
        <v>1738</v>
      </c>
      <c r="D3954" t="s">
        <v>6886</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9572</v>
      </c>
      <c r="B3955" t="s">
        <v>7394</v>
      </c>
      <c r="C3955" t="s">
        <v>1738</v>
      </c>
      <c r="D3955" t="s">
        <v>6886</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9573</v>
      </c>
      <c r="B3956" t="s">
        <v>7394</v>
      </c>
      <c r="C3956" t="s">
        <v>1738</v>
      </c>
      <c r="D3956" t="s">
        <v>6886</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9574</v>
      </c>
      <c r="B3957" t="s">
        <v>7394</v>
      </c>
      <c r="C3957" t="s">
        <v>1738</v>
      </c>
      <c r="D3957" t="s">
        <v>6886</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9575</v>
      </c>
      <c r="B3958" t="s">
        <v>7394</v>
      </c>
      <c r="C3958" t="s">
        <v>1738</v>
      </c>
      <c r="D3958" t="s">
        <v>6886</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9576</v>
      </c>
      <c r="B3959" t="s">
        <v>7394</v>
      </c>
      <c r="C3959" t="s">
        <v>1738</v>
      </c>
      <c r="D3959" t="s">
        <v>6886</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9577</v>
      </c>
      <c r="B3960" t="s">
        <v>7394</v>
      </c>
      <c r="C3960" t="s">
        <v>1738</v>
      </c>
      <c r="D3960" t="s">
        <v>6886</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9578</v>
      </c>
      <c r="B3961" t="s">
        <v>7394</v>
      </c>
      <c r="C3961" t="s">
        <v>1738</v>
      </c>
      <c r="D3961" t="s">
        <v>6886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9579</v>
      </c>
      <c r="B3962" t="s">
        <v>7394</v>
      </c>
      <c r="C3962" t="s">
        <v>1738</v>
      </c>
      <c r="D3962" t="s">
        <v>6887</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9580</v>
      </c>
      <c r="B3963" t="s">
        <v>7394</v>
      </c>
      <c r="C3963" t="s">
        <v>1738</v>
      </c>
      <c r="D3963" t="s">
        <v>6887</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9581</v>
      </c>
      <c r="B3964" t="s">
        <v>7394</v>
      </c>
      <c r="C3964" t="s">
        <v>1738</v>
      </c>
      <c r="D3964" t="s">
        <v>6887</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9582</v>
      </c>
      <c r="B3965" t="s">
        <v>7394</v>
      </c>
      <c r="C3965" t="s">
        <v>1738</v>
      </c>
      <c r="D3965" t="s">
        <v>6887</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9583</v>
      </c>
      <c r="B3966" t="s">
        <v>7394</v>
      </c>
      <c r="C3966" t="s">
        <v>1738</v>
      </c>
      <c r="D3966" t="s">
        <v>6887</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9584</v>
      </c>
      <c r="B3967" t="s">
        <v>7394</v>
      </c>
      <c r="C3967" t="s">
        <v>1738</v>
      </c>
      <c r="D3967" t="s">
        <v>6887</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9585</v>
      </c>
      <c r="B3968" t="s">
        <v>7394</v>
      </c>
      <c r="C3968" t="s">
        <v>1738</v>
      </c>
      <c r="D3968" t="s">
        <v>6887</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9586</v>
      </c>
      <c r="B3969" t="s">
        <v>7394</v>
      </c>
      <c r="C3969" t="s">
        <v>1738</v>
      </c>
      <c r="D3969" t="s">
        <v>6887</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9587</v>
      </c>
      <c r="B3970" t="s">
        <v>7394</v>
      </c>
      <c r="C3970" t="s">
        <v>1738</v>
      </c>
      <c r="D3970" t="s">
        <v>6887</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9588</v>
      </c>
      <c r="B3971" t="s">
        <v>7394</v>
      </c>
      <c r="C3971" t="s">
        <v>1738</v>
      </c>
      <c r="D3971" t="s">
        <v>6887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9589</v>
      </c>
      <c r="B3972" t="s">
        <v>7394</v>
      </c>
      <c r="C3972" t="s">
        <v>1738</v>
      </c>
      <c r="D3972" t="s">
        <v>6887</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9590</v>
      </c>
      <c r="B3973" t="s">
        <v>7394</v>
      </c>
      <c r="C3973" t="s">
        <v>1738</v>
      </c>
      <c r="D3973" t="s">
        <v>6887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9591</v>
      </c>
      <c r="B3974" t="s">
        <v>7394</v>
      </c>
      <c r="C3974" t="s">
        <v>1738</v>
      </c>
      <c r="D3974" t="s">
        <v>6888</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9592</v>
      </c>
      <c r="B3975" t="s">
        <v>7394</v>
      </c>
      <c r="C3975" t="s">
        <v>1738</v>
      </c>
      <c r="D3975" t="s">
        <v>6888</v>
      </c>
      <c r="E3975" t="s">
        <v>1705</v>
      </c>
      <c r="H3975" t="str">
        <f>INDEX('Vensim Variables'!$B:$B,MATCH(EPS!$B3975,'Vensim Variables'!$A:$A,0))</f>
        <v>g pollutant</v>
      </c>
      <c r="I3975" t="str">
        <f t="shared" si="124"/>
        <v>VOC</v>
      </c>
      <c r="J3975">
        <f>INDEX(NoSettings!$C:$C,MATCH(EPS!$A3975,NoSettings!$A:$A,0))</f>
        <v>1781020000</v>
      </c>
      <c r="K3975">
        <f>INDEX(GWP!$C$2:$C$13,MATCH(EPS!I3975,GWP!$B$2:$B$13,0))</f>
        <v>0</v>
      </c>
      <c r="L3975" s="4">
        <f t="shared" si="125"/>
        <v>0</v>
      </c>
    </row>
    <row r="3976" spans="1:12">
      <c r="A3976" t="s">
        <v>9593</v>
      </c>
      <c r="B3976" t="s">
        <v>7394</v>
      </c>
      <c r="C3976" t="s">
        <v>1738</v>
      </c>
      <c r="D3976" t="s">
        <v>6888</v>
      </c>
      <c r="E3976" t="s">
        <v>1706</v>
      </c>
      <c r="H3976" t="str">
        <f>INDEX('Vensim Variables'!$B:$B,MATCH(EPS!$B3976,'Vensim Variables'!$A:$A,0))</f>
        <v>g pollutant</v>
      </c>
      <c r="I3976" t="str">
        <f t="shared" si="124"/>
        <v>CO</v>
      </c>
      <c r="J3976">
        <f>INDEX(NoSettings!$C:$C,MATCH(EPS!$A3976,NoSettings!$A:$A,0))</f>
        <v>8777500000</v>
      </c>
      <c r="K3976">
        <f>INDEX(GWP!$C$2:$C$13,MATCH(EPS!I3976,GWP!$B$2:$B$13,0))</f>
        <v>0</v>
      </c>
      <c r="L3976" s="4">
        <f t="shared" si="125"/>
        <v>0</v>
      </c>
    </row>
    <row r="3977" spans="1:12">
      <c r="A3977" t="s">
        <v>9594</v>
      </c>
      <c r="B3977" t="s">
        <v>7394</v>
      </c>
      <c r="C3977" t="s">
        <v>1738</v>
      </c>
      <c r="D3977" t="s">
        <v>6888</v>
      </c>
      <c r="E3977" t="s">
        <v>1707</v>
      </c>
      <c r="H3977" t="str">
        <f>INDEX('Vensim Variables'!$B:$B,MATCH(EPS!$B3977,'Vensim Variables'!$A:$A,0))</f>
        <v>g pollutant</v>
      </c>
      <c r="I3977" t="str">
        <f t="shared" si="124"/>
        <v>NOx</v>
      </c>
      <c r="J3977">
        <f>INDEX(NoSettings!$C:$C,MATCH(EPS!$A3977,NoSettings!$A:$A,0))</f>
        <v>26064900000</v>
      </c>
      <c r="K3977">
        <f>INDEX(GWP!$C$2:$C$13,MATCH(EPS!I3977,GWP!$B$2:$B$13,0))</f>
        <v>0</v>
      </c>
      <c r="L3977" s="4">
        <f t="shared" si="125"/>
        <v>0</v>
      </c>
    </row>
    <row r="3978" spans="1:12">
      <c r="A3978" t="s">
        <v>9595</v>
      </c>
      <c r="B3978" t="s">
        <v>7394</v>
      </c>
      <c r="C3978" t="s">
        <v>1738</v>
      </c>
      <c r="D3978" t="s">
        <v>6888</v>
      </c>
      <c r="E3978" t="s">
        <v>1708</v>
      </c>
      <c r="H3978" t="str">
        <f>INDEX('Vensim Variables'!$B:$B,MATCH(EPS!$B3978,'Vensim Variables'!$A:$A,0))</f>
        <v>g pollutant</v>
      </c>
      <c r="I3978" t="str">
        <f t="shared" si="124"/>
        <v>PM10</v>
      </c>
      <c r="J3978">
        <f>INDEX(NoSettings!$C:$C,MATCH(EPS!$A3978,NoSettings!$A:$A,0))</f>
        <v>1846590000</v>
      </c>
      <c r="K3978">
        <f>INDEX(GWP!$C$2:$C$13,MATCH(EPS!I3978,GWP!$B$2:$B$13,0))</f>
        <v>0</v>
      </c>
      <c r="L3978" s="4">
        <f t="shared" si="125"/>
        <v>0</v>
      </c>
    </row>
    <row r="3979" spans="1:12">
      <c r="A3979" t="s">
        <v>9596</v>
      </c>
      <c r="B3979" t="s">
        <v>7394</v>
      </c>
      <c r="C3979" t="s">
        <v>1738</v>
      </c>
      <c r="D3979" t="s">
        <v>6888</v>
      </c>
      <c r="E3979" t="s">
        <v>1709</v>
      </c>
      <c r="H3979" t="str">
        <f>INDEX('Vensim Variables'!$B:$B,MATCH(EPS!$B3979,'Vensim Variables'!$A:$A,0))</f>
        <v>g pollutant</v>
      </c>
      <c r="I3979" t="str">
        <f t="shared" si="124"/>
        <v>PM25</v>
      </c>
      <c r="J3979">
        <f>INDEX(NoSettings!$C:$C,MATCH(EPS!$A3979,NoSettings!$A:$A,0))</f>
        <v>1656970000</v>
      </c>
      <c r="K3979">
        <f>INDEX(GWP!$C$2:$C$13,MATCH(EPS!I3979,GWP!$B$2:$B$13,0))</f>
        <v>0</v>
      </c>
      <c r="L3979" s="4">
        <f t="shared" si="125"/>
        <v>0</v>
      </c>
    </row>
    <row r="3980" spans="1:12">
      <c r="A3980" t="s">
        <v>9597</v>
      </c>
      <c r="B3980" t="s">
        <v>7394</v>
      </c>
      <c r="C3980" t="s">
        <v>1738</v>
      </c>
      <c r="D3980" t="s">
        <v>6888</v>
      </c>
      <c r="E3980" t="s">
        <v>1710</v>
      </c>
      <c r="H3980" t="str">
        <f>INDEX('Vensim Variables'!$B:$B,MATCH(EPS!$B3980,'Vensim Variables'!$A:$A,0))</f>
        <v>g pollutant</v>
      </c>
      <c r="I3980" t="str">
        <f t="shared" si="124"/>
        <v>SOx</v>
      </c>
      <c r="J3980">
        <f>INDEX(NoSettings!$C:$C,MATCH(EPS!$A3980,NoSettings!$A:$A,0))</f>
        <v>4297490000</v>
      </c>
      <c r="K3980">
        <f>INDEX(GWP!$C$2:$C$13,MATCH(EPS!I3980,GWP!$B$2:$B$13,0))</f>
        <v>0</v>
      </c>
      <c r="L3980" s="4">
        <f t="shared" si="125"/>
        <v>0</v>
      </c>
    </row>
    <row r="3981" spans="1:12">
      <c r="A3981" t="s">
        <v>9598</v>
      </c>
      <c r="B3981" t="s">
        <v>7394</v>
      </c>
      <c r="C3981" t="s">
        <v>1738</v>
      </c>
      <c r="D3981" t="s">
        <v>6888</v>
      </c>
      <c r="E3981" t="s">
        <v>1711</v>
      </c>
      <c r="H3981" t="str">
        <f>INDEX('Vensim Variables'!$B:$B,MATCH(EPS!$B3981,'Vensim Variables'!$A:$A,0))</f>
        <v>g pollutant</v>
      </c>
      <c r="I3981" t="str">
        <f t="shared" si="124"/>
        <v>BC</v>
      </c>
      <c r="J3981">
        <f>INDEX(NoSettings!$C:$C,MATCH(EPS!$A3981,NoSettings!$A:$A,0))</f>
        <v>434179000</v>
      </c>
      <c r="K3981">
        <f>INDEX(GWP!$C$2:$C$13,MATCH(EPS!I3981,GWP!$B$2:$B$13,0))</f>
        <v>0</v>
      </c>
      <c r="L3981" s="4">
        <f t="shared" si="125"/>
        <v>0</v>
      </c>
    </row>
    <row r="3982" spans="1:12">
      <c r="A3982" t="s">
        <v>9599</v>
      </c>
      <c r="B3982" t="s">
        <v>7394</v>
      </c>
      <c r="C3982" t="s">
        <v>1738</v>
      </c>
      <c r="D3982" t="s">
        <v>6888</v>
      </c>
      <c r="E3982" t="s">
        <v>1712</v>
      </c>
      <c r="H3982" t="str">
        <f>INDEX('Vensim Variables'!$B:$B,MATCH(EPS!$B3982,'Vensim Variables'!$A:$A,0))</f>
        <v>g pollutant</v>
      </c>
      <c r="I3982" t="str">
        <f t="shared" si="124"/>
        <v>OC</v>
      </c>
      <c r="J3982">
        <f>INDEX(NoSettings!$C:$C,MATCH(EPS!$A3982,NoSettings!$A:$A,0))</f>
        <v>285318000</v>
      </c>
      <c r="K3982">
        <f>INDEX(GWP!$C$2:$C$13,MATCH(EPS!I3982,GWP!$B$2:$B$13,0))</f>
        <v>0</v>
      </c>
      <c r="L3982" s="4">
        <f t="shared" si="125"/>
        <v>0</v>
      </c>
    </row>
    <row r="3983" spans="1:12">
      <c r="A3983" t="s">
        <v>9600</v>
      </c>
      <c r="B3983" t="s">
        <v>7394</v>
      </c>
      <c r="C3983" t="s">
        <v>1738</v>
      </c>
      <c r="D3983" t="s">
        <v>6888</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9601</v>
      </c>
      <c r="B3984" t="s">
        <v>7394</v>
      </c>
      <c r="C3984" t="s">
        <v>1738</v>
      </c>
      <c r="D3984" t="s">
        <v>6888</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9602</v>
      </c>
      <c r="B3985" t="s">
        <v>7394</v>
      </c>
      <c r="C3985" t="s">
        <v>1738</v>
      </c>
      <c r="D3985" t="s">
        <v>6888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9603</v>
      </c>
      <c r="B3986" t="s">
        <v>7394</v>
      </c>
      <c r="C3986" t="s">
        <v>1738</v>
      </c>
      <c r="D3986" t="s">
        <v>6889</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9604</v>
      </c>
      <c r="B3987" t="s">
        <v>7394</v>
      </c>
      <c r="C3987" t="s">
        <v>1738</v>
      </c>
      <c r="D3987" t="s">
        <v>6889</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9605</v>
      </c>
      <c r="B3988" t="s">
        <v>7394</v>
      </c>
      <c r="C3988" t="s">
        <v>1738</v>
      </c>
      <c r="D3988" t="s">
        <v>6889</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9606</v>
      </c>
      <c r="B3989" t="s">
        <v>7394</v>
      </c>
      <c r="C3989" t="s">
        <v>1738</v>
      </c>
      <c r="D3989" t="s">
        <v>6889</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9607</v>
      </c>
      <c r="B3990" t="s">
        <v>7394</v>
      </c>
      <c r="C3990" t="s">
        <v>1738</v>
      </c>
      <c r="D3990" t="s">
        <v>6889</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9608</v>
      </c>
      <c r="B3991" t="s">
        <v>7394</v>
      </c>
      <c r="C3991" t="s">
        <v>1738</v>
      </c>
      <c r="D3991" t="s">
        <v>6889</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9609</v>
      </c>
      <c r="B3992" t="s">
        <v>7394</v>
      </c>
      <c r="C3992" t="s">
        <v>1738</v>
      </c>
      <c r="D3992" t="s">
        <v>6889</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9610</v>
      </c>
      <c r="B3993" t="s">
        <v>7394</v>
      </c>
      <c r="C3993" t="s">
        <v>1738</v>
      </c>
      <c r="D3993" t="s">
        <v>6889</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9611</v>
      </c>
      <c r="B3994" t="s">
        <v>7394</v>
      </c>
      <c r="C3994" t="s">
        <v>1738</v>
      </c>
      <c r="D3994" t="s">
        <v>6889</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9612</v>
      </c>
      <c r="B3995" t="s">
        <v>7394</v>
      </c>
      <c r="C3995" t="s">
        <v>1738</v>
      </c>
      <c r="D3995" t="s">
        <v>6889</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9613</v>
      </c>
      <c r="B3996" t="s">
        <v>7394</v>
      </c>
      <c r="C3996" t="s">
        <v>1738</v>
      </c>
      <c r="D3996" t="s">
        <v>6889</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9614</v>
      </c>
      <c r="B3997" t="s">
        <v>7394</v>
      </c>
      <c r="C3997" t="s">
        <v>1738</v>
      </c>
      <c r="D3997" t="s">
        <v>6889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9615</v>
      </c>
      <c r="B3998" t="s">
        <v>7394</v>
      </c>
      <c r="C3998" t="s">
        <v>1738</v>
      </c>
      <c r="D3998" t="s">
        <v>6890</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9616</v>
      </c>
      <c r="B3999" t="s">
        <v>7394</v>
      </c>
      <c r="C3999" t="s">
        <v>1738</v>
      </c>
      <c r="D3999" t="s">
        <v>6890</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9617</v>
      </c>
      <c r="B4000" t="s">
        <v>7394</v>
      </c>
      <c r="C4000" t="s">
        <v>1738</v>
      </c>
      <c r="D4000" t="s">
        <v>6890</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9618</v>
      </c>
      <c r="B4001" t="s">
        <v>7394</v>
      </c>
      <c r="C4001" t="s">
        <v>1738</v>
      </c>
      <c r="D4001" t="s">
        <v>6890</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9619</v>
      </c>
      <c r="B4002" t="s">
        <v>7394</v>
      </c>
      <c r="C4002" t="s">
        <v>1738</v>
      </c>
      <c r="D4002" t="s">
        <v>6890</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9620</v>
      </c>
      <c r="B4003" t="s">
        <v>7394</v>
      </c>
      <c r="C4003" t="s">
        <v>1738</v>
      </c>
      <c r="D4003" t="s">
        <v>6890</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9621</v>
      </c>
      <c r="B4004" t="s">
        <v>7394</v>
      </c>
      <c r="C4004" t="s">
        <v>1738</v>
      </c>
      <c r="D4004" t="s">
        <v>6890</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9622</v>
      </c>
      <c r="B4005" t="s">
        <v>7394</v>
      </c>
      <c r="C4005" t="s">
        <v>1738</v>
      </c>
      <c r="D4005" t="s">
        <v>6890</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9623</v>
      </c>
      <c r="B4006" t="s">
        <v>7394</v>
      </c>
      <c r="C4006" t="s">
        <v>1738</v>
      </c>
      <c r="D4006" t="s">
        <v>6890</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9624</v>
      </c>
      <c r="B4007" t="s">
        <v>7394</v>
      </c>
      <c r="C4007" t="s">
        <v>1738</v>
      </c>
      <c r="D4007" t="s">
        <v>6890</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9625</v>
      </c>
      <c r="B4008" t="s">
        <v>7394</v>
      </c>
      <c r="C4008" t="s">
        <v>1738</v>
      </c>
      <c r="D4008" t="s">
        <v>6890</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9626</v>
      </c>
      <c r="B4009" t="s">
        <v>7394</v>
      </c>
      <c r="C4009" t="s">
        <v>1738</v>
      </c>
      <c r="D4009" t="s">
        <v>6890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9627</v>
      </c>
      <c r="B4010" t="s">
        <v>7394</v>
      </c>
      <c r="C4010" t="s">
        <v>1738</v>
      </c>
      <c r="D4010" t="s">
        <v>6891</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9628</v>
      </c>
      <c r="B4011" t="s">
        <v>7394</v>
      </c>
      <c r="C4011" t="s">
        <v>1738</v>
      </c>
      <c r="D4011" t="s">
        <v>6891</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9629</v>
      </c>
      <c r="B4012" t="s">
        <v>7394</v>
      </c>
      <c r="C4012" t="s">
        <v>1738</v>
      </c>
      <c r="D4012" t="s">
        <v>6891</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9630</v>
      </c>
      <c r="B4013" t="s">
        <v>7394</v>
      </c>
      <c r="C4013" t="s">
        <v>1738</v>
      </c>
      <c r="D4013" t="s">
        <v>6891</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9631</v>
      </c>
      <c r="B4014" t="s">
        <v>7394</v>
      </c>
      <c r="C4014" t="s">
        <v>1738</v>
      </c>
      <c r="D4014" t="s">
        <v>6891</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9632</v>
      </c>
      <c r="B4015" t="s">
        <v>7394</v>
      </c>
      <c r="C4015" t="s">
        <v>1738</v>
      </c>
      <c r="D4015" t="s">
        <v>6891</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9633</v>
      </c>
      <c r="B4016" t="s">
        <v>7394</v>
      </c>
      <c r="C4016" t="s">
        <v>1738</v>
      </c>
      <c r="D4016" t="s">
        <v>6891</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9634</v>
      </c>
      <c r="B4017" t="s">
        <v>7394</v>
      </c>
      <c r="C4017" t="s">
        <v>1738</v>
      </c>
      <c r="D4017" t="s">
        <v>6891</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9635</v>
      </c>
      <c r="B4018" t="s">
        <v>7394</v>
      </c>
      <c r="C4018" t="s">
        <v>1738</v>
      </c>
      <c r="D4018" t="s">
        <v>6891</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9636</v>
      </c>
      <c r="B4019" t="s">
        <v>7394</v>
      </c>
      <c r="C4019" t="s">
        <v>1738</v>
      </c>
      <c r="D4019" t="s">
        <v>6891</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9637</v>
      </c>
      <c r="B4020" t="s">
        <v>7394</v>
      </c>
      <c r="C4020" t="s">
        <v>1738</v>
      </c>
      <c r="D4020" t="s">
        <v>6891</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9638</v>
      </c>
      <c r="B4021" t="s">
        <v>7394</v>
      </c>
      <c r="C4021" t="s">
        <v>1738</v>
      </c>
      <c r="D4021" t="s">
        <v>6891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9639</v>
      </c>
      <c r="B4022" t="s">
        <v>7394</v>
      </c>
      <c r="C4022" t="s">
        <v>1738</v>
      </c>
      <c r="D4022" t="s">
        <v>6892</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9640</v>
      </c>
      <c r="B4023" t="s">
        <v>7394</v>
      </c>
      <c r="C4023" t="s">
        <v>1738</v>
      </c>
      <c r="D4023" t="s">
        <v>6892</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9641</v>
      </c>
      <c r="B4024" t="s">
        <v>7394</v>
      </c>
      <c r="C4024" t="s">
        <v>1738</v>
      </c>
      <c r="D4024" t="s">
        <v>6892</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9642</v>
      </c>
      <c r="B4025" t="s">
        <v>7394</v>
      </c>
      <c r="C4025" t="s">
        <v>1738</v>
      </c>
      <c r="D4025" t="s">
        <v>6892</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9643</v>
      </c>
      <c r="B4026" t="s">
        <v>7394</v>
      </c>
      <c r="C4026" t="s">
        <v>1738</v>
      </c>
      <c r="D4026" t="s">
        <v>6892</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9644</v>
      </c>
      <c r="B4027" t="s">
        <v>7394</v>
      </c>
      <c r="C4027" t="s">
        <v>1738</v>
      </c>
      <c r="D4027" t="s">
        <v>6892</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9645</v>
      </c>
      <c r="B4028" t="s">
        <v>7394</v>
      </c>
      <c r="C4028" t="s">
        <v>1738</v>
      </c>
      <c r="D4028" t="s">
        <v>6892</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9646</v>
      </c>
      <c r="B4029" t="s">
        <v>7394</v>
      </c>
      <c r="C4029" t="s">
        <v>1738</v>
      </c>
      <c r="D4029" t="s">
        <v>6892</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9647</v>
      </c>
      <c r="B4030" t="s">
        <v>7394</v>
      </c>
      <c r="C4030" t="s">
        <v>1738</v>
      </c>
      <c r="D4030" t="s">
        <v>6892</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9648</v>
      </c>
      <c r="B4031" t="s">
        <v>7394</v>
      </c>
      <c r="C4031" t="s">
        <v>1738</v>
      </c>
      <c r="D4031" t="s">
        <v>6892</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9649</v>
      </c>
      <c r="B4032" t="s">
        <v>7394</v>
      </c>
      <c r="C4032" t="s">
        <v>1738</v>
      </c>
      <c r="D4032" t="s">
        <v>6892</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9650</v>
      </c>
      <c r="B4033" t="s">
        <v>7394</v>
      </c>
      <c r="C4033" t="s">
        <v>1738</v>
      </c>
      <c r="D4033" t="s">
        <v>6892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9651</v>
      </c>
      <c r="B4034" t="s">
        <v>7394</v>
      </c>
      <c r="C4034" t="s">
        <v>1738</v>
      </c>
      <c r="D4034" t="s">
        <v>6893</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9652</v>
      </c>
      <c r="B4035" t="s">
        <v>7394</v>
      </c>
      <c r="C4035" t="s">
        <v>1738</v>
      </c>
      <c r="D4035" t="s">
        <v>6893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9653</v>
      </c>
      <c r="B4036" t="s">
        <v>7394</v>
      </c>
      <c r="C4036" t="s">
        <v>1738</v>
      </c>
      <c r="D4036" t="s">
        <v>6893</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9654</v>
      </c>
      <c r="B4037" t="s">
        <v>7394</v>
      </c>
      <c r="C4037" t="s">
        <v>1738</v>
      </c>
      <c r="D4037" t="s">
        <v>6893</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9655</v>
      </c>
      <c r="B4038" t="s">
        <v>7394</v>
      </c>
      <c r="C4038" t="s">
        <v>1738</v>
      </c>
      <c r="D4038" t="s">
        <v>6893</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9656</v>
      </c>
      <c r="B4039" t="s">
        <v>7394</v>
      </c>
      <c r="C4039" t="s">
        <v>1738</v>
      </c>
      <c r="D4039" t="s">
        <v>6893</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9657</v>
      </c>
      <c r="B4040" t="s">
        <v>7394</v>
      </c>
      <c r="C4040" t="s">
        <v>1738</v>
      </c>
      <c r="D4040" t="s">
        <v>6893</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9658</v>
      </c>
      <c r="B4041" t="s">
        <v>7394</v>
      </c>
      <c r="C4041" t="s">
        <v>1738</v>
      </c>
      <c r="D4041" t="s">
        <v>6893</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9659</v>
      </c>
      <c r="B4042" t="s">
        <v>7394</v>
      </c>
      <c r="C4042" t="s">
        <v>1738</v>
      </c>
      <c r="D4042" t="s">
        <v>6893</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9660</v>
      </c>
      <c r="B4043" t="s">
        <v>7394</v>
      </c>
      <c r="C4043" t="s">
        <v>1738</v>
      </c>
      <c r="D4043" t="s">
        <v>6893</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9661</v>
      </c>
      <c r="B4044" t="s">
        <v>7394</v>
      </c>
      <c r="C4044" t="s">
        <v>1738</v>
      </c>
      <c r="D4044" t="s">
        <v>6893</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9662</v>
      </c>
      <c r="B4045" t="s">
        <v>7394</v>
      </c>
      <c r="C4045" t="s">
        <v>1738</v>
      </c>
      <c r="D4045" t="s">
        <v>6893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9663</v>
      </c>
      <c r="B4046" t="s">
        <v>7394</v>
      </c>
      <c r="C4046" t="s">
        <v>1738</v>
      </c>
      <c r="D4046" t="s">
        <v>6894</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9664</v>
      </c>
      <c r="B4047" t="s">
        <v>7394</v>
      </c>
      <c r="C4047" t="s">
        <v>1738</v>
      </c>
      <c r="D4047" t="s">
        <v>6894</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9665</v>
      </c>
      <c r="B4048" t="s">
        <v>7394</v>
      </c>
      <c r="C4048" t="s">
        <v>1738</v>
      </c>
      <c r="D4048" t="s">
        <v>6894</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9666</v>
      </c>
      <c r="B4049" t="s">
        <v>7394</v>
      </c>
      <c r="C4049" t="s">
        <v>1738</v>
      </c>
      <c r="D4049" t="s">
        <v>6894</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9667</v>
      </c>
      <c r="B4050" t="s">
        <v>7394</v>
      </c>
      <c r="C4050" t="s">
        <v>1738</v>
      </c>
      <c r="D4050" t="s">
        <v>6894</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9668</v>
      </c>
      <c r="B4051" t="s">
        <v>7394</v>
      </c>
      <c r="C4051" t="s">
        <v>1738</v>
      </c>
      <c r="D4051" t="s">
        <v>6894</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9669</v>
      </c>
      <c r="B4052" t="s">
        <v>7394</v>
      </c>
      <c r="C4052" t="s">
        <v>1738</v>
      </c>
      <c r="D4052" t="s">
        <v>6894</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9670</v>
      </c>
      <c r="B4053" t="s">
        <v>7394</v>
      </c>
      <c r="C4053" t="s">
        <v>1738</v>
      </c>
      <c r="D4053" t="s">
        <v>6894</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9671</v>
      </c>
      <c r="B4054" t="s">
        <v>7394</v>
      </c>
      <c r="C4054" t="s">
        <v>1738</v>
      </c>
      <c r="D4054" t="s">
        <v>6894</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9672</v>
      </c>
      <c r="B4055" t="s">
        <v>7394</v>
      </c>
      <c r="C4055" t="s">
        <v>1738</v>
      </c>
      <c r="D4055" t="s">
        <v>6894</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9673</v>
      </c>
      <c r="B4056" t="s">
        <v>7394</v>
      </c>
      <c r="C4056" t="s">
        <v>1738</v>
      </c>
      <c r="D4056" t="s">
        <v>6894</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9674</v>
      </c>
      <c r="B4057" t="s">
        <v>7394</v>
      </c>
      <c r="C4057" t="s">
        <v>1738</v>
      </c>
      <c r="D4057" t="s">
        <v>6894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9675</v>
      </c>
      <c r="B4058" t="s">
        <v>7394</v>
      </c>
      <c r="C4058" t="s">
        <v>1738</v>
      </c>
      <c r="D4058" t="s">
        <v>6895</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9676</v>
      </c>
      <c r="B4059" t="s">
        <v>7394</v>
      </c>
      <c r="C4059" t="s">
        <v>1738</v>
      </c>
      <c r="D4059" t="s">
        <v>6895</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9677</v>
      </c>
      <c r="B4060" t="s">
        <v>7394</v>
      </c>
      <c r="C4060" t="s">
        <v>1738</v>
      </c>
      <c r="D4060" t="s">
        <v>6895</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9678</v>
      </c>
      <c r="B4061" t="s">
        <v>7394</v>
      </c>
      <c r="C4061" t="s">
        <v>1738</v>
      </c>
      <c r="D4061" t="s">
        <v>6895</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9679</v>
      </c>
      <c r="B4062" t="s">
        <v>7394</v>
      </c>
      <c r="C4062" t="s">
        <v>1738</v>
      </c>
      <c r="D4062" t="s">
        <v>6895</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9680</v>
      </c>
      <c r="B4063" t="s">
        <v>7394</v>
      </c>
      <c r="C4063" t="s">
        <v>1738</v>
      </c>
      <c r="D4063" t="s">
        <v>6895</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9681</v>
      </c>
      <c r="B4064" t="s">
        <v>7394</v>
      </c>
      <c r="C4064" t="s">
        <v>1738</v>
      </c>
      <c r="D4064" t="s">
        <v>6895</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9682</v>
      </c>
      <c r="B4065" t="s">
        <v>7394</v>
      </c>
      <c r="C4065" t="s">
        <v>1738</v>
      </c>
      <c r="D4065" t="s">
        <v>6895</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9683</v>
      </c>
      <c r="B4066" t="s">
        <v>7394</v>
      </c>
      <c r="C4066" t="s">
        <v>1738</v>
      </c>
      <c r="D4066" t="s">
        <v>6895</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9684</v>
      </c>
      <c r="B4067" t="s">
        <v>7394</v>
      </c>
      <c r="C4067" t="s">
        <v>1738</v>
      </c>
      <c r="D4067" t="s">
        <v>6895</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9685</v>
      </c>
      <c r="B4068" t="s">
        <v>7394</v>
      </c>
      <c r="C4068" t="s">
        <v>1738</v>
      </c>
      <c r="D4068" t="s">
        <v>6895</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9686</v>
      </c>
      <c r="B4069" t="s">
        <v>7394</v>
      </c>
      <c r="C4069" t="s">
        <v>1738</v>
      </c>
      <c r="D4069" t="s">
        <v>6895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9687</v>
      </c>
      <c r="B4070" t="s">
        <v>7394</v>
      </c>
      <c r="C4070" t="s">
        <v>1738</v>
      </c>
      <c r="D4070" t="s">
        <v>6896</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9688</v>
      </c>
      <c r="B4071" t="s">
        <v>7394</v>
      </c>
      <c r="C4071" t="s">
        <v>1738</v>
      </c>
      <c r="D4071" t="s">
        <v>6896</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9689</v>
      </c>
      <c r="B4072" t="s">
        <v>7394</v>
      </c>
      <c r="C4072" t="s">
        <v>1738</v>
      </c>
      <c r="D4072" t="s">
        <v>6896</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9690</v>
      </c>
      <c r="B4073" t="s">
        <v>7394</v>
      </c>
      <c r="C4073" t="s">
        <v>1738</v>
      </c>
      <c r="D4073" t="s">
        <v>6896</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9691</v>
      </c>
      <c r="B4074" t="s">
        <v>7394</v>
      </c>
      <c r="C4074" t="s">
        <v>1738</v>
      </c>
      <c r="D4074" t="s">
        <v>6896</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9692</v>
      </c>
      <c r="B4075" t="s">
        <v>7394</v>
      </c>
      <c r="C4075" t="s">
        <v>1738</v>
      </c>
      <c r="D4075" t="s">
        <v>6896</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9693</v>
      </c>
      <c r="B4076" t="s">
        <v>7394</v>
      </c>
      <c r="C4076" t="s">
        <v>1738</v>
      </c>
      <c r="D4076" t="s">
        <v>6896</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9694</v>
      </c>
      <c r="B4077" t="s">
        <v>7394</v>
      </c>
      <c r="C4077" t="s">
        <v>1738</v>
      </c>
      <c r="D4077" t="s">
        <v>6896</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9695</v>
      </c>
      <c r="B4078" t="s">
        <v>7394</v>
      </c>
      <c r="C4078" t="s">
        <v>1738</v>
      </c>
      <c r="D4078" t="s">
        <v>6896</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9696</v>
      </c>
      <c r="B4079" t="s">
        <v>7394</v>
      </c>
      <c r="C4079" t="s">
        <v>1738</v>
      </c>
      <c r="D4079" t="s">
        <v>6896</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9697</v>
      </c>
      <c r="B4080" t="s">
        <v>7394</v>
      </c>
      <c r="C4080" t="s">
        <v>1738</v>
      </c>
      <c r="D4080" t="s">
        <v>6896</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9698</v>
      </c>
      <c r="B4081" t="s">
        <v>7394</v>
      </c>
      <c r="C4081" t="s">
        <v>1738</v>
      </c>
      <c r="D4081" t="s">
        <v>6896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9699</v>
      </c>
      <c r="B4082" t="s">
        <v>7394</v>
      </c>
      <c r="C4082" t="s">
        <v>1738</v>
      </c>
      <c r="D4082" t="s">
        <v>6897</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9700</v>
      </c>
      <c r="B4083" t="s">
        <v>7394</v>
      </c>
      <c r="C4083" t="s">
        <v>1738</v>
      </c>
      <c r="D4083" t="s">
        <v>6897</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9701</v>
      </c>
      <c r="B4084" t="s">
        <v>7394</v>
      </c>
      <c r="C4084" t="s">
        <v>1738</v>
      </c>
      <c r="D4084" t="s">
        <v>6897</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9702</v>
      </c>
      <c r="B4085" t="s">
        <v>7394</v>
      </c>
      <c r="C4085" t="s">
        <v>1738</v>
      </c>
      <c r="D4085" t="s">
        <v>6897</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9703</v>
      </c>
      <c r="B4086" t="s">
        <v>7394</v>
      </c>
      <c r="C4086" t="s">
        <v>1738</v>
      </c>
      <c r="D4086" t="s">
        <v>6897</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9704</v>
      </c>
      <c r="B4087" t="s">
        <v>7394</v>
      </c>
      <c r="C4087" t="s">
        <v>1738</v>
      </c>
      <c r="D4087" t="s">
        <v>6897</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9705</v>
      </c>
      <c r="B4088" t="s">
        <v>7394</v>
      </c>
      <c r="C4088" t="s">
        <v>1738</v>
      </c>
      <c r="D4088" t="s">
        <v>6897</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9706</v>
      </c>
      <c r="B4089" t="s">
        <v>7394</v>
      </c>
      <c r="C4089" t="s">
        <v>1738</v>
      </c>
      <c r="D4089" t="s">
        <v>6897</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9707</v>
      </c>
      <c r="B4090" t="s">
        <v>7394</v>
      </c>
      <c r="C4090" t="s">
        <v>1738</v>
      </c>
      <c r="D4090" t="s">
        <v>6897</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9708</v>
      </c>
      <c r="B4091" t="s">
        <v>7394</v>
      </c>
      <c r="C4091" t="s">
        <v>1738</v>
      </c>
      <c r="D4091" t="s">
        <v>6897</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9709</v>
      </c>
      <c r="B4092" t="s">
        <v>7394</v>
      </c>
      <c r="C4092" t="s">
        <v>1738</v>
      </c>
      <c r="D4092" t="s">
        <v>6897</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9710</v>
      </c>
      <c r="B4093" t="s">
        <v>7394</v>
      </c>
      <c r="C4093" t="s">
        <v>1738</v>
      </c>
      <c r="D4093" t="s">
        <v>6897</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9711</v>
      </c>
      <c r="B4094" t="s">
        <v>7394</v>
      </c>
      <c r="C4094" t="s">
        <v>1738</v>
      </c>
      <c r="D4094" t="s">
        <v>6898</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9712</v>
      </c>
      <c r="B4095" t="s">
        <v>7394</v>
      </c>
      <c r="C4095" t="s">
        <v>1738</v>
      </c>
      <c r="D4095" t="s">
        <v>6898</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9713</v>
      </c>
      <c r="B4096" t="s">
        <v>7394</v>
      </c>
      <c r="C4096" t="s">
        <v>1738</v>
      </c>
      <c r="D4096" t="s">
        <v>6898</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9714</v>
      </c>
      <c r="B4097" t="s">
        <v>7394</v>
      </c>
      <c r="C4097" t="s">
        <v>1738</v>
      </c>
      <c r="D4097" t="s">
        <v>6898</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9715</v>
      </c>
      <c r="B4098" t="s">
        <v>7394</v>
      </c>
      <c r="C4098" t="s">
        <v>1738</v>
      </c>
      <c r="D4098" t="s">
        <v>6898</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9716</v>
      </c>
      <c r="B4099" t="s">
        <v>7394</v>
      </c>
      <c r="C4099" t="s">
        <v>1738</v>
      </c>
      <c r="D4099" t="s">
        <v>6898</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9717</v>
      </c>
      <c r="B4100" t="s">
        <v>7394</v>
      </c>
      <c r="C4100" t="s">
        <v>1738</v>
      </c>
      <c r="D4100" t="s">
        <v>6898</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9718</v>
      </c>
      <c r="B4101" t="s">
        <v>7394</v>
      </c>
      <c r="C4101" t="s">
        <v>1738</v>
      </c>
      <c r="D4101" t="s">
        <v>6898</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9719</v>
      </c>
      <c r="B4102" t="s">
        <v>7394</v>
      </c>
      <c r="C4102" t="s">
        <v>1738</v>
      </c>
      <c r="D4102" t="s">
        <v>6898</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9720</v>
      </c>
      <c r="B4103" t="s">
        <v>7394</v>
      </c>
      <c r="C4103" t="s">
        <v>1738</v>
      </c>
      <c r="D4103" t="s">
        <v>6898</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9721</v>
      </c>
      <c r="B4104" t="s">
        <v>7394</v>
      </c>
      <c r="C4104" t="s">
        <v>1738</v>
      </c>
      <c r="D4104" t="s">
        <v>6898</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9722</v>
      </c>
      <c r="B4105" t="s">
        <v>7394</v>
      </c>
      <c r="C4105" t="s">
        <v>1738</v>
      </c>
      <c r="D4105" t="s">
        <v>6898</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9723</v>
      </c>
      <c r="B4106" t="s">
        <v>7394</v>
      </c>
      <c r="C4106" t="s">
        <v>1738</v>
      </c>
      <c r="D4106" t="s">
        <v>6899</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9724</v>
      </c>
      <c r="B4107" t="s">
        <v>7394</v>
      </c>
      <c r="C4107" t="s">
        <v>1738</v>
      </c>
      <c r="D4107" t="s">
        <v>6899</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9725</v>
      </c>
      <c r="B4108" t="s">
        <v>7394</v>
      </c>
      <c r="C4108" t="s">
        <v>1738</v>
      </c>
      <c r="D4108" t="s">
        <v>6899</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9726</v>
      </c>
      <c r="B4109" t="s">
        <v>7394</v>
      </c>
      <c r="C4109" t="s">
        <v>1738</v>
      </c>
      <c r="D4109" t="s">
        <v>6899</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9727</v>
      </c>
      <c r="B4110" t="s">
        <v>7394</v>
      </c>
      <c r="C4110" t="s">
        <v>1738</v>
      </c>
      <c r="D4110" t="s">
        <v>6899</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9728</v>
      </c>
      <c r="B4111" t="s">
        <v>7394</v>
      </c>
      <c r="C4111" t="s">
        <v>1738</v>
      </c>
      <c r="D4111" t="s">
        <v>6899</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9729</v>
      </c>
      <c r="B4112" t="s">
        <v>7394</v>
      </c>
      <c r="C4112" t="s">
        <v>1738</v>
      </c>
      <c r="D4112" t="s">
        <v>6899</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9730</v>
      </c>
      <c r="B4113" t="s">
        <v>7394</v>
      </c>
      <c r="C4113" t="s">
        <v>1738</v>
      </c>
      <c r="D4113" t="s">
        <v>6899</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9731</v>
      </c>
      <c r="B4114" t="s">
        <v>7394</v>
      </c>
      <c r="C4114" t="s">
        <v>1738</v>
      </c>
      <c r="D4114" t="s">
        <v>6899</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9732</v>
      </c>
      <c r="B4115" t="s">
        <v>7394</v>
      </c>
      <c r="C4115" t="s">
        <v>1738</v>
      </c>
      <c r="D4115" t="s">
        <v>6899</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9733</v>
      </c>
      <c r="B4116" t="s">
        <v>7394</v>
      </c>
      <c r="C4116" t="s">
        <v>1738</v>
      </c>
      <c r="D4116" t="s">
        <v>6899</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9734</v>
      </c>
      <c r="B4117" t="s">
        <v>7394</v>
      </c>
      <c r="C4117" t="s">
        <v>1738</v>
      </c>
      <c r="D4117" t="s">
        <v>6899</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9735</v>
      </c>
      <c r="B4118" t="s">
        <v>7394</v>
      </c>
      <c r="C4118" t="s">
        <v>1738</v>
      </c>
      <c r="D4118" t="s">
        <v>6900</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9736</v>
      </c>
      <c r="B4119" t="s">
        <v>7394</v>
      </c>
      <c r="C4119" t="s">
        <v>1738</v>
      </c>
      <c r="D4119" t="s">
        <v>6900</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9737</v>
      </c>
      <c r="B4120" t="s">
        <v>7394</v>
      </c>
      <c r="C4120" t="s">
        <v>1738</v>
      </c>
      <c r="D4120" t="s">
        <v>6900</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9738</v>
      </c>
      <c r="B4121" t="s">
        <v>7394</v>
      </c>
      <c r="C4121" t="s">
        <v>1738</v>
      </c>
      <c r="D4121" t="s">
        <v>6900</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9739</v>
      </c>
      <c r="B4122" t="s">
        <v>7394</v>
      </c>
      <c r="C4122" t="s">
        <v>1738</v>
      </c>
      <c r="D4122" t="s">
        <v>6900</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9740</v>
      </c>
      <c r="B4123" t="s">
        <v>7394</v>
      </c>
      <c r="C4123" t="s">
        <v>1738</v>
      </c>
      <c r="D4123" t="s">
        <v>6900</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9741</v>
      </c>
      <c r="B4124" t="s">
        <v>7394</v>
      </c>
      <c r="C4124" t="s">
        <v>1738</v>
      </c>
      <c r="D4124" t="s">
        <v>6900</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9742</v>
      </c>
      <c r="B4125" t="s">
        <v>7394</v>
      </c>
      <c r="C4125" t="s">
        <v>1738</v>
      </c>
      <c r="D4125" t="s">
        <v>6900</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9743</v>
      </c>
      <c r="B4126" t="s">
        <v>7394</v>
      </c>
      <c r="C4126" t="s">
        <v>1738</v>
      </c>
      <c r="D4126" t="s">
        <v>6900</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9744</v>
      </c>
      <c r="B4127" t="s">
        <v>7394</v>
      </c>
      <c r="C4127" t="s">
        <v>1738</v>
      </c>
      <c r="D4127" t="s">
        <v>6900</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9745</v>
      </c>
      <c r="B4128" t="s">
        <v>7394</v>
      </c>
      <c r="C4128" t="s">
        <v>1738</v>
      </c>
      <c r="D4128" t="s">
        <v>6900</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9746</v>
      </c>
      <c r="B4129" t="s">
        <v>7394</v>
      </c>
      <c r="C4129" t="s">
        <v>1738</v>
      </c>
      <c r="D4129" t="s">
        <v>6900</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9747</v>
      </c>
      <c r="B4130" t="s">
        <v>7394</v>
      </c>
      <c r="C4130" t="s">
        <v>1738</v>
      </c>
      <c r="D4130" t="s">
        <v>6901</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9748</v>
      </c>
      <c r="B4131" t="s">
        <v>7394</v>
      </c>
      <c r="C4131" t="s">
        <v>1738</v>
      </c>
      <c r="D4131" t="s">
        <v>6901</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9749</v>
      </c>
      <c r="B4132" t="s">
        <v>7394</v>
      </c>
      <c r="C4132" t="s">
        <v>1738</v>
      </c>
      <c r="D4132" t="s">
        <v>6901</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9750</v>
      </c>
      <c r="B4133" t="s">
        <v>7394</v>
      </c>
      <c r="C4133" t="s">
        <v>1738</v>
      </c>
      <c r="D4133" t="s">
        <v>6901</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9751</v>
      </c>
      <c r="B4134" t="s">
        <v>7394</v>
      </c>
      <c r="C4134" t="s">
        <v>1738</v>
      </c>
      <c r="D4134" t="s">
        <v>6901</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9752</v>
      </c>
      <c r="B4135" t="s">
        <v>7394</v>
      </c>
      <c r="C4135" t="s">
        <v>1738</v>
      </c>
      <c r="D4135" t="s">
        <v>6901</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9753</v>
      </c>
      <c r="B4136" t="s">
        <v>7394</v>
      </c>
      <c r="C4136" t="s">
        <v>1738</v>
      </c>
      <c r="D4136" t="s">
        <v>6901</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9754</v>
      </c>
      <c r="B4137" t="s">
        <v>7394</v>
      </c>
      <c r="C4137" t="s">
        <v>1738</v>
      </c>
      <c r="D4137" t="s">
        <v>6901</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9755</v>
      </c>
      <c r="B4138" t="s">
        <v>7394</v>
      </c>
      <c r="C4138" t="s">
        <v>1738</v>
      </c>
      <c r="D4138" t="s">
        <v>6901</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9756</v>
      </c>
      <c r="B4139" t="s">
        <v>7394</v>
      </c>
      <c r="C4139" t="s">
        <v>1738</v>
      </c>
      <c r="D4139" t="s">
        <v>6901</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9757</v>
      </c>
      <c r="B4140" t="s">
        <v>7394</v>
      </c>
      <c r="C4140" t="s">
        <v>1738</v>
      </c>
      <c r="D4140" t="s">
        <v>6901</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9758</v>
      </c>
      <c r="B4141" t="s">
        <v>7394</v>
      </c>
      <c r="C4141" t="s">
        <v>1738</v>
      </c>
      <c r="D4141" t="s">
        <v>6901</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9759</v>
      </c>
      <c r="B4142" t="s">
        <v>7394</v>
      </c>
      <c r="C4142" t="s">
        <v>1738</v>
      </c>
      <c r="D4142" t="s">
        <v>6902</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9760</v>
      </c>
      <c r="B4143" t="s">
        <v>7394</v>
      </c>
      <c r="C4143" t="s">
        <v>1738</v>
      </c>
      <c r="D4143" t="s">
        <v>6902</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9761</v>
      </c>
      <c r="B4144" t="s">
        <v>7394</v>
      </c>
      <c r="C4144" t="s">
        <v>1738</v>
      </c>
      <c r="D4144" t="s">
        <v>6902</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9762</v>
      </c>
      <c r="B4145" t="s">
        <v>7394</v>
      </c>
      <c r="C4145" t="s">
        <v>1738</v>
      </c>
      <c r="D4145" t="s">
        <v>6902</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9763</v>
      </c>
      <c r="B4146" t="s">
        <v>7394</v>
      </c>
      <c r="C4146" t="s">
        <v>1738</v>
      </c>
      <c r="D4146" t="s">
        <v>6902</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9764</v>
      </c>
      <c r="B4147" t="s">
        <v>7394</v>
      </c>
      <c r="C4147" t="s">
        <v>1738</v>
      </c>
      <c r="D4147" t="s">
        <v>6902</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9765</v>
      </c>
      <c r="B4148" t="s">
        <v>7394</v>
      </c>
      <c r="C4148" t="s">
        <v>1738</v>
      </c>
      <c r="D4148" t="s">
        <v>6902</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9766</v>
      </c>
      <c r="B4149" t="s">
        <v>7394</v>
      </c>
      <c r="C4149" t="s">
        <v>1738</v>
      </c>
      <c r="D4149" t="s">
        <v>6902</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9767</v>
      </c>
      <c r="B4150" t="s">
        <v>7394</v>
      </c>
      <c r="C4150" t="s">
        <v>1738</v>
      </c>
      <c r="D4150" t="s">
        <v>6902</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9768</v>
      </c>
      <c r="B4151" t="s">
        <v>7394</v>
      </c>
      <c r="C4151" t="s">
        <v>1738</v>
      </c>
      <c r="D4151" t="s">
        <v>6902</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9769</v>
      </c>
      <c r="B4152" t="s">
        <v>7394</v>
      </c>
      <c r="C4152" t="s">
        <v>1738</v>
      </c>
      <c r="D4152" t="s">
        <v>6902</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9770</v>
      </c>
      <c r="B4153" t="s">
        <v>7394</v>
      </c>
      <c r="C4153" t="s">
        <v>1738</v>
      </c>
      <c r="D4153" t="s">
        <v>6902</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9771</v>
      </c>
      <c r="B4154" t="s">
        <v>7394</v>
      </c>
      <c r="C4154" t="s">
        <v>1738</v>
      </c>
      <c r="D4154" t="s">
        <v>6903</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9772</v>
      </c>
      <c r="B4155" t="s">
        <v>7394</v>
      </c>
      <c r="C4155" t="s">
        <v>1738</v>
      </c>
      <c r="D4155" t="s">
        <v>6903</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9773</v>
      </c>
      <c r="B4156" t="s">
        <v>7394</v>
      </c>
      <c r="C4156" t="s">
        <v>1738</v>
      </c>
      <c r="D4156" t="s">
        <v>6903</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9774</v>
      </c>
      <c r="B4157" t="s">
        <v>7394</v>
      </c>
      <c r="C4157" t="s">
        <v>1738</v>
      </c>
      <c r="D4157" t="s">
        <v>6903</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9775</v>
      </c>
      <c r="B4158" t="s">
        <v>7394</v>
      </c>
      <c r="C4158" t="s">
        <v>1738</v>
      </c>
      <c r="D4158" t="s">
        <v>6903</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9776</v>
      </c>
      <c r="B4159" t="s">
        <v>7394</v>
      </c>
      <c r="C4159" t="s">
        <v>1738</v>
      </c>
      <c r="D4159" t="s">
        <v>6903</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9777</v>
      </c>
      <c r="B4160" t="s">
        <v>7394</v>
      </c>
      <c r="C4160" t="s">
        <v>1738</v>
      </c>
      <c r="D4160" t="s">
        <v>6903</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9778</v>
      </c>
      <c r="B4161" t="s">
        <v>7394</v>
      </c>
      <c r="C4161" t="s">
        <v>1738</v>
      </c>
      <c r="D4161" t="s">
        <v>6903</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9779</v>
      </c>
      <c r="B4162" t="s">
        <v>7394</v>
      </c>
      <c r="C4162" t="s">
        <v>1738</v>
      </c>
      <c r="D4162" t="s">
        <v>6903</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9780</v>
      </c>
      <c r="B4163" t="s">
        <v>7394</v>
      </c>
      <c r="C4163" t="s">
        <v>1738</v>
      </c>
      <c r="D4163" t="s">
        <v>6903</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9781</v>
      </c>
      <c r="B4164" t="s">
        <v>7394</v>
      </c>
      <c r="C4164" t="s">
        <v>1738</v>
      </c>
      <c r="D4164" t="s">
        <v>6903</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9782</v>
      </c>
      <c r="B4165" t="s">
        <v>7394</v>
      </c>
      <c r="C4165" t="s">
        <v>1738</v>
      </c>
      <c r="D4165" t="s">
        <v>6903</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9783</v>
      </c>
      <c r="B4166" t="s">
        <v>7394</v>
      </c>
      <c r="C4166" t="s">
        <v>1738</v>
      </c>
      <c r="D4166" t="s">
        <v>6904</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9784</v>
      </c>
      <c r="B4167" t="s">
        <v>7394</v>
      </c>
      <c r="C4167" t="s">
        <v>1738</v>
      </c>
      <c r="D4167" t="s">
        <v>6904</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9785</v>
      </c>
      <c r="B4168" t="s">
        <v>7394</v>
      </c>
      <c r="C4168" t="s">
        <v>1738</v>
      </c>
      <c r="D4168" t="s">
        <v>6904</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9786</v>
      </c>
      <c r="B4169" t="s">
        <v>7394</v>
      </c>
      <c r="C4169" t="s">
        <v>1738</v>
      </c>
      <c r="D4169" t="s">
        <v>6904</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9787</v>
      </c>
      <c r="B4170" t="s">
        <v>7394</v>
      </c>
      <c r="C4170" t="s">
        <v>1738</v>
      </c>
      <c r="D4170" t="s">
        <v>6904</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9788</v>
      </c>
      <c r="B4171" t="s">
        <v>7394</v>
      </c>
      <c r="C4171" t="s">
        <v>1738</v>
      </c>
      <c r="D4171" t="s">
        <v>6904</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9789</v>
      </c>
      <c r="B4172" t="s">
        <v>7394</v>
      </c>
      <c r="C4172" t="s">
        <v>1738</v>
      </c>
      <c r="D4172" t="s">
        <v>6904</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9790</v>
      </c>
      <c r="B4173" t="s">
        <v>7394</v>
      </c>
      <c r="C4173" t="s">
        <v>1738</v>
      </c>
      <c r="D4173" t="s">
        <v>6904</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9791</v>
      </c>
      <c r="B4174" t="s">
        <v>7394</v>
      </c>
      <c r="C4174" t="s">
        <v>1738</v>
      </c>
      <c r="D4174" t="s">
        <v>6904</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9792</v>
      </c>
      <c r="B4175" t="s">
        <v>7394</v>
      </c>
      <c r="C4175" t="s">
        <v>1738</v>
      </c>
      <c r="D4175" t="s">
        <v>6904</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9793</v>
      </c>
      <c r="B4176" t="s">
        <v>7394</v>
      </c>
      <c r="C4176" t="s">
        <v>1738</v>
      </c>
      <c r="D4176" t="s">
        <v>6904</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9794</v>
      </c>
      <c r="B4177" t="s">
        <v>7394</v>
      </c>
      <c r="C4177" t="s">
        <v>1738</v>
      </c>
      <c r="D4177" t="s">
        <v>6904</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9795</v>
      </c>
      <c r="B4178" t="s">
        <v>7394</v>
      </c>
      <c r="C4178" t="s">
        <v>1739</v>
      </c>
      <c r="D4178" t="s">
        <v>6880</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9796</v>
      </c>
      <c r="B4179" t="s">
        <v>7394</v>
      </c>
      <c r="C4179" t="s">
        <v>1739</v>
      </c>
      <c r="D4179" t="s">
        <v>6880</v>
      </c>
      <c r="E4179" t="s">
        <v>1705</v>
      </c>
      <c r="H4179" t="str">
        <f>INDEX('Vensim Variables'!$B:$B,MATCH(EPS!$B4179,'Vensim Variables'!$A:$A,0))</f>
        <v>g pollutant</v>
      </c>
      <c r="I4179" t="str">
        <f t="shared" si="130"/>
        <v>VOC</v>
      </c>
      <c r="J4179">
        <f>INDEX(NoSettings!$C:$C,MATCH(EPS!$A4179,NoSettings!$A:$A,0))</f>
        <v>339539</v>
      </c>
      <c r="K4179">
        <f>INDEX(GWP!$C$2:$C$13,MATCH(EPS!I4179,GWP!$B$2:$B$13,0))</f>
        <v>0</v>
      </c>
      <c r="L4179" s="4">
        <f t="shared" si="131"/>
        <v>0</v>
      </c>
    </row>
    <row r="4180" spans="1:12">
      <c r="A4180" t="s">
        <v>9797</v>
      </c>
      <c r="B4180" t="s">
        <v>7394</v>
      </c>
      <c r="C4180" t="s">
        <v>1739</v>
      </c>
      <c r="D4180" t="s">
        <v>6880</v>
      </c>
      <c r="E4180" t="s">
        <v>1706</v>
      </c>
      <c r="H4180" t="str">
        <f>INDEX('Vensim Variables'!$B:$B,MATCH(EPS!$B4180,'Vensim Variables'!$A:$A,0))</f>
        <v>g pollutant</v>
      </c>
      <c r="I4180" t="str">
        <f t="shared" si="130"/>
        <v>CO</v>
      </c>
      <c r="J4180">
        <f>INDEX(NoSettings!$C:$C,MATCH(EPS!$A4180,NoSettings!$A:$A,0))</f>
        <v>1673370</v>
      </c>
      <c r="K4180">
        <f>INDEX(GWP!$C$2:$C$13,MATCH(EPS!I4180,GWP!$B$2:$B$13,0))</f>
        <v>0</v>
      </c>
      <c r="L4180" s="4">
        <f t="shared" si="131"/>
        <v>0</v>
      </c>
    </row>
    <row r="4181" spans="1:12">
      <c r="A4181" t="s">
        <v>9798</v>
      </c>
      <c r="B4181" t="s">
        <v>7394</v>
      </c>
      <c r="C4181" t="s">
        <v>1739</v>
      </c>
      <c r="D4181" t="s">
        <v>6880</v>
      </c>
      <c r="E4181" t="s">
        <v>1707</v>
      </c>
      <c r="H4181" t="str">
        <f>INDEX('Vensim Variables'!$B:$B,MATCH(EPS!$B4181,'Vensim Variables'!$A:$A,0))</f>
        <v>g pollutant</v>
      </c>
      <c r="I4181" t="str">
        <f t="shared" si="130"/>
        <v>NOx</v>
      </c>
      <c r="J4181">
        <f>INDEX(NoSettings!$C:$C,MATCH(EPS!$A4181,NoSettings!$A:$A,0))</f>
        <v>4969100</v>
      </c>
      <c r="K4181">
        <f>INDEX(GWP!$C$2:$C$13,MATCH(EPS!I4181,GWP!$B$2:$B$13,0))</f>
        <v>0</v>
      </c>
      <c r="L4181" s="4">
        <f t="shared" si="131"/>
        <v>0</v>
      </c>
    </row>
    <row r="4182" spans="1:12">
      <c r="A4182" t="s">
        <v>9799</v>
      </c>
      <c r="B4182" t="s">
        <v>7394</v>
      </c>
      <c r="C4182" t="s">
        <v>1739</v>
      </c>
      <c r="D4182" t="s">
        <v>6880</v>
      </c>
      <c r="E4182" t="s">
        <v>1708</v>
      </c>
      <c r="H4182" t="str">
        <f>INDEX('Vensim Variables'!$B:$B,MATCH(EPS!$B4182,'Vensim Variables'!$A:$A,0))</f>
        <v>g pollutant</v>
      </c>
      <c r="I4182" t="str">
        <f t="shared" si="130"/>
        <v>PM10</v>
      </c>
      <c r="J4182">
        <f>INDEX(NoSettings!$C:$C,MATCH(EPS!$A4182,NoSettings!$A:$A,0))</f>
        <v>352040</v>
      </c>
      <c r="K4182">
        <f>INDEX(GWP!$C$2:$C$13,MATCH(EPS!I4182,GWP!$B$2:$B$13,0))</f>
        <v>0</v>
      </c>
      <c r="L4182" s="4">
        <f t="shared" si="131"/>
        <v>0</v>
      </c>
    </row>
    <row r="4183" spans="1:12">
      <c r="A4183" t="s">
        <v>9800</v>
      </c>
      <c r="B4183" t="s">
        <v>7394</v>
      </c>
      <c r="C4183" t="s">
        <v>1739</v>
      </c>
      <c r="D4183" t="s">
        <v>6880</v>
      </c>
      <c r="E4183" t="s">
        <v>1709</v>
      </c>
      <c r="H4183" t="str">
        <f>INDEX('Vensim Variables'!$B:$B,MATCH(EPS!$B4183,'Vensim Variables'!$A:$A,0))</f>
        <v>g pollutant</v>
      </c>
      <c r="I4183" t="str">
        <f t="shared" si="130"/>
        <v>PM25</v>
      </c>
      <c r="J4183">
        <f>INDEX(NoSettings!$C:$C,MATCH(EPS!$A4183,NoSettings!$A:$A,0))</f>
        <v>315890</v>
      </c>
      <c r="K4183">
        <f>INDEX(GWP!$C$2:$C$13,MATCH(EPS!I4183,GWP!$B$2:$B$13,0))</f>
        <v>0</v>
      </c>
      <c r="L4183" s="4">
        <f t="shared" si="131"/>
        <v>0</v>
      </c>
    </row>
    <row r="4184" spans="1:12">
      <c r="A4184" t="s">
        <v>9801</v>
      </c>
      <c r="B4184" t="s">
        <v>7394</v>
      </c>
      <c r="C4184" t="s">
        <v>1739</v>
      </c>
      <c r="D4184" t="s">
        <v>6880</v>
      </c>
      <c r="E4184" t="s">
        <v>1710</v>
      </c>
      <c r="H4184" t="str">
        <f>INDEX('Vensim Variables'!$B:$B,MATCH(EPS!$B4184,'Vensim Variables'!$A:$A,0))</f>
        <v>g pollutant</v>
      </c>
      <c r="I4184" t="str">
        <f t="shared" si="130"/>
        <v>SOx</v>
      </c>
      <c r="J4184">
        <f>INDEX(NoSettings!$C:$C,MATCH(EPS!$A4184,NoSettings!$A:$A,0))</f>
        <v>819287</v>
      </c>
      <c r="K4184">
        <f>INDEX(GWP!$C$2:$C$13,MATCH(EPS!I4184,GWP!$B$2:$B$13,0))</f>
        <v>0</v>
      </c>
      <c r="L4184" s="4">
        <f t="shared" si="131"/>
        <v>0</v>
      </c>
    </row>
    <row r="4185" spans="1:12">
      <c r="A4185" t="s">
        <v>9802</v>
      </c>
      <c r="B4185" t="s">
        <v>7394</v>
      </c>
      <c r="C4185" t="s">
        <v>1739</v>
      </c>
      <c r="D4185" t="s">
        <v>6880</v>
      </c>
      <c r="E4185" t="s">
        <v>1711</v>
      </c>
      <c r="H4185" t="str">
        <f>INDEX('Vensim Variables'!$B:$B,MATCH(EPS!$B4185,'Vensim Variables'!$A:$A,0))</f>
        <v>g pollutant</v>
      </c>
      <c r="I4185" t="str">
        <f t="shared" si="130"/>
        <v>BC</v>
      </c>
      <c r="J4185">
        <f>INDEX(NoSettings!$C:$C,MATCH(EPS!$A4185,NoSettings!$A:$A,0))</f>
        <v>82773.3</v>
      </c>
      <c r="K4185">
        <f>INDEX(GWP!$C$2:$C$13,MATCH(EPS!I4185,GWP!$B$2:$B$13,0))</f>
        <v>0</v>
      </c>
      <c r="L4185" s="4">
        <f t="shared" si="131"/>
        <v>0</v>
      </c>
    </row>
    <row r="4186" spans="1:12">
      <c r="A4186" t="s">
        <v>9803</v>
      </c>
      <c r="B4186" t="s">
        <v>7394</v>
      </c>
      <c r="C4186" t="s">
        <v>1739</v>
      </c>
      <c r="D4186" t="s">
        <v>6880</v>
      </c>
      <c r="E4186" t="s">
        <v>1712</v>
      </c>
      <c r="H4186" t="str">
        <f>INDEX('Vensim Variables'!$B:$B,MATCH(EPS!$B4186,'Vensim Variables'!$A:$A,0))</f>
        <v>g pollutant</v>
      </c>
      <c r="I4186" t="str">
        <f t="shared" si="130"/>
        <v>OC</v>
      </c>
      <c r="J4186">
        <f>INDEX(NoSettings!$C:$C,MATCH(EPS!$A4186,NoSettings!$A:$A,0))</f>
        <v>54393.9</v>
      </c>
      <c r="K4186">
        <f>INDEX(GWP!$C$2:$C$13,MATCH(EPS!I4186,GWP!$B$2:$B$13,0))</f>
        <v>0</v>
      </c>
      <c r="L4186" s="4">
        <f t="shared" si="131"/>
        <v>0</v>
      </c>
    </row>
    <row r="4187" spans="1:12">
      <c r="A4187" t="s">
        <v>9804</v>
      </c>
      <c r="B4187" t="s">
        <v>7394</v>
      </c>
      <c r="C4187" t="s">
        <v>1739</v>
      </c>
      <c r="D4187" t="s">
        <v>6880</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9805</v>
      </c>
      <c r="B4188" t="s">
        <v>7394</v>
      </c>
      <c r="C4188" t="s">
        <v>1739</v>
      </c>
      <c r="D4188" t="s">
        <v>6880</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9806</v>
      </c>
      <c r="B4189" t="s">
        <v>7394</v>
      </c>
      <c r="C4189" t="s">
        <v>1739</v>
      </c>
      <c r="D4189" t="s">
        <v>6880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9807</v>
      </c>
      <c r="B4190" t="s">
        <v>7394</v>
      </c>
      <c r="C4190" t="s">
        <v>1739</v>
      </c>
      <c r="D4190" t="s">
        <v>6881</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9808</v>
      </c>
      <c r="B4191" t="s">
        <v>7394</v>
      </c>
      <c r="C4191" t="s">
        <v>1739</v>
      </c>
      <c r="D4191" t="s">
        <v>6881</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9809</v>
      </c>
      <c r="B4192" t="s">
        <v>7394</v>
      </c>
      <c r="C4192" t="s">
        <v>1739</v>
      </c>
      <c r="D4192" t="s">
        <v>6881</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9810</v>
      </c>
      <c r="B4193" t="s">
        <v>7394</v>
      </c>
      <c r="C4193" t="s">
        <v>1739</v>
      </c>
      <c r="D4193" t="s">
        <v>6881</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9811</v>
      </c>
      <c r="B4194" t="s">
        <v>7394</v>
      </c>
      <c r="C4194" t="s">
        <v>1739</v>
      </c>
      <c r="D4194" t="s">
        <v>6881</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9812</v>
      </c>
      <c r="B4195" t="s">
        <v>7394</v>
      </c>
      <c r="C4195" t="s">
        <v>1739</v>
      </c>
      <c r="D4195" t="s">
        <v>6881</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9813</v>
      </c>
      <c r="B4196" t="s">
        <v>7394</v>
      </c>
      <c r="C4196" t="s">
        <v>1739</v>
      </c>
      <c r="D4196" t="s">
        <v>6881</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9814</v>
      </c>
      <c r="B4197" t="s">
        <v>7394</v>
      </c>
      <c r="C4197" t="s">
        <v>1739</v>
      </c>
      <c r="D4197" t="s">
        <v>6881</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9815</v>
      </c>
      <c r="B4198" t="s">
        <v>7394</v>
      </c>
      <c r="C4198" t="s">
        <v>1739</v>
      </c>
      <c r="D4198" t="s">
        <v>6881</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9816</v>
      </c>
      <c r="B4199" t="s">
        <v>7394</v>
      </c>
      <c r="C4199" t="s">
        <v>1739</v>
      </c>
      <c r="D4199" t="s">
        <v>6881</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9817</v>
      </c>
      <c r="B4200" t="s">
        <v>7394</v>
      </c>
      <c r="C4200" t="s">
        <v>1739</v>
      </c>
      <c r="D4200" t="s">
        <v>6881</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9818</v>
      </c>
      <c r="B4201" t="s">
        <v>7394</v>
      </c>
      <c r="C4201" t="s">
        <v>1739</v>
      </c>
      <c r="D4201" t="s">
        <v>6881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9819</v>
      </c>
      <c r="B4202" t="s">
        <v>7394</v>
      </c>
      <c r="C4202" t="s">
        <v>1739</v>
      </c>
      <c r="D4202" t="s">
        <v>6882</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9820</v>
      </c>
      <c r="B4203" t="s">
        <v>7394</v>
      </c>
      <c r="C4203" t="s">
        <v>1739</v>
      </c>
      <c r="D4203" t="s">
        <v>6882</v>
      </c>
      <c r="E4203" t="s">
        <v>1705</v>
      </c>
      <c r="H4203" t="str">
        <f>INDEX('Vensim Variables'!$B:$B,MATCH(EPS!$B4203,'Vensim Variables'!$A:$A,0))</f>
        <v>g pollutant</v>
      </c>
      <c r="I4203" t="str">
        <f t="shared" si="130"/>
        <v>VOC</v>
      </c>
      <c r="J4203">
        <f>INDEX(NoSettings!$C:$C,MATCH(EPS!$A4203,NoSettings!$A:$A,0))</f>
        <v>7118120</v>
      </c>
      <c r="K4203">
        <f>INDEX(GWP!$C$2:$C$13,MATCH(EPS!I4203,GWP!$B$2:$B$13,0))</f>
        <v>0</v>
      </c>
      <c r="L4203" s="4">
        <f t="shared" si="131"/>
        <v>0</v>
      </c>
    </row>
    <row r="4204" spans="1:12">
      <c r="A4204" t="s">
        <v>9821</v>
      </c>
      <c r="B4204" t="s">
        <v>7394</v>
      </c>
      <c r="C4204" t="s">
        <v>1739</v>
      </c>
      <c r="D4204" t="s">
        <v>6882</v>
      </c>
      <c r="E4204" t="s">
        <v>1706</v>
      </c>
      <c r="H4204" t="str">
        <f>INDEX('Vensim Variables'!$B:$B,MATCH(EPS!$B4204,'Vensim Variables'!$A:$A,0))</f>
        <v>g pollutant</v>
      </c>
      <c r="I4204" t="str">
        <f t="shared" si="130"/>
        <v>CO</v>
      </c>
      <c r="J4204">
        <f>INDEX(NoSettings!$C:$C,MATCH(EPS!$A4204,NoSettings!$A:$A,0))</f>
        <v>35080600</v>
      </c>
      <c r="K4204">
        <f>INDEX(GWP!$C$2:$C$13,MATCH(EPS!I4204,GWP!$B$2:$B$13,0))</f>
        <v>0</v>
      </c>
      <c r="L4204" s="4">
        <f t="shared" si="131"/>
        <v>0</v>
      </c>
    </row>
    <row r="4205" spans="1:12">
      <c r="A4205" t="s">
        <v>9822</v>
      </c>
      <c r="B4205" t="s">
        <v>7394</v>
      </c>
      <c r="C4205" t="s">
        <v>1739</v>
      </c>
      <c r="D4205" t="s">
        <v>6882</v>
      </c>
      <c r="E4205" t="s">
        <v>1707</v>
      </c>
      <c r="H4205" t="str">
        <f>INDEX('Vensim Variables'!$B:$B,MATCH(EPS!$B4205,'Vensim Variables'!$A:$A,0))</f>
        <v>g pollutant</v>
      </c>
      <c r="I4205" t="str">
        <f t="shared" si="130"/>
        <v>NOx</v>
      </c>
      <c r="J4205">
        <f>INDEX(NoSettings!$C:$C,MATCH(EPS!$A4205,NoSettings!$A:$A,0))</f>
        <v>104172000</v>
      </c>
      <c r="K4205">
        <f>INDEX(GWP!$C$2:$C$13,MATCH(EPS!I4205,GWP!$B$2:$B$13,0))</f>
        <v>0</v>
      </c>
      <c r="L4205" s="4">
        <f t="shared" si="131"/>
        <v>0</v>
      </c>
    </row>
    <row r="4206" spans="1:12">
      <c r="A4206" t="s">
        <v>9823</v>
      </c>
      <c r="B4206" t="s">
        <v>7394</v>
      </c>
      <c r="C4206" t="s">
        <v>1739</v>
      </c>
      <c r="D4206" t="s">
        <v>6882</v>
      </c>
      <c r="E4206" t="s">
        <v>1708</v>
      </c>
      <c r="H4206" t="str">
        <f>INDEX('Vensim Variables'!$B:$B,MATCH(EPS!$B4206,'Vensim Variables'!$A:$A,0))</f>
        <v>g pollutant</v>
      </c>
      <c r="I4206" t="str">
        <f t="shared" si="130"/>
        <v>PM10</v>
      </c>
      <c r="J4206">
        <f>INDEX(NoSettings!$C:$C,MATCH(EPS!$A4206,NoSettings!$A:$A,0))</f>
        <v>7380180</v>
      </c>
      <c r="K4206">
        <f>INDEX(GWP!$C$2:$C$13,MATCH(EPS!I4206,GWP!$B$2:$B$13,0))</f>
        <v>0</v>
      </c>
      <c r="L4206" s="4">
        <f t="shared" si="131"/>
        <v>0</v>
      </c>
    </row>
    <row r="4207" spans="1:12">
      <c r="A4207" t="s">
        <v>9824</v>
      </c>
      <c r="B4207" t="s">
        <v>7394</v>
      </c>
      <c r="C4207" t="s">
        <v>1739</v>
      </c>
      <c r="D4207" t="s">
        <v>6882</v>
      </c>
      <c r="E4207" t="s">
        <v>1709</v>
      </c>
      <c r="H4207" t="str">
        <f>INDEX('Vensim Variables'!$B:$B,MATCH(EPS!$B4207,'Vensim Variables'!$A:$A,0))</f>
        <v>g pollutant</v>
      </c>
      <c r="I4207" t="str">
        <f t="shared" si="130"/>
        <v>PM25</v>
      </c>
      <c r="J4207">
        <f>INDEX(NoSettings!$C:$C,MATCH(EPS!$A4207,NoSettings!$A:$A,0))</f>
        <v>6622330</v>
      </c>
      <c r="K4207">
        <f>INDEX(GWP!$C$2:$C$13,MATCH(EPS!I4207,GWP!$B$2:$B$13,0))</f>
        <v>0</v>
      </c>
      <c r="L4207" s="4">
        <f t="shared" si="131"/>
        <v>0</v>
      </c>
    </row>
    <row r="4208" spans="1:12">
      <c r="A4208" t="s">
        <v>9825</v>
      </c>
      <c r="B4208" t="s">
        <v>7394</v>
      </c>
      <c r="C4208" t="s">
        <v>1739</v>
      </c>
      <c r="D4208" t="s">
        <v>6882</v>
      </c>
      <c r="E4208" t="s">
        <v>1710</v>
      </c>
      <c r="H4208" t="str">
        <f>INDEX('Vensim Variables'!$B:$B,MATCH(EPS!$B4208,'Vensim Variables'!$A:$A,0))</f>
        <v>g pollutant</v>
      </c>
      <c r="I4208" t="str">
        <f t="shared" si="130"/>
        <v>SOx</v>
      </c>
      <c r="J4208">
        <f>INDEX(NoSettings!$C:$C,MATCH(EPS!$A4208,NoSettings!$A:$A,0))</f>
        <v>17175600</v>
      </c>
      <c r="K4208">
        <f>INDEX(GWP!$C$2:$C$13,MATCH(EPS!I4208,GWP!$B$2:$B$13,0))</f>
        <v>0</v>
      </c>
      <c r="L4208" s="4">
        <f t="shared" si="131"/>
        <v>0</v>
      </c>
    </row>
    <row r="4209" spans="1:12">
      <c r="A4209" t="s">
        <v>9826</v>
      </c>
      <c r="B4209" t="s">
        <v>7394</v>
      </c>
      <c r="C4209" t="s">
        <v>1739</v>
      </c>
      <c r="D4209" t="s">
        <v>6882</v>
      </c>
      <c r="E4209" t="s">
        <v>1711</v>
      </c>
      <c r="H4209" t="str">
        <f>INDEX('Vensim Variables'!$B:$B,MATCH(EPS!$B4209,'Vensim Variables'!$A:$A,0))</f>
        <v>g pollutant</v>
      </c>
      <c r="I4209" t="str">
        <f t="shared" si="130"/>
        <v>BC</v>
      </c>
      <c r="J4209">
        <f>INDEX(NoSettings!$C:$C,MATCH(EPS!$A4209,NoSettings!$A:$A,0))</f>
        <v>1735260</v>
      </c>
      <c r="K4209">
        <f>INDEX(GWP!$C$2:$C$13,MATCH(EPS!I4209,GWP!$B$2:$B$13,0))</f>
        <v>0</v>
      </c>
      <c r="L4209" s="4">
        <f t="shared" si="131"/>
        <v>0</v>
      </c>
    </row>
    <row r="4210" spans="1:12">
      <c r="A4210" t="s">
        <v>9827</v>
      </c>
      <c r="B4210" t="s">
        <v>7394</v>
      </c>
      <c r="C4210" t="s">
        <v>1739</v>
      </c>
      <c r="D4210" t="s">
        <v>6882</v>
      </c>
      <c r="E4210" t="s">
        <v>1712</v>
      </c>
      <c r="H4210" t="str">
        <f>INDEX('Vensim Variables'!$B:$B,MATCH(EPS!$B4210,'Vensim Variables'!$A:$A,0))</f>
        <v>g pollutant</v>
      </c>
      <c r="I4210" t="str">
        <f t="shared" si="130"/>
        <v>OC</v>
      </c>
      <c r="J4210">
        <f>INDEX(NoSettings!$C:$C,MATCH(EPS!$A4210,NoSettings!$A:$A,0))</f>
        <v>1140320</v>
      </c>
      <c r="K4210">
        <f>INDEX(GWP!$C$2:$C$13,MATCH(EPS!I4210,GWP!$B$2:$B$13,0))</f>
        <v>0</v>
      </c>
      <c r="L4210" s="4">
        <f t="shared" si="131"/>
        <v>0</v>
      </c>
    </row>
    <row r="4211" spans="1:12">
      <c r="A4211" t="s">
        <v>9828</v>
      </c>
      <c r="B4211" t="s">
        <v>7394</v>
      </c>
      <c r="C4211" t="s">
        <v>1739</v>
      </c>
      <c r="D4211" t="s">
        <v>6882</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9829</v>
      </c>
      <c r="B4212" t="s">
        <v>7394</v>
      </c>
      <c r="C4212" t="s">
        <v>1739</v>
      </c>
      <c r="D4212" t="s">
        <v>6882</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9830</v>
      </c>
      <c r="B4213" t="s">
        <v>7394</v>
      </c>
      <c r="C4213" t="s">
        <v>1739</v>
      </c>
      <c r="D4213" t="s">
        <v>6882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9831</v>
      </c>
      <c r="B4214" t="s">
        <v>7394</v>
      </c>
      <c r="C4214" t="s">
        <v>1739</v>
      </c>
      <c r="D4214" t="s">
        <v>6883</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9832</v>
      </c>
      <c r="B4215" t="s">
        <v>7394</v>
      </c>
      <c r="C4215" t="s">
        <v>1739</v>
      </c>
      <c r="D4215" t="s">
        <v>6883</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9833</v>
      </c>
      <c r="B4216" t="s">
        <v>7394</v>
      </c>
      <c r="C4216" t="s">
        <v>1739</v>
      </c>
      <c r="D4216" t="s">
        <v>6883</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9834</v>
      </c>
      <c r="B4217" t="s">
        <v>7394</v>
      </c>
      <c r="C4217" t="s">
        <v>1739</v>
      </c>
      <c r="D4217" t="s">
        <v>6883</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9835</v>
      </c>
      <c r="B4218" t="s">
        <v>7394</v>
      </c>
      <c r="C4218" t="s">
        <v>1739</v>
      </c>
      <c r="D4218" t="s">
        <v>6883</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9836</v>
      </c>
      <c r="B4219" t="s">
        <v>7394</v>
      </c>
      <c r="C4219" t="s">
        <v>1739</v>
      </c>
      <c r="D4219" t="s">
        <v>6883</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9837</v>
      </c>
      <c r="B4220" t="s">
        <v>7394</v>
      </c>
      <c r="C4220" t="s">
        <v>1739</v>
      </c>
      <c r="D4220" t="s">
        <v>6883</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9838</v>
      </c>
      <c r="B4221" t="s">
        <v>7394</v>
      </c>
      <c r="C4221" t="s">
        <v>1739</v>
      </c>
      <c r="D4221" t="s">
        <v>6883</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9839</v>
      </c>
      <c r="B4222" t="s">
        <v>7394</v>
      </c>
      <c r="C4222" t="s">
        <v>1739</v>
      </c>
      <c r="D4222" t="s">
        <v>6883</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9840</v>
      </c>
      <c r="B4223" t="s">
        <v>7394</v>
      </c>
      <c r="C4223" t="s">
        <v>1739</v>
      </c>
      <c r="D4223" t="s">
        <v>6883</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9841</v>
      </c>
      <c r="B4224" t="s">
        <v>7394</v>
      </c>
      <c r="C4224" t="s">
        <v>1739</v>
      </c>
      <c r="D4224" t="s">
        <v>6883</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9842</v>
      </c>
      <c r="B4225" t="s">
        <v>7394</v>
      </c>
      <c r="C4225" t="s">
        <v>1739</v>
      </c>
      <c r="D4225" t="s">
        <v>6883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9843</v>
      </c>
      <c r="B4226" t="s">
        <v>7394</v>
      </c>
      <c r="C4226" t="s">
        <v>1739</v>
      </c>
      <c r="D4226" t="s">
        <v>6884</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9844</v>
      </c>
      <c r="B4227" t="s">
        <v>7394</v>
      </c>
      <c r="C4227" t="s">
        <v>1739</v>
      </c>
      <c r="D4227" t="s">
        <v>6884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276870</v>
      </c>
      <c r="K4227">
        <f>INDEX(GWP!$C$2:$C$13,MATCH(EPS!I4227,GWP!$B$2:$B$13,0))</f>
        <v>0</v>
      </c>
      <c r="L4227" s="4">
        <f t="shared" ref="L4227:L4290" si="133">IF(H4227="g pollutant",K4227*J4227/10^12,IF(H4227="MMTCO2e",J4227,IF(H4227="MWh",J4227,0)))</f>
        <v>0</v>
      </c>
    </row>
    <row r="4228" spans="1:12">
      <c r="A4228" t="s">
        <v>9845</v>
      </c>
      <c r="B4228" t="s">
        <v>7394</v>
      </c>
      <c r="C4228" t="s">
        <v>1739</v>
      </c>
      <c r="D4228" t="s">
        <v>6884</v>
      </c>
      <c r="E4228" t="s">
        <v>1706</v>
      </c>
      <c r="H4228" t="str">
        <f>INDEX('Vensim Variables'!$B:$B,MATCH(EPS!$B4228,'Vensim Variables'!$A:$A,0))</f>
        <v>g pollutant</v>
      </c>
      <c r="I4228" t="str">
        <f t="shared" si="132"/>
        <v>CO</v>
      </c>
      <c r="J4228">
        <f>INDEX(NoSettings!$C:$C,MATCH(EPS!$A4228,NoSettings!$A:$A,0))</f>
        <v>1364510</v>
      </c>
      <c r="K4228">
        <f>INDEX(GWP!$C$2:$C$13,MATCH(EPS!I4228,GWP!$B$2:$B$13,0))</f>
        <v>0</v>
      </c>
      <c r="L4228" s="4">
        <f t="shared" si="133"/>
        <v>0</v>
      </c>
    </row>
    <row r="4229" spans="1:12">
      <c r="A4229" t="s">
        <v>9846</v>
      </c>
      <c r="B4229" t="s">
        <v>7394</v>
      </c>
      <c r="C4229" t="s">
        <v>1739</v>
      </c>
      <c r="D4229" t="s">
        <v>6884</v>
      </c>
      <c r="E4229" t="s">
        <v>1707</v>
      </c>
      <c r="H4229" t="str">
        <f>INDEX('Vensim Variables'!$B:$B,MATCH(EPS!$B4229,'Vensim Variables'!$A:$A,0))</f>
        <v>g pollutant</v>
      </c>
      <c r="I4229" t="str">
        <f t="shared" si="132"/>
        <v>NOx</v>
      </c>
      <c r="J4229">
        <f>INDEX(NoSettings!$C:$C,MATCH(EPS!$A4229,NoSettings!$A:$A,0))</f>
        <v>4051940</v>
      </c>
      <c r="K4229">
        <f>INDEX(GWP!$C$2:$C$13,MATCH(EPS!I4229,GWP!$B$2:$B$13,0))</f>
        <v>0</v>
      </c>
      <c r="L4229" s="4">
        <f t="shared" si="133"/>
        <v>0</v>
      </c>
    </row>
    <row r="4230" spans="1:12">
      <c r="A4230" t="s">
        <v>9847</v>
      </c>
      <c r="B4230" t="s">
        <v>7394</v>
      </c>
      <c r="C4230" t="s">
        <v>1739</v>
      </c>
      <c r="D4230" t="s">
        <v>6884</v>
      </c>
      <c r="E4230" t="s">
        <v>1708</v>
      </c>
      <c r="H4230" t="str">
        <f>INDEX('Vensim Variables'!$B:$B,MATCH(EPS!$B4230,'Vensim Variables'!$A:$A,0))</f>
        <v>g pollutant</v>
      </c>
      <c r="I4230" t="str">
        <f t="shared" si="132"/>
        <v>PM10</v>
      </c>
      <c r="J4230">
        <f>INDEX(NoSettings!$C:$C,MATCH(EPS!$A4230,NoSettings!$A:$A,0))</f>
        <v>287063</v>
      </c>
      <c r="K4230">
        <f>INDEX(GWP!$C$2:$C$13,MATCH(EPS!I4230,GWP!$B$2:$B$13,0))</f>
        <v>0</v>
      </c>
      <c r="L4230" s="4">
        <f t="shared" si="133"/>
        <v>0</v>
      </c>
    </row>
    <row r="4231" spans="1:12">
      <c r="A4231" t="s">
        <v>9848</v>
      </c>
      <c r="B4231" t="s">
        <v>7394</v>
      </c>
      <c r="C4231" t="s">
        <v>1739</v>
      </c>
      <c r="D4231" t="s">
        <v>6884</v>
      </c>
      <c r="E4231" t="s">
        <v>1709</v>
      </c>
      <c r="H4231" t="str">
        <f>INDEX('Vensim Variables'!$B:$B,MATCH(EPS!$B4231,'Vensim Variables'!$A:$A,0))</f>
        <v>g pollutant</v>
      </c>
      <c r="I4231" t="str">
        <f t="shared" si="132"/>
        <v>PM25</v>
      </c>
      <c r="J4231">
        <f>INDEX(NoSettings!$C:$C,MATCH(EPS!$A4231,NoSettings!$A:$A,0))</f>
        <v>257585</v>
      </c>
      <c r="K4231">
        <f>INDEX(GWP!$C$2:$C$13,MATCH(EPS!I4231,GWP!$B$2:$B$13,0))</f>
        <v>0</v>
      </c>
      <c r="L4231" s="4">
        <f t="shared" si="133"/>
        <v>0</v>
      </c>
    </row>
    <row r="4232" spans="1:12">
      <c r="A4232" t="s">
        <v>9849</v>
      </c>
      <c r="B4232" t="s">
        <v>7394</v>
      </c>
      <c r="C4232" t="s">
        <v>1739</v>
      </c>
      <c r="D4232" t="s">
        <v>6884</v>
      </c>
      <c r="E4232" t="s">
        <v>1710</v>
      </c>
      <c r="H4232" t="str">
        <f>INDEX('Vensim Variables'!$B:$B,MATCH(EPS!$B4232,'Vensim Variables'!$A:$A,0))</f>
        <v>g pollutant</v>
      </c>
      <c r="I4232" t="str">
        <f t="shared" si="132"/>
        <v>SOx</v>
      </c>
      <c r="J4232">
        <f>INDEX(NoSettings!$C:$C,MATCH(EPS!$A4232,NoSettings!$A:$A,0))</f>
        <v>668069</v>
      </c>
      <c r="K4232">
        <f>INDEX(GWP!$C$2:$C$13,MATCH(EPS!I4232,GWP!$B$2:$B$13,0))</f>
        <v>0</v>
      </c>
      <c r="L4232" s="4">
        <f t="shared" si="133"/>
        <v>0</v>
      </c>
    </row>
    <row r="4233" spans="1:12">
      <c r="A4233" t="s">
        <v>9850</v>
      </c>
      <c r="B4233" t="s">
        <v>7394</v>
      </c>
      <c r="C4233" t="s">
        <v>1739</v>
      </c>
      <c r="D4233" t="s">
        <v>6884</v>
      </c>
      <c r="E4233" t="s">
        <v>1711</v>
      </c>
      <c r="H4233" t="str">
        <f>INDEX('Vensim Variables'!$B:$B,MATCH(EPS!$B4233,'Vensim Variables'!$A:$A,0))</f>
        <v>g pollutant</v>
      </c>
      <c r="I4233" t="str">
        <f t="shared" si="132"/>
        <v>BC</v>
      </c>
      <c r="J4233">
        <f>INDEX(NoSettings!$C:$C,MATCH(EPS!$A4233,NoSettings!$A:$A,0))</f>
        <v>67495.600000000006</v>
      </c>
      <c r="K4233">
        <f>INDEX(GWP!$C$2:$C$13,MATCH(EPS!I4233,GWP!$B$2:$B$13,0))</f>
        <v>0</v>
      </c>
      <c r="L4233" s="4">
        <f t="shared" si="133"/>
        <v>0</v>
      </c>
    </row>
    <row r="4234" spans="1:12">
      <c r="A4234" t="s">
        <v>9851</v>
      </c>
      <c r="B4234" t="s">
        <v>7394</v>
      </c>
      <c r="C4234" t="s">
        <v>1739</v>
      </c>
      <c r="D4234" t="s">
        <v>6884</v>
      </c>
      <c r="E4234" t="s">
        <v>1712</v>
      </c>
      <c r="H4234" t="str">
        <f>INDEX('Vensim Variables'!$B:$B,MATCH(EPS!$B4234,'Vensim Variables'!$A:$A,0))</f>
        <v>g pollutant</v>
      </c>
      <c r="I4234" t="str">
        <f t="shared" si="132"/>
        <v>OC</v>
      </c>
      <c r="J4234">
        <f>INDEX(NoSettings!$C:$C,MATCH(EPS!$A4234,NoSettings!$A:$A,0))</f>
        <v>44354.3</v>
      </c>
      <c r="K4234">
        <f>INDEX(GWP!$C$2:$C$13,MATCH(EPS!I4234,GWP!$B$2:$B$13,0))</f>
        <v>0</v>
      </c>
      <c r="L4234" s="4">
        <f t="shared" si="133"/>
        <v>0</v>
      </c>
    </row>
    <row r="4235" spans="1:12">
      <c r="A4235" t="s">
        <v>9852</v>
      </c>
      <c r="B4235" t="s">
        <v>7394</v>
      </c>
      <c r="C4235" t="s">
        <v>1739</v>
      </c>
      <c r="D4235" t="s">
        <v>6884</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9853</v>
      </c>
      <c r="B4236" t="s">
        <v>7394</v>
      </c>
      <c r="C4236" t="s">
        <v>1739</v>
      </c>
      <c r="D4236" t="s">
        <v>6884</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9854</v>
      </c>
      <c r="B4237" t="s">
        <v>7394</v>
      </c>
      <c r="C4237" t="s">
        <v>1739</v>
      </c>
      <c r="D4237" t="s">
        <v>6884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9855</v>
      </c>
      <c r="B4238" t="s">
        <v>7394</v>
      </c>
      <c r="C4238" t="s">
        <v>1739</v>
      </c>
      <c r="D4238" t="s">
        <v>6885</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9856</v>
      </c>
      <c r="B4239" t="s">
        <v>7394</v>
      </c>
      <c r="C4239" t="s">
        <v>1739</v>
      </c>
      <c r="D4239" t="s">
        <v>6885</v>
      </c>
      <c r="E4239" t="s">
        <v>1705</v>
      </c>
      <c r="H4239" t="str">
        <f>INDEX('Vensim Variables'!$B:$B,MATCH(EPS!$B4239,'Vensim Variables'!$A:$A,0))</f>
        <v>g pollutant</v>
      </c>
      <c r="I4239" t="str">
        <f t="shared" si="132"/>
        <v>VOC</v>
      </c>
      <c r="J4239">
        <f>INDEX(NoSettings!$C:$C,MATCH(EPS!$A4239,NoSettings!$A:$A,0))</f>
        <v>139764</v>
      </c>
      <c r="K4239">
        <f>INDEX(GWP!$C$2:$C$13,MATCH(EPS!I4239,GWP!$B$2:$B$13,0))</f>
        <v>0</v>
      </c>
      <c r="L4239" s="4">
        <f t="shared" si="133"/>
        <v>0</v>
      </c>
    </row>
    <row r="4240" spans="1:12">
      <c r="A4240" t="s">
        <v>9857</v>
      </c>
      <c r="B4240" t="s">
        <v>7394</v>
      </c>
      <c r="C4240" t="s">
        <v>1739</v>
      </c>
      <c r="D4240" t="s">
        <v>6885</v>
      </c>
      <c r="E4240" t="s">
        <v>1706</v>
      </c>
      <c r="H4240" t="str">
        <f>INDEX('Vensim Variables'!$B:$B,MATCH(EPS!$B4240,'Vensim Variables'!$A:$A,0))</f>
        <v>g pollutant</v>
      </c>
      <c r="I4240" t="str">
        <f t="shared" si="132"/>
        <v>CO</v>
      </c>
      <c r="J4240">
        <f>INDEX(NoSettings!$C:$C,MATCH(EPS!$A4240,NoSettings!$A:$A,0))</f>
        <v>688805</v>
      </c>
      <c r="K4240">
        <f>INDEX(GWP!$C$2:$C$13,MATCH(EPS!I4240,GWP!$B$2:$B$13,0))</f>
        <v>0</v>
      </c>
      <c r="L4240" s="4">
        <f t="shared" si="133"/>
        <v>0</v>
      </c>
    </row>
    <row r="4241" spans="1:12">
      <c r="A4241" t="s">
        <v>9858</v>
      </c>
      <c r="B4241" t="s">
        <v>7394</v>
      </c>
      <c r="C4241" t="s">
        <v>1739</v>
      </c>
      <c r="D4241" t="s">
        <v>6885</v>
      </c>
      <c r="E4241" t="s">
        <v>1707</v>
      </c>
      <c r="H4241" t="str">
        <f>INDEX('Vensim Variables'!$B:$B,MATCH(EPS!$B4241,'Vensim Variables'!$A:$A,0))</f>
        <v>g pollutant</v>
      </c>
      <c r="I4241" t="str">
        <f t="shared" si="132"/>
        <v>NOx</v>
      </c>
      <c r="J4241">
        <f>INDEX(NoSettings!$C:$C,MATCH(EPS!$A4241,NoSettings!$A:$A,0))</f>
        <v>2045420</v>
      </c>
      <c r="K4241">
        <f>INDEX(GWP!$C$2:$C$13,MATCH(EPS!I4241,GWP!$B$2:$B$13,0))</f>
        <v>0</v>
      </c>
      <c r="L4241" s="4">
        <f t="shared" si="133"/>
        <v>0</v>
      </c>
    </row>
    <row r="4242" spans="1:12">
      <c r="A4242" t="s">
        <v>9859</v>
      </c>
      <c r="B4242" t="s">
        <v>7394</v>
      </c>
      <c r="C4242" t="s">
        <v>1739</v>
      </c>
      <c r="D4242" t="s">
        <v>6885</v>
      </c>
      <c r="E4242" t="s">
        <v>1708</v>
      </c>
      <c r="H4242" t="str">
        <f>INDEX('Vensim Variables'!$B:$B,MATCH(EPS!$B4242,'Vensim Variables'!$A:$A,0))</f>
        <v>g pollutant</v>
      </c>
      <c r="I4242" t="str">
        <f t="shared" si="132"/>
        <v>PM10</v>
      </c>
      <c r="J4242">
        <f>INDEX(NoSettings!$C:$C,MATCH(EPS!$A4242,NoSettings!$A:$A,0))</f>
        <v>144909</v>
      </c>
      <c r="K4242">
        <f>INDEX(GWP!$C$2:$C$13,MATCH(EPS!I4242,GWP!$B$2:$B$13,0))</f>
        <v>0</v>
      </c>
      <c r="L4242" s="4">
        <f t="shared" si="133"/>
        <v>0</v>
      </c>
    </row>
    <row r="4243" spans="1:12">
      <c r="A4243" t="s">
        <v>9860</v>
      </c>
      <c r="B4243" t="s">
        <v>7394</v>
      </c>
      <c r="C4243" t="s">
        <v>1739</v>
      </c>
      <c r="D4243" t="s">
        <v>6885</v>
      </c>
      <c r="E4243" t="s">
        <v>1709</v>
      </c>
      <c r="H4243" t="str">
        <f>INDEX('Vensim Variables'!$B:$B,MATCH(EPS!$B4243,'Vensim Variables'!$A:$A,0))</f>
        <v>g pollutant</v>
      </c>
      <c r="I4243" t="str">
        <f t="shared" si="132"/>
        <v>PM25</v>
      </c>
      <c r="J4243">
        <f>INDEX(NoSettings!$C:$C,MATCH(EPS!$A4243,NoSettings!$A:$A,0))</f>
        <v>130029</v>
      </c>
      <c r="K4243">
        <f>INDEX(GWP!$C$2:$C$13,MATCH(EPS!I4243,GWP!$B$2:$B$13,0))</f>
        <v>0</v>
      </c>
      <c r="L4243" s="4">
        <f t="shared" si="133"/>
        <v>0</v>
      </c>
    </row>
    <row r="4244" spans="1:12">
      <c r="A4244" t="s">
        <v>9861</v>
      </c>
      <c r="B4244" t="s">
        <v>7394</v>
      </c>
      <c r="C4244" t="s">
        <v>1739</v>
      </c>
      <c r="D4244" t="s">
        <v>6885</v>
      </c>
      <c r="E4244" t="s">
        <v>1710</v>
      </c>
      <c r="H4244" t="str">
        <f>INDEX('Vensim Variables'!$B:$B,MATCH(EPS!$B4244,'Vensim Variables'!$A:$A,0))</f>
        <v>g pollutant</v>
      </c>
      <c r="I4244" t="str">
        <f t="shared" si="132"/>
        <v>SOx</v>
      </c>
      <c r="J4244">
        <f>INDEX(NoSettings!$C:$C,MATCH(EPS!$A4244,NoSettings!$A:$A,0))</f>
        <v>337241</v>
      </c>
      <c r="K4244">
        <f>INDEX(GWP!$C$2:$C$13,MATCH(EPS!I4244,GWP!$B$2:$B$13,0))</f>
        <v>0</v>
      </c>
      <c r="L4244" s="4">
        <f t="shared" si="133"/>
        <v>0</v>
      </c>
    </row>
    <row r="4245" spans="1:12">
      <c r="A4245" t="s">
        <v>9862</v>
      </c>
      <c r="B4245" t="s">
        <v>7394</v>
      </c>
      <c r="C4245" t="s">
        <v>1739</v>
      </c>
      <c r="D4245" t="s">
        <v>6885</v>
      </c>
      <c r="E4245" t="s">
        <v>1711</v>
      </c>
      <c r="H4245" t="str">
        <f>INDEX('Vensim Variables'!$B:$B,MATCH(EPS!$B4245,'Vensim Variables'!$A:$A,0))</f>
        <v>g pollutant</v>
      </c>
      <c r="I4245" t="str">
        <f t="shared" si="132"/>
        <v>BC</v>
      </c>
      <c r="J4245">
        <f>INDEX(NoSettings!$C:$C,MATCH(EPS!$A4245,NoSettings!$A:$A,0))</f>
        <v>34071.699999999997</v>
      </c>
      <c r="K4245">
        <f>INDEX(GWP!$C$2:$C$13,MATCH(EPS!I4245,GWP!$B$2:$B$13,0))</f>
        <v>0</v>
      </c>
      <c r="L4245" s="4">
        <f t="shared" si="133"/>
        <v>0</v>
      </c>
    </row>
    <row r="4246" spans="1:12">
      <c r="A4246" t="s">
        <v>9863</v>
      </c>
      <c r="B4246" t="s">
        <v>7394</v>
      </c>
      <c r="C4246" t="s">
        <v>1739</v>
      </c>
      <c r="D4246" t="s">
        <v>6885</v>
      </c>
      <c r="E4246" t="s">
        <v>1712</v>
      </c>
      <c r="H4246" t="str">
        <f>INDEX('Vensim Variables'!$B:$B,MATCH(EPS!$B4246,'Vensim Variables'!$A:$A,0))</f>
        <v>g pollutant</v>
      </c>
      <c r="I4246" t="str">
        <f t="shared" si="132"/>
        <v>OC</v>
      </c>
      <c r="J4246">
        <f>INDEX(NoSettings!$C:$C,MATCH(EPS!$A4246,NoSettings!$A:$A,0))</f>
        <v>22390</v>
      </c>
      <c r="K4246">
        <f>INDEX(GWP!$C$2:$C$13,MATCH(EPS!I4246,GWP!$B$2:$B$13,0))</f>
        <v>0</v>
      </c>
      <c r="L4246" s="4">
        <f t="shared" si="133"/>
        <v>0</v>
      </c>
    </row>
    <row r="4247" spans="1:12">
      <c r="A4247" t="s">
        <v>9864</v>
      </c>
      <c r="B4247" t="s">
        <v>7394</v>
      </c>
      <c r="C4247" t="s">
        <v>1739</v>
      </c>
      <c r="D4247" t="s">
        <v>6885</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9865</v>
      </c>
      <c r="B4248" t="s">
        <v>7394</v>
      </c>
      <c r="C4248" t="s">
        <v>1739</v>
      </c>
      <c r="D4248" t="s">
        <v>6885</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9866</v>
      </c>
      <c r="B4249" t="s">
        <v>7394</v>
      </c>
      <c r="C4249" t="s">
        <v>1739</v>
      </c>
      <c r="D4249" t="s">
        <v>6885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9867</v>
      </c>
      <c r="B4250" t="s">
        <v>7394</v>
      </c>
      <c r="C4250" t="s">
        <v>1739</v>
      </c>
      <c r="D4250" t="s">
        <v>6886</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9868</v>
      </c>
      <c r="B4251" t="s">
        <v>7394</v>
      </c>
      <c r="C4251" t="s">
        <v>1739</v>
      </c>
      <c r="D4251" t="s">
        <v>6886</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9869</v>
      </c>
      <c r="B4252" t="s">
        <v>7394</v>
      </c>
      <c r="C4252" t="s">
        <v>1739</v>
      </c>
      <c r="D4252" t="s">
        <v>6886</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9870</v>
      </c>
      <c r="B4253" t="s">
        <v>7394</v>
      </c>
      <c r="C4253" t="s">
        <v>1739</v>
      </c>
      <c r="D4253" t="s">
        <v>6886</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9871</v>
      </c>
      <c r="B4254" t="s">
        <v>7394</v>
      </c>
      <c r="C4254" t="s">
        <v>1739</v>
      </c>
      <c r="D4254" t="s">
        <v>6886</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9872</v>
      </c>
      <c r="B4255" t="s">
        <v>7394</v>
      </c>
      <c r="C4255" t="s">
        <v>1739</v>
      </c>
      <c r="D4255" t="s">
        <v>6886</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9873</v>
      </c>
      <c r="B4256" t="s">
        <v>7394</v>
      </c>
      <c r="C4256" t="s">
        <v>1739</v>
      </c>
      <c r="D4256" t="s">
        <v>6886</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9874</v>
      </c>
      <c r="B4257" t="s">
        <v>7394</v>
      </c>
      <c r="C4257" t="s">
        <v>1739</v>
      </c>
      <c r="D4257" t="s">
        <v>6886</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9875</v>
      </c>
      <c r="B4258" t="s">
        <v>7394</v>
      </c>
      <c r="C4258" t="s">
        <v>1739</v>
      </c>
      <c r="D4258" t="s">
        <v>6886</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9876</v>
      </c>
      <c r="B4259" t="s">
        <v>7394</v>
      </c>
      <c r="C4259" t="s">
        <v>1739</v>
      </c>
      <c r="D4259" t="s">
        <v>6886</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9877</v>
      </c>
      <c r="B4260" t="s">
        <v>7394</v>
      </c>
      <c r="C4260" t="s">
        <v>1739</v>
      </c>
      <c r="D4260" t="s">
        <v>6886</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9878</v>
      </c>
      <c r="B4261" t="s">
        <v>7394</v>
      </c>
      <c r="C4261" t="s">
        <v>1739</v>
      </c>
      <c r="D4261" t="s">
        <v>6886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9879</v>
      </c>
      <c r="B4262" t="s">
        <v>7394</v>
      </c>
      <c r="C4262" t="s">
        <v>1739</v>
      </c>
      <c r="D4262" t="s">
        <v>6887</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9880</v>
      </c>
      <c r="B4263" t="s">
        <v>7394</v>
      </c>
      <c r="C4263" t="s">
        <v>1739</v>
      </c>
      <c r="D4263" t="s">
        <v>6887</v>
      </c>
      <c r="E4263" t="s">
        <v>1705</v>
      </c>
      <c r="H4263" t="str">
        <f>INDEX('Vensim Variables'!$B:$B,MATCH(EPS!$B4263,'Vensim Variables'!$A:$A,0))</f>
        <v>g pollutant</v>
      </c>
      <c r="I4263" t="str">
        <f t="shared" si="132"/>
        <v>VOC</v>
      </c>
      <c r="J4263">
        <f>INDEX(NoSettings!$C:$C,MATCH(EPS!$A4263,NoSettings!$A:$A,0))</f>
        <v>26049600</v>
      </c>
      <c r="K4263">
        <f>INDEX(GWP!$C$2:$C$13,MATCH(EPS!I4263,GWP!$B$2:$B$13,0))</f>
        <v>0</v>
      </c>
      <c r="L4263" s="4">
        <f t="shared" si="133"/>
        <v>0</v>
      </c>
    </row>
    <row r="4264" spans="1:12">
      <c r="A4264" t="s">
        <v>9881</v>
      </c>
      <c r="B4264" t="s">
        <v>7394</v>
      </c>
      <c r="C4264" t="s">
        <v>1739</v>
      </c>
      <c r="D4264" t="s">
        <v>6887</v>
      </c>
      <c r="E4264" t="s">
        <v>1706</v>
      </c>
      <c r="H4264" t="str">
        <f>INDEX('Vensim Variables'!$B:$B,MATCH(EPS!$B4264,'Vensim Variables'!$A:$A,0))</f>
        <v>g pollutant</v>
      </c>
      <c r="I4264" t="str">
        <f t="shared" si="132"/>
        <v>CO</v>
      </c>
      <c r="J4264">
        <f>INDEX(NoSettings!$C:$C,MATCH(EPS!$A4264,NoSettings!$A:$A,0))</f>
        <v>128382000</v>
      </c>
      <c r="K4264">
        <f>INDEX(GWP!$C$2:$C$13,MATCH(EPS!I4264,GWP!$B$2:$B$13,0))</f>
        <v>0</v>
      </c>
      <c r="L4264" s="4">
        <f t="shared" si="133"/>
        <v>0</v>
      </c>
    </row>
    <row r="4265" spans="1:12">
      <c r="A4265" t="s">
        <v>9882</v>
      </c>
      <c r="B4265" t="s">
        <v>7394</v>
      </c>
      <c r="C4265" t="s">
        <v>1739</v>
      </c>
      <c r="D4265" t="s">
        <v>6887</v>
      </c>
      <c r="E4265" t="s">
        <v>1707</v>
      </c>
      <c r="H4265" t="str">
        <f>INDEX('Vensim Variables'!$B:$B,MATCH(EPS!$B4265,'Vensim Variables'!$A:$A,0))</f>
        <v>g pollutant</v>
      </c>
      <c r="I4265" t="str">
        <f t="shared" si="132"/>
        <v>NOx</v>
      </c>
      <c r="J4265">
        <f>INDEX(NoSettings!$C:$C,MATCH(EPS!$A4265,NoSettings!$A:$A,0))</f>
        <v>381231000</v>
      </c>
      <c r="K4265">
        <f>INDEX(GWP!$C$2:$C$13,MATCH(EPS!I4265,GWP!$B$2:$B$13,0))</f>
        <v>0</v>
      </c>
      <c r="L4265" s="4">
        <f t="shared" si="133"/>
        <v>0</v>
      </c>
    </row>
    <row r="4266" spans="1:12">
      <c r="A4266" t="s">
        <v>9883</v>
      </c>
      <c r="B4266" t="s">
        <v>7394</v>
      </c>
      <c r="C4266" t="s">
        <v>1739</v>
      </c>
      <c r="D4266" t="s">
        <v>6887</v>
      </c>
      <c r="E4266" t="s">
        <v>1708</v>
      </c>
      <c r="H4266" t="str">
        <f>INDEX('Vensim Variables'!$B:$B,MATCH(EPS!$B4266,'Vensim Variables'!$A:$A,0))</f>
        <v>g pollutant</v>
      </c>
      <c r="I4266" t="str">
        <f t="shared" si="132"/>
        <v>PM10</v>
      </c>
      <c r="J4266">
        <f>INDEX(NoSettings!$C:$C,MATCH(EPS!$A4266,NoSettings!$A:$A,0))</f>
        <v>27008600</v>
      </c>
      <c r="K4266">
        <f>INDEX(GWP!$C$2:$C$13,MATCH(EPS!I4266,GWP!$B$2:$B$13,0))</f>
        <v>0</v>
      </c>
      <c r="L4266" s="4">
        <f t="shared" si="133"/>
        <v>0</v>
      </c>
    </row>
    <row r="4267" spans="1:12">
      <c r="A4267" t="s">
        <v>9884</v>
      </c>
      <c r="B4267" t="s">
        <v>7394</v>
      </c>
      <c r="C4267" t="s">
        <v>1739</v>
      </c>
      <c r="D4267" t="s">
        <v>6887</v>
      </c>
      <c r="E4267" t="s">
        <v>1709</v>
      </c>
      <c r="H4267" t="str">
        <f>INDEX('Vensim Variables'!$B:$B,MATCH(EPS!$B4267,'Vensim Variables'!$A:$A,0))</f>
        <v>g pollutant</v>
      </c>
      <c r="I4267" t="str">
        <f t="shared" si="132"/>
        <v>PM25</v>
      </c>
      <c r="J4267">
        <f>INDEX(NoSettings!$C:$C,MATCH(EPS!$A4267,NoSettings!$A:$A,0))</f>
        <v>24235200</v>
      </c>
      <c r="K4267">
        <f>INDEX(GWP!$C$2:$C$13,MATCH(EPS!I4267,GWP!$B$2:$B$13,0))</f>
        <v>0</v>
      </c>
      <c r="L4267" s="4">
        <f t="shared" si="133"/>
        <v>0</v>
      </c>
    </row>
    <row r="4268" spans="1:12">
      <c r="A4268" t="s">
        <v>9885</v>
      </c>
      <c r="B4268" t="s">
        <v>7394</v>
      </c>
      <c r="C4268" t="s">
        <v>1739</v>
      </c>
      <c r="D4268" t="s">
        <v>6887</v>
      </c>
      <c r="E4268" t="s">
        <v>1710</v>
      </c>
      <c r="H4268" t="str">
        <f>INDEX('Vensim Variables'!$B:$B,MATCH(EPS!$B4268,'Vensim Variables'!$A:$A,0))</f>
        <v>g pollutant</v>
      </c>
      <c r="I4268" t="str">
        <f t="shared" si="132"/>
        <v>SOx</v>
      </c>
      <c r="J4268">
        <f>INDEX(NoSettings!$C:$C,MATCH(EPS!$A4268,NoSettings!$A:$A,0))</f>
        <v>62856000</v>
      </c>
      <c r="K4268">
        <f>INDEX(GWP!$C$2:$C$13,MATCH(EPS!I4268,GWP!$B$2:$B$13,0))</f>
        <v>0</v>
      </c>
      <c r="L4268" s="4">
        <f t="shared" si="133"/>
        <v>0</v>
      </c>
    </row>
    <row r="4269" spans="1:12">
      <c r="A4269" t="s">
        <v>9886</v>
      </c>
      <c r="B4269" t="s">
        <v>7394</v>
      </c>
      <c r="C4269" t="s">
        <v>1739</v>
      </c>
      <c r="D4269" t="s">
        <v>6887</v>
      </c>
      <c r="E4269" t="s">
        <v>1711</v>
      </c>
      <c r="H4269" t="str">
        <f>INDEX('Vensim Variables'!$B:$B,MATCH(EPS!$B4269,'Vensim Variables'!$A:$A,0))</f>
        <v>g pollutant</v>
      </c>
      <c r="I4269" t="str">
        <f t="shared" si="132"/>
        <v>BC</v>
      </c>
      <c r="J4269">
        <f>INDEX(NoSettings!$C:$C,MATCH(EPS!$A4269,NoSettings!$A:$A,0))</f>
        <v>6350400</v>
      </c>
      <c r="K4269">
        <f>INDEX(GWP!$C$2:$C$13,MATCH(EPS!I4269,GWP!$B$2:$B$13,0))</f>
        <v>0</v>
      </c>
      <c r="L4269" s="4">
        <f t="shared" si="133"/>
        <v>0</v>
      </c>
    </row>
    <row r="4270" spans="1:12">
      <c r="A4270" t="s">
        <v>9887</v>
      </c>
      <c r="B4270" t="s">
        <v>7394</v>
      </c>
      <c r="C4270" t="s">
        <v>1739</v>
      </c>
      <c r="D4270" t="s">
        <v>6887</v>
      </c>
      <c r="E4270" t="s">
        <v>1712</v>
      </c>
      <c r="H4270" t="str">
        <f>INDEX('Vensim Variables'!$B:$B,MATCH(EPS!$B4270,'Vensim Variables'!$A:$A,0))</f>
        <v>g pollutant</v>
      </c>
      <c r="I4270" t="str">
        <f t="shared" si="132"/>
        <v>OC</v>
      </c>
      <c r="J4270">
        <f>INDEX(NoSettings!$C:$C,MATCH(EPS!$A4270,NoSettings!$A:$A,0))</f>
        <v>4173120</v>
      </c>
      <c r="K4270">
        <f>INDEX(GWP!$C$2:$C$13,MATCH(EPS!I4270,GWP!$B$2:$B$13,0))</f>
        <v>0</v>
      </c>
      <c r="L4270" s="4">
        <f t="shared" si="133"/>
        <v>0</v>
      </c>
    </row>
    <row r="4271" spans="1:12">
      <c r="A4271" t="s">
        <v>9888</v>
      </c>
      <c r="B4271" t="s">
        <v>7394</v>
      </c>
      <c r="C4271" t="s">
        <v>1739</v>
      </c>
      <c r="D4271" t="s">
        <v>6887</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9889</v>
      </c>
      <c r="B4272" t="s">
        <v>7394</v>
      </c>
      <c r="C4272" t="s">
        <v>1739</v>
      </c>
      <c r="D4272" t="s">
        <v>6887</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9890</v>
      </c>
      <c r="B4273" t="s">
        <v>7394</v>
      </c>
      <c r="C4273" t="s">
        <v>1739</v>
      </c>
      <c r="D4273" t="s">
        <v>6887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9891</v>
      </c>
      <c r="B4274" t="s">
        <v>7394</v>
      </c>
      <c r="C4274" t="s">
        <v>1739</v>
      </c>
      <c r="D4274" t="s">
        <v>6888</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9892</v>
      </c>
      <c r="B4275" t="s">
        <v>7394</v>
      </c>
      <c r="C4275" t="s">
        <v>1739</v>
      </c>
      <c r="D4275" t="s">
        <v>6888</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9893</v>
      </c>
      <c r="B4276" t="s">
        <v>7394</v>
      </c>
      <c r="C4276" t="s">
        <v>1739</v>
      </c>
      <c r="D4276" t="s">
        <v>6888</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9894</v>
      </c>
      <c r="B4277" t="s">
        <v>7394</v>
      </c>
      <c r="C4277" t="s">
        <v>1739</v>
      </c>
      <c r="D4277" t="s">
        <v>6888</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9895</v>
      </c>
      <c r="B4278" t="s">
        <v>7394</v>
      </c>
      <c r="C4278" t="s">
        <v>1739</v>
      </c>
      <c r="D4278" t="s">
        <v>6888</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9896</v>
      </c>
      <c r="B4279" t="s">
        <v>7394</v>
      </c>
      <c r="C4279" t="s">
        <v>1739</v>
      </c>
      <c r="D4279" t="s">
        <v>6888</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9897</v>
      </c>
      <c r="B4280" t="s">
        <v>7394</v>
      </c>
      <c r="C4280" t="s">
        <v>1739</v>
      </c>
      <c r="D4280" t="s">
        <v>6888</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9898</v>
      </c>
      <c r="B4281" t="s">
        <v>7394</v>
      </c>
      <c r="C4281" t="s">
        <v>1739</v>
      </c>
      <c r="D4281" t="s">
        <v>6888</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9899</v>
      </c>
      <c r="B4282" t="s">
        <v>7394</v>
      </c>
      <c r="C4282" t="s">
        <v>1739</v>
      </c>
      <c r="D4282" t="s">
        <v>6888</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9900</v>
      </c>
      <c r="B4283" t="s">
        <v>7394</v>
      </c>
      <c r="C4283" t="s">
        <v>1739</v>
      </c>
      <c r="D4283" t="s">
        <v>6888</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9901</v>
      </c>
      <c r="B4284" t="s">
        <v>7394</v>
      </c>
      <c r="C4284" t="s">
        <v>1739</v>
      </c>
      <c r="D4284" t="s">
        <v>6888</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9902</v>
      </c>
      <c r="B4285" t="s">
        <v>7394</v>
      </c>
      <c r="C4285" t="s">
        <v>1739</v>
      </c>
      <c r="D4285" t="s">
        <v>6888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9903</v>
      </c>
      <c r="B4286" t="s">
        <v>7394</v>
      </c>
      <c r="C4286" t="s">
        <v>1739</v>
      </c>
      <c r="D4286" t="s">
        <v>6889</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9904</v>
      </c>
      <c r="B4287" t="s">
        <v>7394</v>
      </c>
      <c r="C4287" t="s">
        <v>1739</v>
      </c>
      <c r="D4287" t="s">
        <v>6889</v>
      </c>
      <c r="E4287" t="s">
        <v>1705</v>
      </c>
      <c r="H4287" t="str">
        <f>INDEX('Vensim Variables'!$B:$B,MATCH(EPS!$B4287,'Vensim Variables'!$A:$A,0))</f>
        <v>g pollutant</v>
      </c>
      <c r="I4287" t="str">
        <f t="shared" si="132"/>
        <v>VOC</v>
      </c>
      <c r="J4287">
        <f>INDEX(NoSettings!$C:$C,MATCH(EPS!$A4287,NoSettings!$A:$A,0))</f>
        <v>3455590</v>
      </c>
      <c r="K4287">
        <f>INDEX(GWP!$C$2:$C$13,MATCH(EPS!I4287,GWP!$B$2:$B$13,0))</f>
        <v>0</v>
      </c>
      <c r="L4287" s="4">
        <f t="shared" si="133"/>
        <v>0</v>
      </c>
    </row>
    <row r="4288" spans="1:12">
      <c r="A4288" t="s">
        <v>9905</v>
      </c>
      <c r="B4288" t="s">
        <v>7394</v>
      </c>
      <c r="C4288" t="s">
        <v>1739</v>
      </c>
      <c r="D4288" t="s">
        <v>6889</v>
      </c>
      <c r="E4288" t="s">
        <v>1706</v>
      </c>
      <c r="H4288" t="str">
        <f>INDEX('Vensim Variables'!$B:$B,MATCH(EPS!$B4288,'Vensim Variables'!$A:$A,0))</f>
        <v>g pollutant</v>
      </c>
      <c r="I4288" t="str">
        <f t="shared" si="132"/>
        <v>CO</v>
      </c>
      <c r="J4288">
        <f>INDEX(NoSettings!$C:$C,MATCH(EPS!$A4288,NoSettings!$A:$A,0))</f>
        <v>17030400</v>
      </c>
      <c r="K4288">
        <f>INDEX(GWP!$C$2:$C$13,MATCH(EPS!I4288,GWP!$B$2:$B$13,0))</f>
        <v>0</v>
      </c>
      <c r="L4288" s="4">
        <f t="shared" si="133"/>
        <v>0</v>
      </c>
    </row>
    <row r="4289" spans="1:12">
      <c r="A4289" t="s">
        <v>9906</v>
      </c>
      <c r="B4289" t="s">
        <v>7394</v>
      </c>
      <c r="C4289" t="s">
        <v>1739</v>
      </c>
      <c r="D4289" t="s">
        <v>6889</v>
      </c>
      <c r="E4289" t="s">
        <v>1707</v>
      </c>
      <c r="H4289" t="str">
        <f>INDEX('Vensim Variables'!$B:$B,MATCH(EPS!$B4289,'Vensim Variables'!$A:$A,0))</f>
        <v>g pollutant</v>
      </c>
      <c r="I4289" t="str">
        <f t="shared" si="132"/>
        <v>NOx</v>
      </c>
      <c r="J4289">
        <f>INDEX(NoSettings!$C:$C,MATCH(EPS!$A4289,NoSettings!$A:$A,0))</f>
        <v>50571900</v>
      </c>
      <c r="K4289">
        <f>INDEX(GWP!$C$2:$C$13,MATCH(EPS!I4289,GWP!$B$2:$B$13,0))</f>
        <v>0</v>
      </c>
      <c r="L4289" s="4">
        <f t="shared" si="133"/>
        <v>0</v>
      </c>
    </row>
    <row r="4290" spans="1:12">
      <c r="A4290" t="s">
        <v>9907</v>
      </c>
      <c r="B4290" t="s">
        <v>7394</v>
      </c>
      <c r="C4290" t="s">
        <v>1739</v>
      </c>
      <c r="D4290" t="s">
        <v>6889</v>
      </c>
      <c r="E4290" t="s">
        <v>1708</v>
      </c>
      <c r="H4290" t="str">
        <f>INDEX('Vensim Variables'!$B:$B,MATCH(EPS!$B4290,'Vensim Variables'!$A:$A,0))</f>
        <v>g pollutant</v>
      </c>
      <c r="I4290" t="str">
        <f t="shared" si="132"/>
        <v>PM10</v>
      </c>
      <c r="J4290">
        <f>INDEX(NoSettings!$C:$C,MATCH(EPS!$A4290,NoSettings!$A:$A,0))</f>
        <v>3582810</v>
      </c>
      <c r="K4290">
        <f>INDEX(GWP!$C$2:$C$13,MATCH(EPS!I4290,GWP!$B$2:$B$13,0))</f>
        <v>0</v>
      </c>
      <c r="L4290" s="4">
        <f t="shared" si="133"/>
        <v>0</v>
      </c>
    </row>
    <row r="4291" spans="1:12">
      <c r="A4291" t="s">
        <v>9908</v>
      </c>
      <c r="B4291" t="s">
        <v>7394</v>
      </c>
      <c r="C4291" t="s">
        <v>1739</v>
      </c>
      <c r="D4291" t="s">
        <v>6889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3214900</v>
      </c>
      <c r="K4291">
        <f>INDEX(GWP!$C$2:$C$13,MATCH(EPS!I4291,GWP!$B$2:$B$13,0))</f>
        <v>0</v>
      </c>
      <c r="L4291" s="4">
        <f t="shared" ref="L4291:L4354" si="135">IF(H4291="g pollutant",K4291*J4291/10^12,IF(H4291="MMTCO2e",J4291,IF(H4291="MWh",J4291,0)))</f>
        <v>0</v>
      </c>
    </row>
    <row r="4292" spans="1:12">
      <c r="A4292" t="s">
        <v>9909</v>
      </c>
      <c r="B4292" t="s">
        <v>7394</v>
      </c>
      <c r="C4292" t="s">
        <v>1739</v>
      </c>
      <c r="D4292" t="s">
        <v>6889</v>
      </c>
      <c r="E4292" t="s">
        <v>1710</v>
      </c>
      <c r="H4292" t="str">
        <f>INDEX('Vensim Variables'!$B:$B,MATCH(EPS!$B4292,'Vensim Variables'!$A:$A,0))</f>
        <v>g pollutant</v>
      </c>
      <c r="I4292" t="str">
        <f t="shared" si="134"/>
        <v>SOx</v>
      </c>
      <c r="J4292">
        <f>INDEX(NoSettings!$C:$C,MATCH(EPS!$A4292,NoSettings!$A:$A,0))</f>
        <v>8338110</v>
      </c>
      <c r="K4292">
        <f>INDEX(GWP!$C$2:$C$13,MATCH(EPS!I4292,GWP!$B$2:$B$13,0))</f>
        <v>0</v>
      </c>
      <c r="L4292" s="4">
        <f t="shared" si="135"/>
        <v>0</v>
      </c>
    </row>
    <row r="4293" spans="1:12">
      <c r="A4293" t="s">
        <v>9910</v>
      </c>
      <c r="B4293" t="s">
        <v>7394</v>
      </c>
      <c r="C4293" t="s">
        <v>1739</v>
      </c>
      <c r="D4293" t="s">
        <v>6889</v>
      </c>
      <c r="E4293" t="s">
        <v>1711</v>
      </c>
      <c r="H4293" t="str">
        <f>INDEX('Vensim Variables'!$B:$B,MATCH(EPS!$B4293,'Vensim Variables'!$A:$A,0))</f>
        <v>g pollutant</v>
      </c>
      <c r="I4293" t="str">
        <f t="shared" si="134"/>
        <v>BC</v>
      </c>
      <c r="J4293">
        <f>INDEX(NoSettings!$C:$C,MATCH(EPS!$A4293,NoSettings!$A:$A,0))</f>
        <v>842407</v>
      </c>
      <c r="K4293">
        <f>INDEX(GWP!$C$2:$C$13,MATCH(EPS!I4293,GWP!$B$2:$B$13,0))</f>
        <v>0</v>
      </c>
      <c r="L4293" s="4">
        <f t="shared" si="135"/>
        <v>0</v>
      </c>
    </row>
    <row r="4294" spans="1:12">
      <c r="A4294" t="s">
        <v>9911</v>
      </c>
      <c r="B4294" t="s">
        <v>7394</v>
      </c>
      <c r="C4294" t="s">
        <v>1739</v>
      </c>
      <c r="D4294" t="s">
        <v>6889</v>
      </c>
      <c r="E4294" t="s">
        <v>1712</v>
      </c>
      <c r="H4294" t="str">
        <f>INDEX('Vensim Variables'!$B:$B,MATCH(EPS!$B4294,'Vensim Variables'!$A:$A,0))</f>
        <v>g pollutant</v>
      </c>
      <c r="I4294" t="str">
        <f t="shared" si="134"/>
        <v>OC</v>
      </c>
      <c r="J4294">
        <f>INDEX(NoSettings!$C:$C,MATCH(EPS!$A4294,NoSettings!$A:$A,0))</f>
        <v>553582</v>
      </c>
      <c r="K4294">
        <f>INDEX(GWP!$C$2:$C$13,MATCH(EPS!I4294,GWP!$B$2:$B$13,0))</f>
        <v>0</v>
      </c>
      <c r="L4294" s="4">
        <f t="shared" si="135"/>
        <v>0</v>
      </c>
    </row>
    <row r="4295" spans="1:12">
      <c r="A4295" t="s">
        <v>9912</v>
      </c>
      <c r="B4295" t="s">
        <v>7394</v>
      </c>
      <c r="C4295" t="s">
        <v>1739</v>
      </c>
      <c r="D4295" t="s">
        <v>6889</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9913</v>
      </c>
      <c r="B4296" t="s">
        <v>7394</v>
      </c>
      <c r="C4296" t="s">
        <v>1739</v>
      </c>
      <c r="D4296" t="s">
        <v>6889</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9914</v>
      </c>
      <c r="B4297" t="s">
        <v>7394</v>
      </c>
      <c r="C4297" t="s">
        <v>1739</v>
      </c>
      <c r="D4297" t="s">
        <v>6889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9915</v>
      </c>
      <c r="B4298" t="s">
        <v>7394</v>
      </c>
      <c r="C4298" t="s">
        <v>1739</v>
      </c>
      <c r="D4298" t="s">
        <v>6890</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9916</v>
      </c>
      <c r="B4299" t="s">
        <v>7394</v>
      </c>
      <c r="C4299" t="s">
        <v>1739</v>
      </c>
      <c r="D4299" t="s">
        <v>6890</v>
      </c>
      <c r="E4299" t="s">
        <v>1705</v>
      </c>
      <c r="H4299" t="str">
        <f>INDEX('Vensim Variables'!$B:$B,MATCH(EPS!$B4299,'Vensim Variables'!$A:$A,0))</f>
        <v>g pollutant</v>
      </c>
      <c r="I4299" t="str">
        <f t="shared" si="134"/>
        <v>VOC</v>
      </c>
      <c r="J4299">
        <f>INDEX(NoSettings!$C:$C,MATCH(EPS!$A4299,NoSettings!$A:$A,0))</f>
        <v>2637.12</v>
      </c>
      <c r="K4299">
        <f>INDEX(GWP!$C$2:$C$13,MATCH(EPS!I4299,GWP!$B$2:$B$13,0))</f>
        <v>0</v>
      </c>
      <c r="L4299" s="4">
        <f t="shared" si="135"/>
        <v>0</v>
      </c>
    </row>
    <row r="4300" spans="1:12">
      <c r="A4300" t="s">
        <v>9917</v>
      </c>
      <c r="B4300" t="s">
        <v>7394</v>
      </c>
      <c r="C4300" t="s">
        <v>1739</v>
      </c>
      <c r="D4300" t="s">
        <v>6890</v>
      </c>
      <c r="E4300" t="s">
        <v>1706</v>
      </c>
      <c r="H4300" t="str">
        <f>INDEX('Vensim Variables'!$B:$B,MATCH(EPS!$B4300,'Vensim Variables'!$A:$A,0))</f>
        <v>g pollutant</v>
      </c>
      <c r="I4300" t="str">
        <f t="shared" si="134"/>
        <v>CO</v>
      </c>
      <c r="J4300">
        <f>INDEX(NoSettings!$C:$C,MATCH(EPS!$A4300,NoSettings!$A:$A,0))</f>
        <v>12996.7</v>
      </c>
      <c r="K4300">
        <f>INDEX(GWP!$C$2:$C$13,MATCH(EPS!I4300,GWP!$B$2:$B$13,0))</f>
        <v>0</v>
      </c>
      <c r="L4300" s="4">
        <f t="shared" si="135"/>
        <v>0</v>
      </c>
    </row>
    <row r="4301" spans="1:12">
      <c r="A4301" t="s">
        <v>9918</v>
      </c>
      <c r="B4301" t="s">
        <v>7394</v>
      </c>
      <c r="C4301" t="s">
        <v>1739</v>
      </c>
      <c r="D4301" t="s">
        <v>6890</v>
      </c>
      <c r="E4301" t="s">
        <v>1707</v>
      </c>
      <c r="H4301" t="str">
        <f>INDEX('Vensim Variables'!$B:$B,MATCH(EPS!$B4301,'Vensim Variables'!$A:$A,0))</f>
        <v>g pollutant</v>
      </c>
      <c r="I4301" t="str">
        <f t="shared" si="134"/>
        <v>NOx</v>
      </c>
      <c r="J4301">
        <f>INDEX(NoSettings!$C:$C,MATCH(EPS!$A4301,NoSettings!$A:$A,0))</f>
        <v>38593.800000000003</v>
      </c>
      <c r="K4301">
        <f>INDEX(GWP!$C$2:$C$13,MATCH(EPS!I4301,GWP!$B$2:$B$13,0))</f>
        <v>0</v>
      </c>
      <c r="L4301" s="4">
        <f t="shared" si="135"/>
        <v>0</v>
      </c>
    </row>
    <row r="4302" spans="1:12">
      <c r="A4302" t="s">
        <v>9919</v>
      </c>
      <c r="B4302" t="s">
        <v>7394</v>
      </c>
      <c r="C4302" t="s">
        <v>1739</v>
      </c>
      <c r="D4302" t="s">
        <v>6890</v>
      </c>
      <c r="E4302" t="s">
        <v>1708</v>
      </c>
      <c r="H4302" t="str">
        <f>INDEX('Vensim Variables'!$B:$B,MATCH(EPS!$B4302,'Vensim Variables'!$A:$A,0))</f>
        <v>g pollutant</v>
      </c>
      <c r="I4302" t="str">
        <f t="shared" si="134"/>
        <v>PM10</v>
      </c>
      <c r="J4302">
        <f>INDEX(NoSettings!$C:$C,MATCH(EPS!$A4302,NoSettings!$A:$A,0))</f>
        <v>2734.21</v>
      </c>
      <c r="K4302">
        <f>INDEX(GWP!$C$2:$C$13,MATCH(EPS!I4302,GWP!$B$2:$B$13,0))</f>
        <v>0</v>
      </c>
      <c r="L4302" s="4">
        <f t="shared" si="135"/>
        <v>0</v>
      </c>
    </row>
    <row r="4303" spans="1:12">
      <c r="A4303" t="s">
        <v>9920</v>
      </c>
      <c r="B4303" t="s">
        <v>7394</v>
      </c>
      <c r="C4303" t="s">
        <v>1739</v>
      </c>
      <c r="D4303" t="s">
        <v>6890</v>
      </c>
      <c r="E4303" t="s">
        <v>1709</v>
      </c>
      <c r="H4303" t="str">
        <f>INDEX('Vensim Variables'!$B:$B,MATCH(EPS!$B4303,'Vensim Variables'!$A:$A,0))</f>
        <v>g pollutant</v>
      </c>
      <c r="I4303" t="str">
        <f t="shared" si="134"/>
        <v>PM25</v>
      </c>
      <c r="J4303">
        <f>INDEX(NoSettings!$C:$C,MATCH(EPS!$A4303,NoSettings!$A:$A,0))</f>
        <v>2453.44</v>
      </c>
      <c r="K4303">
        <f>INDEX(GWP!$C$2:$C$13,MATCH(EPS!I4303,GWP!$B$2:$B$13,0))</f>
        <v>0</v>
      </c>
      <c r="L4303" s="4">
        <f t="shared" si="135"/>
        <v>0</v>
      </c>
    </row>
    <row r="4304" spans="1:12">
      <c r="A4304" t="s">
        <v>9921</v>
      </c>
      <c r="B4304" t="s">
        <v>7394</v>
      </c>
      <c r="C4304" t="s">
        <v>1739</v>
      </c>
      <c r="D4304" t="s">
        <v>6890</v>
      </c>
      <c r="E4304" t="s">
        <v>1710</v>
      </c>
      <c r="H4304" t="str">
        <f>INDEX('Vensim Variables'!$B:$B,MATCH(EPS!$B4304,'Vensim Variables'!$A:$A,0))</f>
        <v>g pollutant</v>
      </c>
      <c r="I4304" t="str">
        <f t="shared" si="134"/>
        <v>SOx</v>
      </c>
      <c r="J4304">
        <f>INDEX(NoSettings!$C:$C,MATCH(EPS!$A4304,NoSettings!$A:$A,0))</f>
        <v>6363.2</v>
      </c>
      <c r="K4304">
        <f>INDEX(GWP!$C$2:$C$13,MATCH(EPS!I4304,GWP!$B$2:$B$13,0))</f>
        <v>0</v>
      </c>
      <c r="L4304" s="4">
        <f t="shared" si="135"/>
        <v>0</v>
      </c>
    </row>
    <row r="4305" spans="1:12">
      <c r="A4305" t="s">
        <v>9922</v>
      </c>
      <c r="B4305" t="s">
        <v>7394</v>
      </c>
      <c r="C4305" t="s">
        <v>1739</v>
      </c>
      <c r="D4305" t="s">
        <v>6890</v>
      </c>
      <c r="E4305" t="s">
        <v>1711</v>
      </c>
      <c r="H4305" t="str">
        <f>INDEX('Vensim Variables'!$B:$B,MATCH(EPS!$B4305,'Vensim Variables'!$A:$A,0))</f>
        <v>g pollutant</v>
      </c>
      <c r="I4305" t="str">
        <f t="shared" si="134"/>
        <v>BC</v>
      </c>
      <c r="J4305">
        <f>INDEX(NoSettings!$C:$C,MATCH(EPS!$A4305,NoSettings!$A:$A,0))</f>
        <v>642.88</v>
      </c>
      <c r="K4305">
        <f>INDEX(GWP!$C$2:$C$13,MATCH(EPS!I4305,GWP!$B$2:$B$13,0))</f>
        <v>0</v>
      </c>
      <c r="L4305" s="4">
        <f t="shared" si="135"/>
        <v>0</v>
      </c>
    </row>
    <row r="4306" spans="1:12">
      <c r="A4306" t="s">
        <v>9923</v>
      </c>
      <c r="B4306" t="s">
        <v>7394</v>
      </c>
      <c r="C4306" t="s">
        <v>1739</v>
      </c>
      <c r="D4306" t="s">
        <v>6890</v>
      </c>
      <c r="E4306" t="s">
        <v>1712</v>
      </c>
      <c r="H4306" t="str">
        <f>INDEX('Vensim Variables'!$B:$B,MATCH(EPS!$B4306,'Vensim Variables'!$A:$A,0))</f>
        <v>g pollutant</v>
      </c>
      <c r="I4306" t="str">
        <f t="shared" si="134"/>
        <v>OC</v>
      </c>
      <c r="J4306">
        <f>INDEX(NoSettings!$C:$C,MATCH(EPS!$A4306,NoSettings!$A:$A,0))</f>
        <v>422.464</v>
      </c>
      <c r="K4306">
        <f>INDEX(GWP!$C$2:$C$13,MATCH(EPS!I4306,GWP!$B$2:$B$13,0))</f>
        <v>0</v>
      </c>
      <c r="L4306" s="4">
        <f t="shared" si="135"/>
        <v>0</v>
      </c>
    </row>
    <row r="4307" spans="1:12">
      <c r="A4307" t="s">
        <v>9924</v>
      </c>
      <c r="B4307" t="s">
        <v>7394</v>
      </c>
      <c r="C4307" t="s">
        <v>1739</v>
      </c>
      <c r="D4307" t="s">
        <v>6890</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9925</v>
      </c>
      <c r="B4308" t="s">
        <v>7394</v>
      </c>
      <c r="C4308" t="s">
        <v>1739</v>
      </c>
      <c r="D4308" t="s">
        <v>6890</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9926</v>
      </c>
      <c r="B4309" t="s">
        <v>7394</v>
      </c>
      <c r="C4309" t="s">
        <v>1739</v>
      </c>
      <c r="D4309" t="s">
        <v>6890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9927</v>
      </c>
      <c r="B4310" t="s">
        <v>7394</v>
      </c>
      <c r="C4310" t="s">
        <v>1739</v>
      </c>
      <c r="D4310" t="s">
        <v>6891</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9928</v>
      </c>
      <c r="B4311" t="s">
        <v>7394</v>
      </c>
      <c r="C4311" t="s">
        <v>1739</v>
      </c>
      <c r="D4311" t="s">
        <v>6891</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9929</v>
      </c>
      <c r="B4312" t="s">
        <v>7394</v>
      </c>
      <c r="C4312" t="s">
        <v>1739</v>
      </c>
      <c r="D4312" t="s">
        <v>6891</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9930</v>
      </c>
      <c r="B4313" t="s">
        <v>7394</v>
      </c>
      <c r="C4313" t="s">
        <v>1739</v>
      </c>
      <c r="D4313" t="s">
        <v>6891</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9931</v>
      </c>
      <c r="B4314" t="s">
        <v>7394</v>
      </c>
      <c r="C4314" t="s">
        <v>1739</v>
      </c>
      <c r="D4314" t="s">
        <v>6891</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9932</v>
      </c>
      <c r="B4315" t="s">
        <v>7394</v>
      </c>
      <c r="C4315" t="s">
        <v>1739</v>
      </c>
      <c r="D4315" t="s">
        <v>6891</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9933</v>
      </c>
      <c r="B4316" t="s">
        <v>7394</v>
      </c>
      <c r="C4316" t="s">
        <v>1739</v>
      </c>
      <c r="D4316" t="s">
        <v>6891</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9934</v>
      </c>
      <c r="B4317" t="s">
        <v>7394</v>
      </c>
      <c r="C4317" t="s">
        <v>1739</v>
      </c>
      <c r="D4317" t="s">
        <v>6891</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9935</v>
      </c>
      <c r="B4318" t="s">
        <v>7394</v>
      </c>
      <c r="C4318" t="s">
        <v>1739</v>
      </c>
      <c r="D4318" t="s">
        <v>6891</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9936</v>
      </c>
      <c r="B4319" t="s">
        <v>7394</v>
      </c>
      <c r="C4319" t="s">
        <v>1739</v>
      </c>
      <c r="D4319" t="s">
        <v>6891</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9937</v>
      </c>
      <c r="B4320" t="s">
        <v>7394</v>
      </c>
      <c r="C4320" t="s">
        <v>1739</v>
      </c>
      <c r="D4320" t="s">
        <v>6891</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9938</v>
      </c>
      <c r="B4321" t="s">
        <v>7394</v>
      </c>
      <c r="C4321" t="s">
        <v>1739</v>
      </c>
      <c r="D4321" t="s">
        <v>6891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9939</v>
      </c>
      <c r="B4322" t="s">
        <v>7394</v>
      </c>
      <c r="C4322" t="s">
        <v>1739</v>
      </c>
      <c r="D4322" t="s">
        <v>6892</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9940</v>
      </c>
      <c r="B4323" t="s">
        <v>7394</v>
      </c>
      <c r="C4323" t="s">
        <v>1739</v>
      </c>
      <c r="D4323" t="s">
        <v>6892</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9941</v>
      </c>
      <c r="B4324" t="s">
        <v>7394</v>
      </c>
      <c r="C4324" t="s">
        <v>1739</v>
      </c>
      <c r="D4324" t="s">
        <v>6892</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9942</v>
      </c>
      <c r="B4325" t="s">
        <v>7394</v>
      </c>
      <c r="C4325" t="s">
        <v>1739</v>
      </c>
      <c r="D4325" t="s">
        <v>6892</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9943</v>
      </c>
      <c r="B4326" t="s">
        <v>7394</v>
      </c>
      <c r="C4326" t="s">
        <v>1739</v>
      </c>
      <c r="D4326" t="s">
        <v>6892</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9944</v>
      </c>
      <c r="B4327" t="s">
        <v>7394</v>
      </c>
      <c r="C4327" t="s">
        <v>1739</v>
      </c>
      <c r="D4327" t="s">
        <v>6892</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9945</v>
      </c>
      <c r="B4328" t="s">
        <v>7394</v>
      </c>
      <c r="C4328" t="s">
        <v>1739</v>
      </c>
      <c r="D4328" t="s">
        <v>6892</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9946</v>
      </c>
      <c r="B4329" t="s">
        <v>7394</v>
      </c>
      <c r="C4329" t="s">
        <v>1739</v>
      </c>
      <c r="D4329" t="s">
        <v>6892</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9947</v>
      </c>
      <c r="B4330" t="s">
        <v>7394</v>
      </c>
      <c r="C4330" t="s">
        <v>1739</v>
      </c>
      <c r="D4330" t="s">
        <v>6892</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9948</v>
      </c>
      <c r="B4331" t="s">
        <v>7394</v>
      </c>
      <c r="C4331" t="s">
        <v>1739</v>
      </c>
      <c r="D4331" t="s">
        <v>6892</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9949</v>
      </c>
      <c r="B4332" t="s">
        <v>7394</v>
      </c>
      <c r="C4332" t="s">
        <v>1739</v>
      </c>
      <c r="D4332" t="s">
        <v>6892</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9950</v>
      </c>
      <c r="B4333" t="s">
        <v>7394</v>
      </c>
      <c r="C4333" t="s">
        <v>1739</v>
      </c>
      <c r="D4333" t="s">
        <v>6892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9951</v>
      </c>
      <c r="B4334" t="s">
        <v>7394</v>
      </c>
      <c r="C4334" t="s">
        <v>1739</v>
      </c>
      <c r="D4334" t="s">
        <v>6893</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9952</v>
      </c>
      <c r="B4335" t="s">
        <v>7394</v>
      </c>
      <c r="C4335" t="s">
        <v>1739</v>
      </c>
      <c r="D4335" t="s">
        <v>6893</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9953</v>
      </c>
      <c r="B4336" t="s">
        <v>7394</v>
      </c>
      <c r="C4336" t="s">
        <v>1739</v>
      </c>
      <c r="D4336" t="s">
        <v>6893</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9954</v>
      </c>
      <c r="B4337" t="s">
        <v>7394</v>
      </c>
      <c r="C4337" t="s">
        <v>1739</v>
      </c>
      <c r="D4337" t="s">
        <v>6893</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9955</v>
      </c>
      <c r="B4338" t="s">
        <v>7394</v>
      </c>
      <c r="C4338" t="s">
        <v>1739</v>
      </c>
      <c r="D4338" t="s">
        <v>6893</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9956</v>
      </c>
      <c r="B4339" t="s">
        <v>7394</v>
      </c>
      <c r="C4339" t="s">
        <v>1739</v>
      </c>
      <c r="D4339" t="s">
        <v>6893</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9957</v>
      </c>
      <c r="B4340" t="s">
        <v>7394</v>
      </c>
      <c r="C4340" t="s">
        <v>1739</v>
      </c>
      <c r="D4340" t="s">
        <v>6893</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9958</v>
      </c>
      <c r="B4341" t="s">
        <v>7394</v>
      </c>
      <c r="C4341" t="s">
        <v>1739</v>
      </c>
      <c r="D4341" t="s">
        <v>6893</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9959</v>
      </c>
      <c r="B4342" t="s">
        <v>7394</v>
      </c>
      <c r="C4342" t="s">
        <v>1739</v>
      </c>
      <c r="D4342" t="s">
        <v>6893</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9960</v>
      </c>
      <c r="B4343" t="s">
        <v>7394</v>
      </c>
      <c r="C4343" t="s">
        <v>1739</v>
      </c>
      <c r="D4343" t="s">
        <v>6893</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9961</v>
      </c>
      <c r="B4344" t="s">
        <v>7394</v>
      </c>
      <c r="C4344" t="s">
        <v>1739</v>
      </c>
      <c r="D4344" t="s">
        <v>6893</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9962</v>
      </c>
      <c r="B4345" t="s">
        <v>7394</v>
      </c>
      <c r="C4345" t="s">
        <v>1739</v>
      </c>
      <c r="D4345" t="s">
        <v>6893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9963</v>
      </c>
      <c r="B4346" t="s">
        <v>7394</v>
      </c>
      <c r="C4346" t="s">
        <v>1739</v>
      </c>
      <c r="D4346" t="s">
        <v>6894</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9964</v>
      </c>
      <c r="B4347" t="s">
        <v>7394</v>
      </c>
      <c r="C4347" t="s">
        <v>1739</v>
      </c>
      <c r="D4347" t="s">
        <v>6894</v>
      </c>
      <c r="E4347" t="s">
        <v>1705</v>
      </c>
      <c r="H4347" t="str">
        <f>INDEX('Vensim Variables'!$B:$B,MATCH(EPS!$B4347,'Vensim Variables'!$A:$A,0))</f>
        <v>g pollutant</v>
      </c>
      <c r="I4347" t="str">
        <f t="shared" si="134"/>
        <v>VOC</v>
      </c>
      <c r="J4347">
        <f>INDEX(NoSettings!$C:$C,MATCH(EPS!$A4347,NoSettings!$A:$A,0))</f>
        <v>120254</v>
      </c>
      <c r="K4347">
        <f>INDEX(GWP!$C$2:$C$13,MATCH(EPS!I4347,GWP!$B$2:$B$13,0))</f>
        <v>0</v>
      </c>
      <c r="L4347" s="4">
        <f t="shared" si="135"/>
        <v>0</v>
      </c>
    </row>
    <row r="4348" spans="1:12">
      <c r="A4348" t="s">
        <v>9965</v>
      </c>
      <c r="B4348" t="s">
        <v>7394</v>
      </c>
      <c r="C4348" t="s">
        <v>1739</v>
      </c>
      <c r="D4348" t="s">
        <v>6894</v>
      </c>
      <c r="E4348" t="s">
        <v>1706</v>
      </c>
      <c r="H4348" t="str">
        <f>INDEX('Vensim Variables'!$B:$B,MATCH(EPS!$B4348,'Vensim Variables'!$A:$A,0))</f>
        <v>g pollutant</v>
      </c>
      <c r="I4348" t="str">
        <f t="shared" si="134"/>
        <v>CO</v>
      </c>
      <c r="J4348">
        <f>INDEX(NoSettings!$C:$C,MATCH(EPS!$A4348,NoSettings!$A:$A,0))</f>
        <v>592654</v>
      </c>
      <c r="K4348">
        <f>INDEX(GWP!$C$2:$C$13,MATCH(EPS!I4348,GWP!$B$2:$B$13,0))</f>
        <v>0</v>
      </c>
      <c r="L4348" s="4">
        <f t="shared" si="135"/>
        <v>0</v>
      </c>
    </row>
    <row r="4349" spans="1:12">
      <c r="A4349" t="s">
        <v>9966</v>
      </c>
      <c r="B4349" t="s">
        <v>7394</v>
      </c>
      <c r="C4349" t="s">
        <v>1739</v>
      </c>
      <c r="D4349" t="s">
        <v>6894</v>
      </c>
      <c r="E4349" t="s">
        <v>1707</v>
      </c>
      <c r="H4349" t="str">
        <f>INDEX('Vensim Variables'!$B:$B,MATCH(EPS!$B4349,'Vensim Variables'!$A:$A,0))</f>
        <v>g pollutant</v>
      </c>
      <c r="I4349" t="str">
        <f t="shared" si="134"/>
        <v>NOx</v>
      </c>
      <c r="J4349">
        <f>INDEX(NoSettings!$C:$C,MATCH(EPS!$A4349,NoSettings!$A:$A,0))</f>
        <v>1759890</v>
      </c>
      <c r="K4349">
        <f>INDEX(GWP!$C$2:$C$13,MATCH(EPS!I4349,GWP!$B$2:$B$13,0))</f>
        <v>0</v>
      </c>
      <c r="L4349" s="4">
        <f t="shared" si="135"/>
        <v>0</v>
      </c>
    </row>
    <row r="4350" spans="1:12">
      <c r="A4350" t="s">
        <v>9967</v>
      </c>
      <c r="B4350" t="s">
        <v>7394</v>
      </c>
      <c r="C4350" t="s">
        <v>1739</v>
      </c>
      <c r="D4350" t="s">
        <v>6894</v>
      </c>
      <c r="E4350" t="s">
        <v>1708</v>
      </c>
      <c r="H4350" t="str">
        <f>INDEX('Vensim Variables'!$B:$B,MATCH(EPS!$B4350,'Vensim Variables'!$A:$A,0))</f>
        <v>g pollutant</v>
      </c>
      <c r="I4350" t="str">
        <f t="shared" si="134"/>
        <v>PM10</v>
      </c>
      <c r="J4350">
        <f>INDEX(NoSettings!$C:$C,MATCH(EPS!$A4350,NoSettings!$A:$A,0))</f>
        <v>124681</v>
      </c>
      <c r="K4350">
        <f>INDEX(GWP!$C$2:$C$13,MATCH(EPS!I4350,GWP!$B$2:$B$13,0))</f>
        <v>0</v>
      </c>
      <c r="L4350" s="4">
        <f t="shared" si="135"/>
        <v>0</v>
      </c>
    </row>
    <row r="4351" spans="1:12">
      <c r="A4351" t="s">
        <v>9968</v>
      </c>
      <c r="B4351" t="s">
        <v>7394</v>
      </c>
      <c r="C4351" t="s">
        <v>1739</v>
      </c>
      <c r="D4351" t="s">
        <v>6894</v>
      </c>
      <c r="E4351" t="s">
        <v>1709</v>
      </c>
      <c r="H4351" t="str">
        <f>INDEX('Vensim Variables'!$B:$B,MATCH(EPS!$B4351,'Vensim Variables'!$A:$A,0))</f>
        <v>g pollutant</v>
      </c>
      <c r="I4351" t="str">
        <f t="shared" si="134"/>
        <v>PM25</v>
      </c>
      <c r="J4351">
        <f>INDEX(NoSettings!$C:$C,MATCH(EPS!$A4351,NoSettings!$A:$A,0))</f>
        <v>111878</v>
      </c>
      <c r="K4351">
        <f>INDEX(GWP!$C$2:$C$13,MATCH(EPS!I4351,GWP!$B$2:$B$13,0))</f>
        <v>0</v>
      </c>
      <c r="L4351" s="4">
        <f t="shared" si="135"/>
        <v>0</v>
      </c>
    </row>
    <row r="4352" spans="1:12">
      <c r="A4352" t="s">
        <v>9969</v>
      </c>
      <c r="B4352" t="s">
        <v>7394</v>
      </c>
      <c r="C4352" t="s">
        <v>1739</v>
      </c>
      <c r="D4352" t="s">
        <v>6894</v>
      </c>
      <c r="E4352" t="s">
        <v>1710</v>
      </c>
      <c r="H4352" t="str">
        <f>INDEX('Vensim Variables'!$B:$B,MATCH(EPS!$B4352,'Vensim Variables'!$A:$A,0))</f>
        <v>g pollutant</v>
      </c>
      <c r="I4352" t="str">
        <f t="shared" si="134"/>
        <v>SOx</v>
      </c>
      <c r="J4352">
        <f>INDEX(NoSettings!$C:$C,MATCH(EPS!$A4352,NoSettings!$A:$A,0))</f>
        <v>290165</v>
      </c>
      <c r="K4352">
        <f>INDEX(GWP!$C$2:$C$13,MATCH(EPS!I4352,GWP!$B$2:$B$13,0))</f>
        <v>0</v>
      </c>
      <c r="L4352" s="4">
        <f t="shared" si="135"/>
        <v>0</v>
      </c>
    </row>
    <row r="4353" spans="1:12">
      <c r="A4353" t="s">
        <v>9970</v>
      </c>
      <c r="B4353" t="s">
        <v>7394</v>
      </c>
      <c r="C4353" t="s">
        <v>1739</v>
      </c>
      <c r="D4353" t="s">
        <v>6894</v>
      </c>
      <c r="E4353" t="s">
        <v>1711</v>
      </c>
      <c r="H4353" t="str">
        <f>INDEX('Vensim Variables'!$B:$B,MATCH(EPS!$B4353,'Vensim Variables'!$A:$A,0))</f>
        <v>g pollutant</v>
      </c>
      <c r="I4353" t="str">
        <f t="shared" si="134"/>
        <v>BC</v>
      </c>
      <c r="J4353">
        <f>INDEX(NoSettings!$C:$C,MATCH(EPS!$A4353,NoSettings!$A:$A,0))</f>
        <v>29315.599999999999</v>
      </c>
      <c r="K4353">
        <f>INDEX(GWP!$C$2:$C$13,MATCH(EPS!I4353,GWP!$B$2:$B$13,0))</f>
        <v>0</v>
      </c>
      <c r="L4353" s="4">
        <f t="shared" si="135"/>
        <v>0</v>
      </c>
    </row>
    <row r="4354" spans="1:12">
      <c r="A4354" t="s">
        <v>9971</v>
      </c>
      <c r="B4354" t="s">
        <v>7394</v>
      </c>
      <c r="C4354" t="s">
        <v>1739</v>
      </c>
      <c r="D4354" t="s">
        <v>6894</v>
      </c>
      <c r="E4354" t="s">
        <v>1712</v>
      </c>
      <c r="H4354" t="str">
        <f>INDEX('Vensim Variables'!$B:$B,MATCH(EPS!$B4354,'Vensim Variables'!$A:$A,0))</f>
        <v>g pollutant</v>
      </c>
      <c r="I4354" t="str">
        <f t="shared" si="134"/>
        <v>OC</v>
      </c>
      <c r="J4354">
        <f>INDEX(NoSettings!$C:$C,MATCH(EPS!$A4354,NoSettings!$A:$A,0))</f>
        <v>19264.599999999999</v>
      </c>
      <c r="K4354">
        <f>INDEX(GWP!$C$2:$C$13,MATCH(EPS!I4354,GWP!$B$2:$B$13,0))</f>
        <v>0</v>
      </c>
      <c r="L4354" s="4">
        <f t="shared" si="135"/>
        <v>0</v>
      </c>
    </row>
    <row r="4355" spans="1:12">
      <c r="A4355" t="s">
        <v>9972</v>
      </c>
      <c r="B4355" t="s">
        <v>7394</v>
      </c>
      <c r="C4355" t="s">
        <v>1739</v>
      </c>
      <c r="D4355" t="s">
        <v>6894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9973</v>
      </c>
      <c r="B4356" t="s">
        <v>7394</v>
      </c>
      <c r="C4356" t="s">
        <v>1739</v>
      </c>
      <c r="D4356" t="s">
        <v>6894</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9974</v>
      </c>
      <c r="B4357" t="s">
        <v>7394</v>
      </c>
      <c r="C4357" t="s">
        <v>1739</v>
      </c>
      <c r="D4357" t="s">
        <v>6894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9975</v>
      </c>
      <c r="B4358" t="s">
        <v>7394</v>
      </c>
      <c r="C4358" t="s">
        <v>1739</v>
      </c>
      <c r="D4358" t="s">
        <v>6895</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9976</v>
      </c>
      <c r="B4359" t="s">
        <v>7394</v>
      </c>
      <c r="C4359" t="s">
        <v>1739</v>
      </c>
      <c r="D4359" t="s">
        <v>6895</v>
      </c>
      <c r="E4359" t="s">
        <v>1705</v>
      </c>
      <c r="H4359" t="str">
        <f>INDEX('Vensim Variables'!$B:$B,MATCH(EPS!$B4359,'Vensim Variables'!$A:$A,0))</f>
        <v>g pollutant</v>
      </c>
      <c r="I4359" t="str">
        <f t="shared" si="136"/>
        <v>VOC</v>
      </c>
      <c r="J4359">
        <f>INDEX(NoSettings!$C:$C,MATCH(EPS!$A4359,NoSettings!$A:$A,0))</f>
        <v>8.1967800000000004</v>
      </c>
      <c r="K4359">
        <f>INDEX(GWP!$C$2:$C$13,MATCH(EPS!I4359,GWP!$B$2:$B$13,0))</f>
        <v>0</v>
      </c>
      <c r="L4359" s="4">
        <f t="shared" si="137"/>
        <v>0</v>
      </c>
    </row>
    <row r="4360" spans="1:12">
      <c r="A4360" t="s">
        <v>9977</v>
      </c>
      <c r="B4360" t="s">
        <v>7394</v>
      </c>
      <c r="C4360" t="s">
        <v>1739</v>
      </c>
      <c r="D4360" t="s">
        <v>6895</v>
      </c>
      <c r="E4360" t="s">
        <v>1706</v>
      </c>
      <c r="H4360" t="str">
        <f>INDEX('Vensim Variables'!$B:$B,MATCH(EPS!$B4360,'Vensim Variables'!$A:$A,0))</f>
        <v>g pollutant</v>
      </c>
      <c r="I4360" t="str">
        <f t="shared" si="136"/>
        <v>CO</v>
      </c>
      <c r="J4360">
        <f>INDEX(NoSettings!$C:$C,MATCH(EPS!$A4360,NoSettings!$A:$A,0))</f>
        <v>40.396700000000003</v>
      </c>
      <c r="K4360">
        <f>INDEX(GWP!$C$2:$C$13,MATCH(EPS!I4360,GWP!$B$2:$B$13,0))</f>
        <v>0</v>
      </c>
      <c r="L4360" s="4">
        <f t="shared" si="137"/>
        <v>0</v>
      </c>
    </row>
    <row r="4361" spans="1:12">
      <c r="A4361" t="s">
        <v>9978</v>
      </c>
      <c r="B4361" t="s">
        <v>7394</v>
      </c>
      <c r="C4361" t="s">
        <v>1739</v>
      </c>
      <c r="D4361" t="s">
        <v>6895</v>
      </c>
      <c r="E4361" t="s">
        <v>1707</v>
      </c>
      <c r="H4361" t="str">
        <f>INDEX('Vensim Variables'!$B:$B,MATCH(EPS!$B4361,'Vensim Variables'!$A:$A,0))</f>
        <v>g pollutant</v>
      </c>
      <c r="I4361" t="str">
        <f t="shared" si="136"/>
        <v>NOx</v>
      </c>
      <c r="J4361">
        <f>INDEX(NoSettings!$C:$C,MATCH(EPS!$A4361,NoSettings!$A:$A,0))</f>
        <v>119.958</v>
      </c>
      <c r="K4361">
        <f>INDEX(GWP!$C$2:$C$13,MATCH(EPS!I4361,GWP!$B$2:$B$13,0))</f>
        <v>0</v>
      </c>
      <c r="L4361" s="4">
        <f t="shared" si="137"/>
        <v>0</v>
      </c>
    </row>
    <row r="4362" spans="1:12">
      <c r="A4362" t="s">
        <v>9979</v>
      </c>
      <c r="B4362" t="s">
        <v>7394</v>
      </c>
      <c r="C4362" t="s">
        <v>1739</v>
      </c>
      <c r="D4362" t="s">
        <v>6895</v>
      </c>
      <c r="E4362" t="s">
        <v>1708</v>
      </c>
      <c r="H4362" t="str">
        <f>INDEX('Vensim Variables'!$B:$B,MATCH(EPS!$B4362,'Vensim Variables'!$A:$A,0))</f>
        <v>g pollutant</v>
      </c>
      <c r="I4362" t="str">
        <f t="shared" si="136"/>
        <v>PM10</v>
      </c>
      <c r="J4362">
        <f>INDEX(NoSettings!$C:$C,MATCH(EPS!$A4362,NoSettings!$A:$A,0))</f>
        <v>8.4985499999999998</v>
      </c>
      <c r="K4362">
        <f>INDEX(GWP!$C$2:$C$13,MATCH(EPS!I4362,GWP!$B$2:$B$13,0))</f>
        <v>0</v>
      </c>
      <c r="L4362" s="4">
        <f t="shared" si="137"/>
        <v>0</v>
      </c>
    </row>
    <row r="4363" spans="1:12">
      <c r="A4363" t="s">
        <v>9980</v>
      </c>
      <c r="B4363" t="s">
        <v>7394</v>
      </c>
      <c r="C4363" t="s">
        <v>1739</v>
      </c>
      <c r="D4363" t="s">
        <v>6895</v>
      </c>
      <c r="E4363" t="s">
        <v>1709</v>
      </c>
      <c r="H4363" t="str">
        <f>INDEX('Vensim Variables'!$B:$B,MATCH(EPS!$B4363,'Vensim Variables'!$A:$A,0))</f>
        <v>g pollutant</v>
      </c>
      <c r="I4363" t="str">
        <f t="shared" si="136"/>
        <v>PM25</v>
      </c>
      <c r="J4363">
        <f>INDEX(NoSettings!$C:$C,MATCH(EPS!$A4363,NoSettings!$A:$A,0))</f>
        <v>7.6258600000000003</v>
      </c>
      <c r="K4363">
        <f>INDEX(GWP!$C$2:$C$13,MATCH(EPS!I4363,GWP!$B$2:$B$13,0))</f>
        <v>0</v>
      </c>
      <c r="L4363" s="4">
        <f t="shared" si="137"/>
        <v>0</v>
      </c>
    </row>
    <row r="4364" spans="1:12">
      <c r="A4364" t="s">
        <v>9981</v>
      </c>
      <c r="B4364" t="s">
        <v>7394</v>
      </c>
      <c r="C4364" t="s">
        <v>1739</v>
      </c>
      <c r="D4364" t="s">
        <v>6895</v>
      </c>
      <c r="E4364" t="s">
        <v>1710</v>
      </c>
      <c r="H4364" t="str">
        <f>INDEX('Vensim Variables'!$B:$B,MATCH(EPS!$B4364,'Vensim Variables'!$A:$A,0))</f>
        <v>g pollutant</v>
      </c>
      <c r="I4364" t="str">
        <f t="shared" si="136"/>
        <v>SOx</v>
      </c>
      <c r="J4364">
        <f>INDEX(NoSettings!$C:$C,MATCH(EPS!$A4364,NoSettings!$A:$A,0))</f>
        <v>19.778300000000002</v>
      </c>
      <c r="K4364">
        <f>INDEX(GWP!$C$2:$C$13,MATCH(EPS!I4364,GWP!$B$2:$B$13,0))</f>
        <v>0</v>
      </c>
      <c r="L4364" s="4">
        <f t="shared" si="137"/>
        <v>0</v>
      </c>
    </row>
    <row r="4365" spans="1:12">
      <c r="A4365" t="s">
        <v>9982</v>
      </c>
      <c r="B4365" t="s">
        <v>7394</v>
      </c>
      <c r="C4365" t="s">
        <v>1739</v>
      </c>
      <c r="D4365" t="s">
        <v>6895</v>
      </c>
      <c r="E4365" t="s">
        <v>1711</v>
      </c>
      <c r="H4365" t="str">
        <f>INDEX('Vensim Variables'!$B:$B,MATCH(EPS!$B4365,'Vensim Variables'!$A:$A,0))</f>
        <v>g pollutant</v>
      </c>
      <c r="I4365" t="str">
        <f t="shared" si="136"/>
        <v>BC</v>
      </c>
      <c r="J4365">
        <f>INDEX(NoSettings!$C:$C,MATCH(EPS!$A4365,NoSettings!$A:$A,0))</f>
        <v>1.9982200000000001</v>
      </c>
      <c r="K4365">
        <f>INDEX(GWP!$C$2:$C$13,MATCH(EPS!I4365,GWP!$B$2:$B$13,0))</f>
        <v>0</v>
      </c>
      <c r="L4365" s="4">
        <f t="shared" si="137"/>
        <v>0</v>
      </c>
    </row>
    <row r="4366" spans="1:12">
      <c r="A4366" t="s">
        <v>9983</v>
      </c>
      <c r="B4366" t="s">
        <v>7394</v>
      </c>
      <c r="C4366" t="s">
        <v>1739</v>
      </c>
      <c r="D4366" t="s">
        <v>6895</v>
      </c>
      <c r="E4366" t="s">
        <v>1712</v>
      </c>
      <c r="H4366" t="str">
        <f>INDEX('Vensim Variables'!$B:$B,MATCH(EPS!$B4366,'Vensim Variables'!$A:$A,0))</f>
        <v>g pollutant</v>
      </c>
      <c r="I4366" t="str">
        <f t="shared" si="136"/>
        <v>OC</v>
      </c>
      <c r="J4366">
        <f>INDEX(NoSettings!$C:$C,MATCH(EPS!$A4366,NoSettings!$A:$A,0))</f>
        <v>1.3131200000000001</v>
      </c>
      <c r="K4366">
        <f>INDEX(GWP!$C$2:$C$13,MATCH(EPS!I4366,GWP!$B$2:$B$13,0))</f>
        <v>0</v>
      </c>
      <c r="L4366" s="4">
        <f t="shared" si="137"/>
        <v>0</v>
      </c>
    </row>
    <row r="4367" spans="1:12">
      <c r="A4367" t="s">
        <v>9984</v>
      </c>
      <c r="B4367" t="s">
        <v>7394</v>
      </c>
      <c r="C4367" t="s">
        <v>1739</v>
      </c>
      <c r="D4367" t="s">
        <v>6895</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9985</v>
      </c>
      <c r="B4368" t="s">
        <v>7394</v>
      </c>
      <c r="C4368" t="s">
        <v>1739</v>
      </c>
      <c r="D4368" t="s">
        <v>6895</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9986</v>
      </c>
      <c r="B4369" t="s">
        <v>7394</v>
      </c>
      <c r="C4369" t="s">
        <v>1739</v>
      </c>
      <c r="D4369" t="s">
        <v>6895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9987</v>
      </c>
      <c r="B4370" t="s">
        <v>7394</v>
      </c>
      <c r="C4370" t="s">
        <v>1739</v>
      </c>
      <c r="D4370" t="s">
        <v>6896</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9988</v>
      </c>
      <c r="B4371" t="s">
        <v>7394</v>
      </c>
      <c r="C4371" t="s">
        <v>1739</v>
      </c>
      <c r="D4371" t="s">
        <v>6896</v>
      </c>
      <c r="E4371" t="s">
        <v>1705</v>
      </c>
      <c r="H4371" t="str">
        <f>INDEX('Vensim Variables'!$B:$B,MATCH(EPS!$B4371,'Vensim Variables'!$A:$A,0))</f>
        <v>g pollutant</v>
      </c>
      <c r="I4371" t="str">
        <f t="shared" si="136"/>
        <v>VOC</v>
      </c>
      <c r="J4371">
        <f>INDEX(NoSettings!$C:$C,MATCH(EPS!$A4371,NoSettings!$A:$A,0))</f>
        <v>36.511600000000001</v>
      </c>
      <c r="K4371">
        <f>INDEX(GWP!$C$2:$C$13,MATCH(EPS!I4371,GWP!$B$2:$B$13,0))</f>
        <v>0</v>
      </c>
      <c r="L4371" s="4">
        <f t="shared" si="137"/>
        <v>0</v>
      </c>
    </row>
    <row r="4372" spans="1:12">
      <c r="A4372" t="s">
        <v>9989</v>
      </c>
      <c r="B4372" t="s">
        <v>7394</v>
      </c>
      <c r="C4372" t="s">
        <v>1739</v>
      </c>
      <c r="D4372" t="s">
        <v>6896</v>
      </c>
      <c r="E4372" t="s">
        <v>1706</v>
      </c>
      <c r="H4372" t="str">
        <f>INDEX('Vensim Variables'!$B:$B,MATCH(EPS!$B4372,'Vensim Variables'!$A:$A,0))</f>
        <v>g pollutant</v>
      </c>
      <c r="I4372" t="str">
        <f t="shared" si="136"/>
        <v>CO</v>
      </c>
      <c r="J4372">
        <f>INDEX(NoSettings!$C:$C,MATCH(EPS!$A4372,NoSettings!$A:$A,0))</f>
        <v>179.94200000000001</v>
      </c>
      <c r="K4372">
        <f>INDEX(GWP!$C$2:$C$13,MATCH(EPS!I4372,GWP!$B$2:$B$13,0))</f>
        <v>0</v>
      </c>
      <c r="L4372" s="4">
        <f t="shared" si="137"/>
        <v>0</v>
      </c>
    </row>
    <row r="4373" spans="1:12">
      <c r="A4373" t="s">
        <v>9990</v>
      </c>
      <c r="B4373" t="s">
        <v>7394</v>
      </c>
      <c r="C4373" t="s">
        <v>1739</v>
      </c>
      <c r="D4373" t="s">
        <v>6896</v>
      </c>
      <c r="E4373" t="s">
        <v>1707</v>
      </c>
      <c r="H4373" t="str">
        <f>INDEX('Vensim Variables'!$B:$B,MATCH(EPS!$B4373,'Vensim Variables'!$A:$A,0))</f>
        <v>g pollutant</v>
      </c>
      <c r="I4373" t="str">
        <f t="shared" si="136"/>
        <v>NOx</v>
      </c>
      <c r="J4373">
        <f>INDEX(NoSettings!$C:$C,MATCH(EPS!$A4373,NoSettings!$A:$A,0))</f>
        <v>534.34199999999998</v>
      </c>
      <c r="K4373">
        <f>INDEX(GWP!$C$2:$C$13,MATCH(EPS!I4373,GWP!$B$2:$B$13,0))</f>
        <v>0</v>
      </c>
      <c r="L4373" s="4">
        <f t="shared" si="137"/>
        <v>0</v>
      </c>
    </row>
    <row r="4374" spans="1:12">
      <c r="A4374" t="s">
        <v>9991</v>
      </c>
      <c r="B4374" t="s">
        <v>7394</v>
      </c>
      <c r="C4374" t="s">
        <v>1739</v>
      </c>
      <c r="D4374" t="s">
        <v>6896</v>
      </c>
      <c r="E4374" t="s">
        <v>1708</v>
      </c>
      <c r="H4374" t="str">
        <f>INDEX('Vensim Variables'!$B:$B,MATCH(EPS!$B4374,'Vensim Variables'!$A:$A,0))</f>
        <v>g pollutant</v>
      </c>
      <c r="I4374" t="str">
        <f t="shared" si="136"/>
        <v>PM10</v>
      </c>
      <c r="J4374">
        <f>INDEX(NoSettings!$C:$C,MATCH(EPS!$A4374,NoSettings!$A:$A,0))</f>
        <v>37.855899999999998</v>
      </c>
      <c r="K4374">
        <f>INDEX(GWP!$C$2:$C$13,MATCH(EPS!I4374,GWP!$B$2:$B$13,0))</f>
        <v>0</v>
      </c>
      <c r="L4374" s="4">
        <f t="shared" si="137"/>
        <v>0</v>
      </c>
    </row>
    <row r="4375" spans="1:12">
      <c r="A4375" t="s">
        <v>9992</v>
      </c>
      <c r="B4375" t="s">
        <v>7394</v>
      </c>
      <c r="C4375" t="s">
        <v>1739</v>
      </c>
      <c r="D4375" t="s">
        <v>6896</v>
      </c>
      <c r="E4375" t="s">
        <v>1709</v>
      </c>
      <c r="H4375" t="str">
        <f>INDEX('Vensim Variables'!$B:$B,MATCH(EPS!$B4375,'Vensim Variables'!$A:$A,0))</f>
        <v>g pollutant</v>
      </c>
      <c r="I4375" t="str">
        <f t="shared" si="136"/>
        <v>PM25</v>
      </c>
      <c r="J4375">
        <f>INDEX(NoSettings!$C:$C,MATCH(EPS!$A4375,NoSettings!$A:$A,0))</f>
        <v>33.968600000000002</v>
      </c>
      <c r="K4375">
        <f>INDEX(GWP!$C$2:$C$13,MATCH(EPS!I4375,GWP!$B$2:$B$13,0))</f>
        <v>0</v>
      </c>
      <c r="L4375" s="4">
        <f t="shared" si="137"/>
        <v>0</v>
      </c>
    </row>
    <row r="4376" spans="1:12">
      <c r="A4376" t="s">
        <v>9993</v>
      </c>
      <c r="B4376" t="s">
        <v>7394</v>
      </c>
      <c r="C4376" t="s">
        <v>1739</v>
      </c>
      <c r="D4376" t="s">
        <v>6896</v>
      </c>
      <c r="E4376" t="s">
        <v>1710</v>
      </c>
      <c r="H4376" t="str">
        <f>INDEX('Vensim Variables'!$B:$B,MATCH(EPS!$B4376,'Vensim Variables'!$A:$A,0))</f>
        <v>g pollutant</v>
      </c>
      <c r="I4376" t="str">
        <f t="shared" si="136"/>
        <v>SOx</v>
      </c>
      <c r="J4376">
        <f>INDEX(NoSettings!$C:$C,MATCH(EPS!$A4376,NoSettings!$A:$A,0))</f>
        <v>88.100300000000004</v>
      </c>
      <c r="K4376">
        <f>INDEX(GWP!$C$2:$C$13,MATCH(EPS!I4376,GWP!$B$2:$B$13,0))</f>
        <v>0</v>
      </c>
      <c r="L4376" s="4">
        <f t="shared" si="137"/>
        <v>0</v>
      </c>
    </row>
    <row r="4377" spans="1:12">
      <c r="A4377" t="s">
        <v>9994</v>
      </c>
      <c r="B4377" t="s">
        <v>7394</v>
      </c>
      <c r="C4377" t="s">
        <v>1739</v>
      </c>
      <c r="D4377" t="s">
        <v>6896</v>
      </c>
      <c r="E4377" t="s">
        <v>1711</v>
      </c>
      <c r="H4377" t="str">
        <f>INDEX('Vensim Variables'!$B:$B,MATCH(EPS!$B4377,'Vensim Variables'!$A:$A,0))</f>
        <v>g pollutant</v>
      </c>
      <c r="I4377" t="str">
        <f t="shared" si="136"/>
        <v>BC</v>
      </c>
      <c r="J4377">
        <f>INDEX(NoSettings!$C:$C,MATCH(EPS!$A4377,NoSettings!$A:$A,0))</f>
        <v>8.9008500000000002</v>
      </c>
      <c r="K4377">
        <f>INDEX(GWP!$C$2:$C$13,MATCH(EPS!I4377,GWP!$B$2:$B$13,0))</f>
        <v>0</v>
      </c>
      <c r="L4377" s="4">
        <f t="shared" si="137"/>
        <v>0</v>
      </c>
    </row>
    <row r="4378" spans="1:12">
      <c r="A4378" t="s">
        <v>9995</v>
      </c>
      <c r="B4378" t="s">
        <v>7394</v>
      </c>
      <c r="C4378" t="s">
        <v>1739</v>
      </c>
      <c r="D4378" t="s">
        <v>6896</v>
      </c>
      <c r="E4378" t="s">
        <v>1712</v>
      </c>
      <c r="H4378" t="str">
        <f>INDEX('Vensim Variables'!$B:$B,MATCH(EPS!$B4378,'Vensim Variables'!$A:$A,0))</f>
        <v>g pollutant</v>
      </c>
      <c r="I4378" t="str">
        <f t="shared" si="136"/>
        <v>OC</v>
      </c>
      <c r="J4378">
        <f>INDEX(NoSettings!$C:$C,MATCH(EPS!$A4378,NoSettings!$A:$A,0))</f>
        <v>5.8491299999999997</v>
      </c>
      <c r="K4378">
        <f>INDEX(GWP!$C$2:$C$13,MATCH(EPS!I4378,GWP!$B$2:$B$13,0))</f>
        <v>0</v>
      </c>
      <c r="L4378" s="4">
        <f t="shared" si="137"/>
        <v>0</v>
      </c>
    </row>
    <row r="4379" spans="1:12">
      <c r="A4379" t="s">
        <v>9996</v>
      </c>
      <c r="B4379" t="s">
        <v>7394</v>
      </c>
      <c r="C4379" t="s">
        <v>1739</v>
      </c>
      <c r="D4379" t="s">
        <v>6896</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9997</v>
      </c>
      <c r="B4380" t="s">
        <v>7394</v>
      </c>
      <c r="C4380" t="s">
        <v>1739</v>
      </c>
      <c r="D4380" t="s">
        <v>6896</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9998</v>
      </c>
      <c r="B4381" t="s">
        <v>7394</v>
      </c>
      <c r="C4381" t="s">
        <v>1739</v>
      </c>
      <c r="D4381" t="s">
        <v>6896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9999</v>
      </c>
      <c r="B4382" t="s">
        <v>7394</v>
      </c>
      <c r="C4382" t="s">
        <v>1739</v>
      </c>
      <c r="D4382" t="s">
        <v>6897</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10000</v>
      </c>
      <c r="B4383" t="s">
        <v>7394</v>
      </c>
      <c r="C4383" t="s">
        <v>1739</v>
      </c>
      <c r="D4383" t="s">
        <v>6897</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10001</v>
      </c>
      <c r="B4384" t="s">
        <v>7394</v>
      </c>
      <c r="C4384" t="s">
        <v>1739</v>
      </c>
      <c r="D4384" t="s">
        <v>6897</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10002</v>
      </c>
      <c r="B4385" t="s">
        <v>7394</v>
      </c>
      <c r="C4385" t="s">
        <v>1739</v>
      </c>
      <c r="D4385" t="s">
        <v>6897</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10003</v>
      </c>
      <c r="B4386" t="s">
        <v>7394</v>
      </c>
      <c r="C4386" t="s">
        <v>1739</v>
      </c>
      <c r="D4386" t="s">
        <v>6897</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10004</v>
      </c>
      <c r="B4387" t="s">
        <v>7394</v>
      </c>
      <c r="C4387" t="s">
        <v>1739</v>
      </c>
      <c r="D4387" t="s">
        <v>6897</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10005</v>
      </c>
      <c r="B4388" t="s">
        <v>7394</v>
      </c>
      <c r="C4388" t="s">
        <v>1739</v>
      </c>
      <c r="D4388" t="s">
        <v>6897</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10006</v>
      </c>
      <c r="B4389" t="s">
        <v>7394</v>
      </c>
      <c r="C4389" t="s">
        <v>1739</v>
      </c>
      <c r="D4389" t="s">
        <v>6897</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10007</v>
      </c>
      <c r="B4390" t="s">
        <v>7394</v>
      </c>
      <c r="C4390" t="s">
        <v>1739</v>
      </c>
      <c r="D4390" t="s">
        <v>6897</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10008</v>
      </c>
      <c r="B4391" t="s">
        <v>7394</v>
      </c>
      <c r="C4391" t="s">
        <v>1739</v>
      </c>
      <c r="D4391" t="s">
        <v>6897</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10009</v>
      </c>
      <c r="B4392" t="s">
        <v>7394</v>
      </c>
      <c r="C4392" t="s">
        <v>1739</v>
      </c>
      <c r="D4392" t="s">
        <v>6897</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10010</v>
      </c>
      <c r="B4393" t="s">
        <v>7394</v>
      </c>
      <c r="C4393" t="s">
        <v>1739</v>
      </c>
      <c r="D4393" t="s">
        <v>6897</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10011</v>
      </c>
      <c r="B4394" t="s">
        <v>7394</v>
      </c>
      <c r="C4394" t="s">
        <v>1739</v>
      </c>
      <c r="D4394" t="s">
        <v>6898</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10012</v>
      </c>
      <c r="B4395" t="s">
        <v>7394</v>
      </c>
      <c r="C4395" t="s">
        <v>1739</v>
      </c>
      <c r="D4395" t="s">
        <v>6898</v>
      </c>
      <c r="E4395" t="s">
        <v>1705</v>
      </c>
      <c r="H4395" t="str">
        <f>INDEX('Vensim Variables'!$B:$B,MATCH(EPS!$B4395,'Vensim Variables'!$A:$A,0))</f>
        <v>g pollutant</v>
      </c>
      <c r="I4395" t="str">
        <f t="shared" si="136"/>
        <v>VOC</v>
      </c>
      <c r="J4395">
        <f>INDEX(NoSettings!$C:$C,MATCH(EPS!$A4395,NoSettings!$A:$A,0))</f>
        <v>1364.79</v>
      </c>
      <c r="K4395">
        <f>INDEX(GWP!$C$2:$C$13,MATCH(EPS!I4395,GWP!$B$2:$B$13,0))</f>
        <v>0</v>
      </c>
      <c r="L4395" s="4">
        <f t="shared" si="137"/>
        <v>0</v>
      </c>
    </row>
    <row r="4396" spans="1:12">
      <c r="A4396" t="s">
        <v>10013</v>
      </c>
      <c r="B4396" t="s">
        <v>7394</v>
      </c>
      <c r="C4396" t="s">
        <v>1739</v>
      </c>
      <c r="D4396" t="s">
        <v>6898</v>
      </c>
      <c r="E4396" t="s">
        <v>1706</v>
      </c>
      <c r="H4396" t="str">
        <f>INDEX('Vensim Variables'!$B:$B,MATCH(EPS!$B4396,'Vensim Variables'!$A:$A,0))</f>
        <v>g pollutant</v>
      </c>
      <c r="I4396" t="str">
        <f t="shared" si="136"/>
        <v>CO</v>
      </c>
      <c r="J4396">
        <f>INDEX(NoSettings!$C:$C,MATCH(EPS!$A4396,NoSettings!$A:$A,0))</f>
        <v>6726.17</v>
      </c>
      <c r="K4396">
        <f>INDEX(GWP!$C$2:$C$13,MATCH(EPS!I4396,GWP!$B$2:$B$13,0))</f>
        <v>0</v>
      </c>
      <c r="L4396" s="4">
        <f t="shared" si="137"/>
        <v>0</v>
      </c>
    </row>
    <row r="4397" spans="1:12">
      <c r="A4397" t="s">
        <v>10014</v>
      </c>
      <c r="B4397" t="s">
        <v>7394</v>
      </c>
      <c r="C4397" t="s">
        <v>1739</v>
      </c>
      <c r="D4397" t="s">
        <v>6898</v>
      </c>
      <c r="E4397" t="s">
        <v>1707</v>
      </c>
      <c r="H4397" t="str">
        <f>INDEX('Vensim Variables'!$B:$B,MATCH(EPS!$B4397,'Vensim Variables'!$A:$A,0))</f>
        <v>g pollutant</v>
      </c>
      <c r="I4397" t="str">
        <f t="shared" si="136"/>
        <v>NOx</v>
      </c>
      <c r="J4397">
        <f>INDEX(NoSettings!$C:$C,MATCH(EPS!$A4397,NoSettings!$A:$A,0))</f>
        <v>19973.5</v>
      </c>
      <c r="K4397">
        <f>INDEX(GWP!$C$2:$C$13,MATCH(EPS!I4397,GWP!$B$2:$B$13,0))</f>
        <v>0</v>
      </c>
      <c r="L4397" s="4">
        <f t="shared" si="137"/>
        <v>0</v>
      </c>
    </row>
    <row r="4398" spans="1:12">
      <c r="A4398" t="s">
        <v>10015</v>
      </c>
      <c r="B4398" t="s">
        <v>7394</v>
      </c>
      <c r="C4398" t="s">
        <v>1739</v>
      </c>
      <c r="D4398" t="s">
        <v>6898</v>
      </c>
      <c r="E4398" t="s">
        <v>1708</v>
      </c>
      <c r="H4398" t="str">
        <f>INDEX('Vensim Variables'!$B:$B,MATCH(EPS!$B4398,'Vensim Variables'!$A:$A,0))</f>
        <v>g pollutant</v>
      </c>
      <c r="I4398" t="str">
        <f t="shared" si="136"/>
        <v>PM10</v>
      </c>
      <c r="J4398">
        <f>INDEX(NoSettings!$C:$C,MATCH(EPS!$A4398,NoSettings!$A:$A,0))</f>
        <v>1415.04</v>
      </c>
      <c r="K4398">
        <f>INDEX(GWP!$C$2:$C$13,MATCH(EPS!I4398,GWP!$B$2:$B$13,0))</f>
        <v>0</v>
      </c>
      <c r="L4398" s="4">
        <f t="shared" si="137"/>
        <v>0</v>
      </c>
    </row>
    <row r="4399" spans="1:12">
      <c r="A4399" t="s">
        <v>10016</v>
      </c>
      <c r="B4399" t="s">
        <v>7394</v>
      </c>
      <c r="C4399" t="s">
        <v>1739</v>
      </c>
      <c r="D4399" t="s">
        <v>6898</v>
      </c>
      <c r="E4399" t="s">
        <v>1709</v>
      </c>
      <c r="H4399" t="str">
        <f>INDEX('Vensim Variables'!$B:$B,MATCH(EPS!$B4399,'Vensim Variables'!$A:$A,0))</f>
        <v>g pollutant</v>
      </c>
      <c r="I4399" t="str">
        <f t="shared" si="136"/>
        <v>PM25</v>
      </c>
      <c r="J4399">
        <f>INDEX(NoSettings!$C:$C,MATCH(EPS!$A4399,NoSettings!$A:$A,0))</f>
        <v>1269.73</v>
      </c>
      <c r="K4399">
        <f>INDEX(GWP!$C$2:$C$13,MATCH(EPS!I4399,GWP!$B$2:$B$13,0))</f>
        <v>0</v>
      </c>
      <c r="L4399" s="4">
        <f t="shared" si="137"/>
        <v>0</v>
      </c>
    </row>
    <row r="4400" spans="1:12">
      <c r="A4400" t="s">
        <v>10017</v>
      </c>
      <c r="B4400" t="s">
        <v>7394</v>
      </c>
      <c r="C4400" t="s">
        <v>1739</v>
      </c>
      <c r="D4400" t="s">
        <v>6898</v>
      </c>
      <c r="E4400" t="s">
        <v>1710</v>
      </c>
      <c r="H4400" t="str">
        <f>INDEX('Vensim Variables'!$B:$B,MATCH(EPS!$B4400,'Vensim Variables'!$A:$A,0))</f>
        <v>g pollutant</v>
      </c>
      <c r="I4400" t="str">
        <f t="shared" si="136"/>
        <v>SOx</v>
      </c>
      <c r="J4400">
        <f>INDEX(NoSettings!$C:$C,MATCH(EPS!$A4400,NoSettings!$A:$A,0))</f>
        <v>3293.15</v>
      </c>
      <c r="K4400">
        <f>INDEX(GWP!$C$2:$C$13,MATCH(EPS!I4400,GWP!$B$2:$B$13,0))</f>
        <v>0</v>
      </c>
      <c r="L4400" s="4">
        <f t="shared" si="137"/>
        <v>0</v>
      </c>
    </row>
    <row r="4401" spans="1:12">
      <c r="A4401" t="s">
        <v>10018</v>
      </c>
      <c r="B4401" t="s">
        <v>7394</v>
      </c>
      <c r="C4401" t="s">
        <v>1739</v>
      </c>
      <c r="D4401" t="s">
        <v>6898</v>
      </c>
      <c r="E4401" t="s">
        <v>1711</v>
      </c>
      <c r="H4401" t="str">
        <f>INDEX('Vensim Variables'!$B:$B,MATCH(EPS!$B4401,'Vensim Variables'!$A:$A,0))</f>
        <v>g pollutant</v>
      </c>
      <c r="I4401" t="str">
        <f t="shared" si="136"/>
        <v>BC</v>
      </c>
      <c r="J4401">
        <f>INDEX(NoSettings!$C:$C,MATCH(EPS!$A4401,NoSettings!$A:$A,0))</f>
        <v>332.71</v>
      </c>
      <c r="K4401">
        <f>INDEX(GWP!$C$2:$C$13,MATCH(EPS!I4401,GWP!$B$2:$B$13,0))</f>
        <v>0</v>
      </c>
      <c r="L4401" s="4">
        <f t="shared" si="137"/>
        <v>0</v>
      </c>
    </row>
    <row r="4402" spans="1:12">
      <c r="A4402" t="s">
        <v>10019</v>
      </c>
      <c r="B4402" t="s">
        <v>7394</v>
      </c>
      <c r="C4402" t="s">
        <v>1739</v>
      </c>
      <c r="D4402" t="s">
        <v>6898</v>
      </c>
      <c r="E4402" t="s">
        <v>1712</v>
      </c>
      <c r="H4402" t="str">
        <f>INDEX('Vensim Variables'!$B:$B,MATCH(EPS!$B4402,'Vensim Variables'!$A:$A,0))</f>
        <v>g pollutant</v>
      </c>
      <c r="I4402" t="str">
        <f t="shared" si="136"/>
        <v>OC</v>
      </c>
      <c r="J4402">
        <f>INDEX(NoSettings!$C:$C,MATCH(EPS!$A4402,NoSettings!$A:$A,0))</f>
        <v>218.63800000000001</v>
      </c>
      <c r="K4402">
        <f>INDEX(GWP!$C$2:$C$13,MATCH(EPS!I4402,GWP!$B$2:$B$13,0))</f>
        <v>0</v>
      </c>
      <c r="L4402" s="4">
        <f t="shared" si="137"/>
        <v>0</v>
      </c>
    </row>
    <row r="4403" spans="1:12">
      <c r="A4403" t="s">
        <v>10020</v>
      </c>
      <c r="B4403" t="s">
        <v>7394</v>
      </c>
      <c r="C4403" t="s">
        <v>1739</v>
      </c>
      <c r="D4403" t="s">
        <v>6898</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10021</v>
      </c>
      <c r="B4404" t="s">
        <v>7394</v>
      </c>
      <c r="C4404" t="s">
        <v>1739</v>
      </c>
      <c r="D4404" t="s">
        <v>6898</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10022</v>
      </c>
      <c r="B4405" t="s">
        <v>7394</v>
      </c>
      <c r="C4405" t="s">
        <v>1739</v>
      </c>
      <c r="D4405" t="s">
        <v>6898</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10023</v>
      </c>
      <c r="B4406" t="s">
        <v>7394</v>
      </c>
      <c r="C4406" t="s">
        <v>1739</v>
      </c>
      <c r="D4406" t="s">
        <v>6899</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10024</v>
      </c>
      <c r="B4407" t="s">
        <v>7394</v>
      </c>
      <c r="C4407" t="s">
        <v>1739</v>
      </c>
      <c r="D4407" t="s">
        <v>6899</v>
      </c>
      <c r="E4407" t="s">
        <v>1705</v>
      </c>
      <c r="H4407" t="str">
        <f>INDEX('Vensim Variables'!$B:$B,MATCH(EPS!$B4407,'Vensim Variables'!$A:$A,0))</f>
        <v>g pollutant</v>
      </c>
      <c r="I4407" t="str">
        <f t="shared" si="136"/>
        <v>VOC</v>
      </c>
      <c r="J4407">
        <f>INDEX(NoSettings!$C:$C,MATCH(EPS!$A4407,NoSettings!$A:$A,0))</f>
        <v>1783880</v>
      </c>
      <c r="K4407">
        <f>INDEX(GWP!$C$2:$C$13,MATCH(EPS!I4407,GWP!$B$2:$B$13,0))</f>
        <v>0</v>
      </c>
      <c r="L4407" s="4">
        <f t="shared" si="137"/>
        <v>0</v>
      </c>
    </row>
    <row r="4408" spans="1:12">
      <c r="A4408" t="s">
        <v>10025</v>
      </c>
      <c r="B4408" t="s">
        <v>7394</v>
      </c>
      <c r="C4408" t="s">
        <v>1739</v>
      </c>
      <c r="D4408" t="s">
        <v>6899</v>
      </c>
      <c r="E4408" t="s">
        <v>1706</v>
      </c>
      <c r="H4408" t="str">
        <f>INDEX('Vensim Variables'!$B:$B,MATCH(EPS!$B4408,'Vensim Variables'!$A:$A,0))</f>
        <v>g pollutant</v>
      </c>
      <c r="I4408" t="str">
        <f t="shared" si="136"/>
        <v>CO</v>
      </c>
      <c r="J4408">
        <f>INDEX(NoSettings!$C:$C,MATCH(EPS!$A4408,NoSettings!$A:$A,0))</f>
        <v>8791580</v>
      </c>
      <c r="K4408">
        <f>INDEX(GWP!$C$2:$C$13,MATCH(EPS!I4408,GWP!$B$2:$B$13,0))</f>
        <v>0</v>
      </c>
      <c r="L4408" s="4">
        <f t="shared" si="137"/>
        <v>0</v>
      </c>
    </row>
    <row r="4409" spans="1:12">
      <c r="A4409" t="s">
        <v>10026</v>
      </c>
      <c r="B4409" t="s">
        <v>7394</v>
      </c>
      <c r="C4409" t="s">
        <v>1739</v>
      </c>
      <c r="D4409" t="s">
        <v>6899</v>
      </c>
      <c r="E4409" t="s">
        <v>1707</v>
      </c>
      <c r="H4409" t="str">
        <f>INDEX('Vensim Variables'!$B:$B,MATCH(EPS!$B4409,'Vensim Variables'!$A:$A,0))</f>
        <v>g pollutant</v>
      </c>
      <c r="I4409" t="str">
        <f t="shared" si="136"/>
        <v>NOx</v>
      </c>
      <c r="J4409">
        <f>INDEX(NoSettings!$C:$C,MATCH(EPS!$A4409,NoSettings!$A:$A,0))</f>
        <v>26106700</v>
      </c>
      <c r="K4409">
        <f>INDEX(GWP!$C$2:$C$13,MATCH(EPS!I4409,GWP!$B$2:$B$13,0))</f>
        <v>0</v>
      </c>
      <c r="L4409" s="4">
        <f t="shared" si="137"/>
        <v>0</v>
      </c>
    </row>
    <row r="4410" spans="1:12">
      <c r="A4410" t="s">
        <v>10027</v>
      </c>
      <c r="B4410" t="s">
        <v>7394</v>
      </c>
      <c r="C4410" t="s">
        <v>1739</v>
      </c>
      <c r="D4410" t="s">
        <v>6899</v>
      </c>
      <c r="E4410" t="s">
        <v>1708</v>
      </c>
      <c r="H4410" t="str">
        <f>INDEX('Vensim Variables'!$B:$B,MATCH(EPS!$B4410,'Vensim Variables'!$A:$A,0))</f>
        <v>g pollutant</v>
      </c>
      <c r="I4410" t="str">
        <f t="shared" si="136"/>
        <v>PM10</v>
      </c>
      <c r="J4410">
        <f>INDEX(NoSettings!$C:$C,MATCH(EPS!$A4410,NoSettings!$A:$A,0))</f>
        <v>1849550</v>
      </c>
      <c r="K4410">
        <f>INDEX(GWP!$C$2:$C$13,MATCH(EPS!I4410,GWP!$B$2:$B$13,0))</f>
        <v>0</v>
      </c>
      <c r="L4410" s="4">
        <f t="shared" si="137"/>
        <v>0</v>
      </c>
    </row>
    <row r="4411" spans="1:12">
      <c r="A4411" t="s">
        <v>10028</v>
      </c>
      <c r="B4411" t="s">
        <v>7394</v>
      </c>
      <c r="C4411" t="s">
        <v>1739</v>
      </c>
      <c r="D4411" t="s">
        <v>6899</v>
      </c>
      <c r="E4411" t="s">
        <v>1709</v>
      </c>
      <c r="H4411" t="str">
        <f>INDEX('Vensim Variables'!$B:$B,MATCH(EPS!$B4411,'Vensim Variables'!$A:$A,0))</f>
        <v>g pollutant</v>
      </c>
      <c r="I4411" t="str">
        <f t="shared" si="136"/>
        <v>PM25</v>
      </c>
      <c r="J4411">
        <f>INDEX(NoSettings!$C:$C,MATCH(EPS!$A4411,NoSettings!$A:$A,0))</f>
        <v>1659630</v>
      </c>
      <c r="K4411">
        <f>INDEX(GWP!$C$2:$C$13,MATCH(EPS!I4411,GWP!$B$2:$B$13,0))</f>
        <v>0</v>
      </c>
      <c r="L4411" s="4">
        <f t="shared" si="137"/>
        <v>0</v>
      </c>
    </row>
    <row r="4412" spans="1:12">
      <c r="A4412" t="s">
        <v>10029</v>
      </c>
      <c r="B4412" t="s">
        <v>7394</v>
      </c>
      <c r="C4412" t="s">
        <v>1739</v>
      </c>
      <c r="D4412" t="s">
        <v>6899</v>
      </c>
      <c r="E4412" t="s">
        <v>1710</v>
      </c>
      <c r="H4412" t="str">
        <f>INDEX('Vensim Variables'!$B:$B,MATCH(EPS!$B4412,'Vensim Variables'!$A:$A,0))</f>
        <v>g pollutant</v>
      </c>
      <c r="I4412" t="str">
        <f t="shared" si="136"/>
        <v>SOx</v>
      </c>
      <c r="J4412">
        <f>INDEX(NoSettings!$C:$C,MATCH(EPS!$A4412,NoSettings!$A:$A,0))</f>
        <v>4304380</v>
      </c>
      <c r="K4412">
        <f>INDEX(GWP!$C$2:$C$13,MATCH(EPS!I4412,GWP!$B$2:$B$13,0))</f>
        <v>0</v>
      </c>
      <c r="L4412" s="4">
        <f t="shared" si="137"/>
        <v>0</v>
      </c>
    </row>
    <row r="4413" spans="1:12">
      <c r="A4413" t="s">
        <v>10030</v>
      </c>
      <c r="B4413" t="s">
        <v>7394</v>
      </c>
      <c r="C4413" t="s">
        <v>1739</v>
      </c>
      <c r="D4413" t="s">
        <v>6899</v>
      </c>
      <c r="E4413" t="s">
        <v>1711</v>
      </c>
      <c r="H4413" t="str">
        <f>INDEX('Vensim Variables'!$B:$B,MATCH(EPS!$B4413,'Vensim Variables'!$A:$A,0))</f>
        <v>g pollutant</v>
      </c>
      <c r="I4413" t="str">
        <f t="shared" si="136"/>
        <v>BC</v>
      </c>
      <c r="J4413">
        <f>INDEX(NoSettings!$C:$C,MATCH(EPS!$A4413,NoSettings!$A:$A,0))</f>
        <v>434875</v>
      </c>
      <c r="K4413">
        <f>INDEX(GWP!$C$2:$C$13,MATCH(EPS!I4413,GWP!$B$2:$B$13,0))</f>
        <v>0</v>
      </c>
      <c r="L4413" s="4">
        <f t="shared" si="137"/>
        <v>0</v>
      </c>
    </row>
    <row r="4414" spans="1:12">
      <c r="A4414" t="s">
        <v>10031</v>
      </c>
      <c r="B4414" t="s">
        <v>7394</v>
      </c>
      <c r="C4414" t="s">
        <v>1739</v>
      </c>
      <c r="D4414" t="s">
        <v>6899</v>
      </c>
      <c r="E4414" t="s">
        <v>1712</v>
      </c>
      <c r="H4414" t="str">
        <f>INDEX('Vensim Variables'!$B:$B,MATCH(EPS!$B4414,'Vensim Variables'!$A:$A,0))</f>
        <v>g pollutant</v>
      </c>
      <c r="I4414" t="str">
        <f t="shared" si="136"/>
        <v>OC</v>
      </c>
      <c r="J4414">
        <f>INDEX(NoSettings!$C:$C,MATCH(EPS!$A4414,NoSettings!$A:$A,0))</f>
        <v>285775</v>
      </c>
      <c r="K4414">
        <f>INDEX(GWP!$C$2:$C$13,MATCH(EPS!I4414,GWP!$B$2:$B$13,0))</f>
        <v>0</v>
      </c>
      <c r="L4414" s="4">
        <f t="shared" si="137"/>
        <v>0</v>
      </c>
    </row>
    <row r="4415" spans="1:12">
      <c r="A4415" t="s">
        <v>10032</v>
      </c>
      <c r="B4415" t="s">
        <v>7394</v>
      </c>
      <c r="C4415" t="s">
        <v>1739</v>
      </c>
      <c r="D4415" t="s">
        <v>6899</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10033</v>
      </c>
      <c r="B4416" t="s">
        <v>7394</v>
      </c>
      <c r="C4416" t="s">
        <v>1739</v>
      </c>
      <c r="D4416" t="s">
        <v>6899</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10034</v>
      </c>
      <c r="B4417" t="s">
        <v>7394</v>
      </c>
      <c r="C4417" t="s">
        <v>1739</v>
      </c>
      <c r="D4417" t="s">
        <v>6899</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10035</v>
      </c>
      <c r="B4418" t="s">
        <v>7394</v>
      </c>
      <c r="C4418" t="s">
        <v>1739</v>
      </c>
      <c r="D4418" t="s">
        <v>6900</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10036</v>
      </c>
      <c r="B4419" t="s">
        <v>7394</v>
      </c>
      <c r="C4419" t="s">
        <v>1739</v>
      </c>
      <c r="D4419" t="s">
        <v>6900</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1010020</v>
      </c>
      <c r="K4419">
        <f>INDEX(GWP!$C$2:$C$13,MATCH(EPS!I4419,GWP!$B$2:$B$13,0))</f>
        <v>0</v>
      </c>
      <c r="L4419" s="4">
        <f t="shared" ref="L4419:L4482" si="139">IF(H4419="g pollutant",K4419*J4419/10^12,IF(H4419="MMTCO2e",J4419,IF(H4419="MWh",J4419,0)))</f>
        <v>0</v>
      </c>
    </row>
    <row r="4420" spans="1:12">
      <c r="A4420" t="s">
        <v>10037</v>
      </c>
      <c r="B4420" t="s">
        <v>7394</v>
      </c>
      <c r="C4420" t="s">
        <v>1739</v>
      </c>
      <c r="D4420" t="s">
        <v>6900</v>
      </c>
      <c r="E4420" t="s">
        <v>1706</v>
      </c>
      <c r="H4420" t="str">
        <f>INDEX('Vensim Variables'!$B:$B,MATCH(EPS!$B4420,'Vensim Variables'!$A:$A,0))</f>
        <v>g pollutant</v>
      </c>
      <c r="I4420" t="str">
        <f t="shared" si="138"/>
        <v>CO</v>
      </c>
      <c r="J4420">
        <f>INDEX(NoSettings!$C:$C,MATCH(EPS!$A4420,NoSettings!$A:$A,0))</f>
        <v>4977760</v>
      </c>
      <c r="K4420">
        <f>INDEX(GWP!$C$2:$C$13,MATCH(EPS!I4420,GWP!$B$2:$B$13,0))</f>
        <v>0</v>
      </c>
      <c r="L4420" s="4">
        <f t="shared" si="139"/>
        <v>0</v>
      </c>
    </row>
    <row r="4421" spans="1:12">
      <c r="A4421" t="s">
        <v>10038</v>
      </c>
      <c r="B4421" t="s">
        <v>7394</v>
      </c>
      <c r="C4421" t="s">
        <v>1739</v>
      </c>
      <c r="D4421" t="s">
        <v>6900</v>
      </c>
      <c r="E4421" t="s">
        <v>1707</v>
      </c>
      <c r="H4421" t="str">
        <f>INDEX('Vensim Variables'!$B:$B,MATCH(EPS!$B4421,'Vensim Variables'!$A:$A,0))</f>
        <v>g pollutant</v>
      </c>
      <c r="I4421" t="str">
        <f t="shared" si="138"/>
        <v>NOx</v>
      </c>
      <c r="J4421">
        <f>INDEX(NoSettings!$C:$C,MATCH(EPS!$A4421,NoSettings!$A:$A,0))</f>
        <v>14781500</v>
      </c>
      <c r="K4421">
        <f>INDEX(GWP!$C$2:$C$13,MATCH(EPS!I4421,GWP!$B$2:$B$13,0))</f>
        <v>0</v>
      </c>
      <c r="L4421" s="4">
        <f t="shared" si="139"/>
        <v>0</v>
      </c>
    </row>
    <row r="4422" spans="1:12">
      <c r="A4422" t="s">
        <v>10039</v>
      </c>
      <c r="B4422" t="s">
        <v>7394</v>
      </c>
      <c r="C4422" t="s">
        <v>1739</v>
      </c>
      <c r="D4422" t="s">
        <v>6900</v>
      </c>
      <c r="E4422" t="s">
        <v>1708</v>
      </c>
      <c r="H4422" t="str">
        <f>INDEX('Vensim Variables'!$B:$B,MATCH(EPS!$B4422,'Vensim Variables'!$A:$A,0))</f>
        <v>g pollutant</v>
      </c>
      <c r="I4422" t="str">
        <f t="shared" si="138"/>
        <v>PM10</v>
      </c>
      <c r="J4422">
        <f>INDEX(NoSettings!$C:$C,MATCH(EPS!$A4422,NoSettings!$A:$A,0))</f>
        <v>1047210</v>
      </c>
      <c r="K4422">
        <f>INDEX(GWP!$C$2:$C$13,MATCH(EPS!I4422,GWP!$B$2:$B$13,0))</f>
        <v>0</v>
      </c>
      <c r="L4422" s="4">
        <f t="shared" si="139"/>
        <v>0</v>
      </c>
    </row>
    <row r="4423" spans="1:12">
      <c r="A4423" t="s">
        <v>10040</v>
      </c>
      <c r="B4423" t="s">
        <v>7394</v>
      </c>
      <c r="C4423" t="s">
        <v>1739</v>
      </c>
      <c r="D4423" t="s">
        <v>6900</v>
      </c>
      <c r="E4423" t="s">
        <v>1709</v>
      </c>
      <c r="H4423" t="str">
        <f>INDEX('Vensim Variables'!$B:$B,MATCH(EPS!$B4423,'Vensim Variables'!$A:$A,0))</f>
        <v>g pollutant</v>
      </c>
      <c r="I4423" t="str">
        <f t="shared" si="138"/>
        <v>PM25</v>
      </c>
      <c r="J4423">
        <f>INDEX(NoSettings!$C:$C,MATCH(EPS!$A4423,NoSettings!$A:$A,0))</f>
        <v>939675</v>
      </c>
      <c r="K4423">
        <f>INDEX(GWP!$C$2:$C$13,MATCH(EPS!I4423,GWP!$B$2:$B$13,0))</f>
        <v>0</v>
      </c>
      <c r="L4423" s="4">
        <f t="shared" si="139"/>
        <v>0</v>
      </c>
    </row>
    <row r="4424" spans="1:12">
      <c r="A4424" t="s">
        <v>10041</v>
      </c>
      <c r="B4424" t="s">
        <v>7394</v>
      </c>
      <c r="C4424" t="s">
        <v>1739</v>
      </c>
      <c r="D4424" t="s">
        <v>6900</v>
      </c>
      <c r="E4424" t="s">
        <v>1710</v>
      </c>
      <c r="H4424" t="str">
        <f>INDEX('Vensim Variables'!$B:$B,MATCH(EPS!$B4424,'Vensim Variables'!$A:$A,0))</f>
        <v>g pollutant</v>
      </c>
      <c r="I4424" t="str">
        <f t="shared" si="138"/>
        <v>SOx</v>
      </c>
      <c r="J4424">
        <f>INDEX(NoSettings!$C:$C,MATCH(EPS!$A4424,NoSettings!$A:$A,0))</f>
        <v>2437120</v>
      </c>
      <c r="K4424">
        <f>INDEX(GWP!$C$2:$C$13,MATCH(EPS!I4424,GWP!$B$2:$B$13,0))</f>
        <v>0</v>
      </c>
      <c r="L4424" s="4">
        <f t="shared" si="139"/>
        <v>0</v>
      </c>
    </row>
    <row r="4425" spans="1:12">
      <c r="A4425" t="s">
        <v>10042</v>
      </c>
      <c r="B4425" t="s">
        <v>7394</v>
      </c>
      <c r="C4425" t="s">
        <v>1739</v>
      </c>
      <c r="D4425" t="s">
        <v>6900</v>
      </c>
      <c r="E4425" t="s">
        <v>1711</v>
      </c>
      <c r="H4425" t="str">
        <f>INDEX('Vensim Variables'!$B:$B,MATCH(EPS!$B4425,'Vensim Variables'!$A:$A,0))</f>
        <v>g pollutant</v>
      </c>
      <c r="I4425" t="str">
        <f t="shared" si="138"/>
        <v>BC</v>
      </c>
      <c r="J4425">
        <f>INDEX(NoSettings!$C:$C,MATCH(EPS!$A4425,NoSettings!$A:$A,0))</f>
        <v>246225</v>
      </c>
      <c r="K4425">
        <f>INDEX(GWP!$C$2:$C$13,MATCH(EPS!I4425,GWP!$B$2:$B$13,0))</f>
        <v>0</v>
      </c>
      <c r="L4425" s="4">
        <f t="shared" si="139"/>
        <v>0</v>
      </c>
    </row>
    <row r="4426" spans="1:12">
      <c r="A4426" t="s">
        <v>10043</v>
      </c>
      <c r="B4426" t="s">
        <v>7394</v>
      </c>
      <c r="C4426" t="s">
        <v>1739</v>
      </c>
      <c r="D4426" t="s">
        <v>6900</v>
      </c>
      <c r="E4426" t="s">
        <v>1712</v>
      </c>
      <c r="H4426" t="str">
        <f>INDEX('Vensim Variables'!$B:$B,MATCH(EPS!$B4426,'Vensim Variables'!$A:$A,0))</f>
        <v>g pollutant</v>
      </c>
      <c r="I4426" t="str">
        <f t="shared" si="138"/>
        <v>OC</v>
      </c>
      <c r="J4426">
        <f>INDEX(NoSettings!$C:$C,MATCH(EPS!$A4426,NoSettings!$A:$A,0))</f>
        <v>161805</v>
      </c>
      <c r="K4426">
        <f>INDEX(GWP!$C$2:$C$13,MATCH(EPS!I4426,GWP!$B$2:$B$13,0))</f>
        <v>0</v>
      </c>
      <c r="L4426" s="4">
        <f t="shared" si="139"/>
        <v>0</v>
      </c>
    </row>
    <row r="4427" spans="1:12">
      <c r="A4427" t="s">
        <v>10044</v>
      </c>
      <c r="B4427" t="s">
        <v>7394</v>
      </c>
      <c r="C4427" t="s">
        <v>1739</v>
      </c>
      <c r="D4427" t="s">
        <v>6900</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10045</v>
      </c>
      <c r="B4428" t="s">
        <v>7394</v>
      </c>
      <c r="C4428" t="s">
        <v>1739</v>
      </c>
      <c r="D4428" t="s">
        <v>6900</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10046</v>
      </c>
      <c r="B4429" t="s">
        <v>7394</v>
      </c>
      <c r="C4429" t="s">
        <v>1739</v>
      </c>
      <c r="D4429" t="s">
        <v>6900</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10047</v>
      </c>
      <c r="B4430" t="s">
        <v>7394</v>
      </c>
      <c r="C4430" t="s">
        <v>1739</v>
      </c>
      <c r="D4430" t="s">
        <v>6901</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10048</v>
      </c>
      <c r="B4431" t="s">
        <v>7394</v>
      </c>
      <c r="C4431" t="s">
        <v>1739</v>
      </c>
      <c r="D4431" t="s">
        <v>6901</v>
      </c>
      <c r="E4431" t="s">
        <v>1705</v>
      </c>
      <c r="H4431" t="str">
        <f>INDEX('Vensim Variables'!$B:$B,MATCH(EPS!$B4431,'Vensim Variables'!$A:$A,0))</f>
        <v>g pollutant</v>
      </c>
      <c r="I4431" t="str">
        <f t="shared" si="138"/>
        <v>VOC</v>
      </c>
      <c r="J4431">
        <f>INDEX(NoSettings!$C:$C,MATCH(EPS!$A4431,NoSettings!$A:$A,0))</f>
        <v>436614</v>
      </c>
      <c r="K4431">
        <f>INDEX(GWP!$C$2:$C$13,MATCH(EPS!I4431,GWP!$B$2:$B$13,0))</f>
        <v>0</v>
      </c>
      <c r="L4431" s="4">
        <f t="shared" si="139"/>
        <v>0</v>
      </c>
    </row>
    <row r="4432" spans="1:12">
      <c r="A4432" t="s">
        <v>10049</v>
      </c>
      <c r="B4432" t="s">
        <v>7394</v>
      </c>
      <c r="C4432" t="s">
        <v>1739</v>
      </c>
      <c r="D4432" t="s">
        <v>6901</v>
      </c>
      <c r="E4432" t="s">
        <v>1706</v>
      </c>
      <c r="H4432" t="str">
        <f>INDEX('Vensim Variables'!$B:$B,MATCH(EPS!$B4432,'Vensim Variables'!$A:$A,0))</f>
        <v>g pollutant</v>
      </c>
      <c r="I4432" t="str">
        <f t="shared" si="138"/>
        <v>CO</v>
      </c>
      <c r="J4432">
        <f>INDEX(NoSettings!$C:$C,MATCH(EPS!$A4432,NoSettings!$A:$A,0))</f>
        <v>2151790</v>
      </c>
      <c r="K4432">
        <f>INDEX(GWP!$C$2:$C$13,MATCH(EPS!I4432,GWP!$B$2:$B$13,0))</f>
        <v>0</v>
      </c>
      <c r="L4432" s="4">
        <f t="shared" si="139"/>
        <v>0</v>
      </c>
    </row>
    <row r="4433" spans="1:12">
      <c r="A4433" t="s">
        <v>10050</v>
      </c>
      <c r="B4433" t="s">
        <v>7394</v>
      </c>
      <c r="C4433" t="s">
        <v>1739</v>
      </c>
      <c r="D4433" t="s">
        <v>6901</v>
      </c>
      <c r="E4433" t="s">
        <v>1707</v>
      </c>
      <c r="H4433" t="str">
        <f>INDEX('Vensim Variables'!$B:$B,MATCH(EPS!$B4433,'Vensim Variables'!$A:$A,0))</f>
        <v>g pollutant</v>
      </c>
      <c r="I4433" t="str">
        <f t="shared" si="138"/>
        <v>NOx</v>
      </c>
      <c r="J4433">
        <f>INDEX(NoSettings!$C:$C,MATCH(EPS!$A4433,NoSettings!$A:$A,0))</f>
        <v>6389770</v>
      </c>
      <c r="K4433">
        <f>INDEX(GWP!$C$2:$C$13,MATCH(EPS!I4433,GWP!$B$2:$B$13,0))</f>
        <v>0</v>
      </c>
      <c r="L4433" s="4">
        <f t="shared" si="139"/>
        <v>0</v>
      </c>
    </row>
    <row r="4434" spans="1:12">
      <c r="A4434" t="s">
        <v>10051</v>
      </c>
      <c r="B4434" t="s">
        <v>7394</v>
      </c>
      <c r="C4434" t="s">
        <v>1739</v>
      </c>
      <c r="D4434" t="s">
        <v>6901</v>
      </c>
      <c r="E4434" t="s">
        <v>1708</v>
      </c>
      <c r="H4434" t="str">
        <f>INDEX('Vensim Variables'!$B:$B,MATCH(EPS!$B4434,'Vensim Variables'!$A:$A,0))</f>
        <v>g pollutant</v>
      </c>
      <c r="I4434" t="str">
        <f t="shared" si="138"/>
        <v>PM10</v>
      </c>
      <c r="J4434">
        <f>INDEX(NoSettings!$C:$C,MATCH(EPS!$A4434,NoSettings!$A:$A,0))</f>
        <v>452689</v>
      </c>
      <c r="K4434">
        <f>INDEX(GWP!$C$2:$C$13,MATCH(EPS!I4434,GWP!$B$2:$B$13,0))</f>
        <v>0</v>
      </c>
      <c r="L4434" s="4">
        <f t="shared" si="139"/>
        <v>0</v>
      </c>
    </row>
    <row r="4435" spans="1:12">
      <c r="A4435" t="s">
        <v>10052</v>
      </c>
      <c r="B4435" t="s">
        <v>7394</v>
      </c>
      <c r="C4435" t="s">
        <v>1739</v>
      </c>
      <c r="D4435" t="s">
        <v>6901</v>
      </c>
      <c r="E4435" t="s">
        <v>1709</v>
      </c>
      <c r="H4435" t="str">
        <f>INDEX('Vensim Variables'!$B:$B,MATCH(EPS!$B4435,'Vensim Variables'!$A:$A,0))</f>
        <v>g pollutant</v>
      </c>
      <c r="I4435" t="str">
        <f t="shared" si="138"/>
        <v>PM25</v>
      </c>
      <c r="J4435">
        <f>INDEX(NoSettings!$C:$C,MATCH(EPS!$A4435,NoSettings!$A:$A,0))</f>
        <v>406203</v>
      </c>
      <c r="K4435">
        <f>INDEX(GWP!$C$2:$C$13,MATCH(EPS!I4435,GWP!$B$2:$B$13,0))</f>
        <v>0</v>
      </c>
      <c r="L4435" s="4">
        <f t="shared" si="139"/>
        <v>0</v>
      </c>
    </row>
    <row r="4436" spans="1:12">
      <c r="A4436" t="s">
        <v>10053</v>
      </c>
      <c r="B4436" t="s">
        <v>7394</v>
      </c>
      <c r="C4436" t="s">
        <v>1739</v>
      </c>
      <c r="D4436" t="s">
        <v>6901</v>
      </c>
      <c r="E4436" t="s">
        <v>1710</v>
      </c>
      <c r="H4436" t="str">
        <f>INDEX('Vensim Variables'!$B:$B,MATCH(EPS!$B4436,'Vensim Variables'!$A:$A,0))</f>
        <v>g pollutant</v>
      </c>
      <c r="I4436" t="str">
        <f t="shared" si="138"/>
        <v>SOx</v>
      </c>
      <c r="J4436">
        <f>INDEX(NoSettings!$C:$C,MATCH(EPS!$A4436,NoSettings!$A:$A,0))</f>
        <v>1053520</v>
      </c>
      <c r="K4436">
        <f>INDEX(GWP!$C$2:$C$13,MATCH(EPS!I4436,GWP!$B$2:$B$13,0))</f>
        <v>0</v>
      </c>
      <c r="L4436" s="4">
        <f t="shared" si="139"/>
        <v>0</v>
      </c>
    </row>
    <row r="4437" spans="1:12">
      <c r="A4437" t="s">
        <v>10054</v>
      </c>
      <c r="B4437" t="s">
        <v>7394</v>
      </c>
      <c r="C4437" t="s">
        <v>1739</v>
      </c>
      <c r="D4437" t="s">
        <v>6901</v>
      </c>
      <c r="E4437" t="s">
        <v>1711</v>
      </c>
      <c r="H4437" t="str">
        <f>INDEX('Vensim Variables'!$B:$B,MATCH(EPS!$B4437,'Vensim Variables'!$A:$A,0))</f>
        <v>g pollutant</v>
      </c>
      <c r="I4437" t="str">
        <f t="shared" si="138"/>
        <v>BC</v>
      </c>
      <c r="J4437">
        <f>INDEX(NoSettings!$C:$C,MATCH(EPS!$A4437,NoSettings!$A:$A,0))</f>
        <v>106438</v>
      </c>
      <c r="K4437">
        <f>INDEX(GWP!$C$2:$C$13,MATCH(EPS!I4437,GWP!$B$2:$B$13,0))</f>
        <v>0</v>
      </c>
      <c r="L4437" s="4">
        <f t="shared" si="139"/>
        <v>0</v>
      </c>
    </row>
    <row r="4438" spans="1:12">
      <c r="A4438" t="s">
        <v>10055</v>
      </c>
      <c r="B4438" t="s">
        <v>7394</v>
      </c>
      <c r="C4438" t="s">
        <v>1739</v>
      </c>
      <c r="D4438" t="s">
        <v>6901</v>
      </c>
      <c r="E4438" t="s">
        <v>1712</v>
      </c>
      <c r="H4438" t="str">
        <f>INDEX('Vensim Variables'!$B:$B,MATCH(EPS!$B4438,'Vensim Variables'!$A:$A,0))</f>
        <v>g pollutant</v>
      </c>
      <c r="I4438" t="str">
        <f t="shared" si="138"/>
        <v>OC</v>
      </c>
      <c r="J4438">
        <f>INDEX(NoSettings!$C:$C,MATCH(EPS!$A4438,NoSettings!$A:$A,0))</f>
        <v>69945.2</v>
      </c>
      <c r="K4438">
        <f>INDEX(GWP!$C$2:$C$13,MATCH(EPS!I4438,GWP!$B$2:$B$13,0))</f>
        <v>0</v>
      </c>
      <c r="L4438" s="4">
        <f t="shared" si="139"/>
        <v>0</v>
      </c>
    </row>
    <row r="4439" spans="1:12">
      <c r="A4439" t="s">
        <v>10056</v>
      </c>
      <c r="B4439" t="s">
        <v>7394</v>
      </c>
      <c r="C4439" t="s">
        <v>1739</v>
      </c>
      <c r="D4439" t="s">
        <v>6901</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10057</v>
      </c>
      <c r="B4440" t="s">
        <v>7394</v>
      </c>
      <c r="C4440" t="s">
        <v>1739</v>
      </c>
      <c r="D4440" t="s">
        <v>6901</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10058</v>
      </c>
      <c r="B4441" t="s">
        <v>7394</v>
      </c>
      <c r="C4441" t="s">
        <v>1739</v>
      </c>
      <c r="D4441" t="s">
        <v>6901</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10059</v>
      </c>
      <c r="B4442" t="s">
        <v>7394</v>
      </c>
      <c r="C4442" t="s">
        <v>1739</v>
      </c>
      <c r="D4442" t="s">
        <v>6902</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10060</v>
      </c>
      <c r="B4443" t="s">
        <v>7394</v>
      </c>
      <c r="C4443" t="s">
        <v>1739</v>
      </c>
      <c r="D4443" t="s">
        <v>6902</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10061</v>
      </c>
      <c r="B4444" t="s">
        <v>7394</v>
      </c>
      <c r="C4444" t="s">
        <v>1739</v>
      </c>
      <c r="D4444" t="s">
        <v>6902</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10062</v>
      </c>
      <c r="B4445" t="s">
        <v>7394</v>
      </c>
      <c r="C4445" t="s">
        <v>1739</v>
      </c>
      <c r="D4445" t="s">
        <v>6902</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10063</v>
      </c>
      <c r="B4446" t="s">
        <v>7394</v>
      </c>
      <c r="C4446" t="s">
        <v>1739</v>
      </c>
      <c r="D4446" t="s">
        <v>6902</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10064</v>
      </c>
      <c r="B4447" t="s">
        <v>7394</v>
      </c>
      <c r="C4447" t="s">
        <v>1739</v>
      </c>
      <c r="D4447" t="s">
        <v>6902</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10065</v>
      </c>
      <c r="B4448" t="s">
        <v>7394</v>
      </c>
      <c r="C4448" t="s">
        <v>1739</v>
      </c>
      <c r="D4448" t="s">
        <v>6902</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10066</v>
      </c>
      <c r="B4449" t="s">
        <v>7394</v>
      </c>
      <c r="C4449" t="s">
        <v>1739</v>
      </c>
      <c r="D4449" t="s">
        <v>6902</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10067</v>
      </c>
      <c r="B4450" t="s">
        <v>7394</v>
      </c>
      <c r="C4450" t="s">
        <v>1739</v>
      </c>
      <c r="D4450" t="s">
        <v>6902</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10068</v>
      </c>
      <c r="B4451" t="s">
        <v>7394</v>
      </c>
      <c r="C4451" t="s">
        <v>1739</v>
      </c>
      <c r="D4451" t="s">
        <v>6902</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10069</v>
      </c>
      <c r="B4452" t="s">
        <v>7394</v>
      </c>
      <c r="C4452" t="s">
        <v>1739</v>
      </c>
      <c r="D4452" t="s">
        <v>6902</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10070</v>
      </c>
      <c r="B4453" t="s">
        <v>7394</v>
      </c>
      <c r="C4453" t="s">
        <v>1739</v>
      </c>
      <c r="D4453" t="s">
        <v>6902</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10071</v>
      </c>
      <c r="B4454" t="s">
        <v>7394</v>
      </c>
      <c r="C4454" t="s">
        <v>1739</v>
      </c>
      <c r="D4454" t="s">
        <v>6903</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10072</v>
      </c>
      <c r="B4455" t="s">
        <v>7394</v>
      </c>
      <c r="C4455" t="s">
        <v>1739</v>
      </c>
      <c r="D4455" t="s">
        <v>6903</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10073</v>
      </c>
      <c r="B4456" t="s">
        <v>7394</v>
      </c>
      <c r="C4456" t="s">
        <v>1739</v>
      </c>
      <c r="D4456" t="s">
        <v>6903</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10074</v>
      </c>
      <c r="B4457" t="s">
        <v>7394</v>
      </c>
      <c r="C4457" t="s">
        <v>1739</v>
      </c>
      <c r="D4457" t="s">
        <v>6903</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10075</v>
      </c>
      <c r="B4458" t="s">
        <v>7394</v>
      </c>
      <c r="C4458" t="s">
        <v>1739</v>
      </c>
      <c r="D4458" t="s">
        <v>6903</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10076</v>
      </c>
      <c r="B4459" t="s">
        <v>7394</v>
      </c>
      <c r="C4459" t="s">
        <v>1739</v>
      </c>
      <c r="D4459" t="s">
        <v>6903</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10077</v>
      </c>
      <c r="B4460" t="s">
        <v>7394</v>
      </c>
      <c r="C4460" t="s">
        <v>1739</v>
      </c>
      <c r="D4460" t="s">
        <v>6903</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10078</v>
      </c>
      <c r="B4461" t="s">
        <v>7394</v>
      </c>
      <c r="C4461" t="s">
        <v>1739</v>
      </c>
      <c r="D4461" t="s">
        <v>6903</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10079</v>
      </c>
      <c r="B4462" t="s">
        <v>7394</v>
      </c>
      <c r="C4462" t="s">
        <v>1739</v>
      </c>
      <c r="D4462" t="s">
        <v>6903</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10080</v>
      </c>
      <c r="B4463" t="s">
        <v>7394</v>
      </c>
      <c r="C4463" t="s">
        <v>1739</v>
      </c>
      <c r="D4463" t="s">
        <v>6903</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10081</v>
      </c>
      <c r="B4464" t="s">
        <v>7394</v>
      </c>
      <c r="C4464" t="s">
        <v>1739</v>
      </c>
      <c r="D4464" t="s">
        <v>6903</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10082</v>
      </c>
      <c r="B4465" t="s">
        <v>7394</v>
      </c>
      <c r="C4465" t="s">
        <v>1739</v>
      </c>
      <c r="D4465" t="s">
        <v>6903</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10083</v>
      </c>
      <c r="B4466" t="s">
        <v>7394</v>
      </c>
      <c r="C4466" t="s">
        <v>1739</v>
      </c>
      <c r="D4466" t="s">
        <v>6904</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10084</v>
      </c>
      <c r="B4467" t="s">
        <v>7394</v>
      </c>
      <c r="C4467" t="s">
        <v>1739</v>
      </c>
      <c r="D4467" t="s">
        <v>6904</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10085</v>
      </c>
      <c r="B4468" t="s">
        <v>7394</v>
      </c>
      <c r="C4468" t="s">
        <v>1739</v>
      </c>
      <c r="D4468" t="s">
        <v>6904</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10086</v>
      </c>
      <c r="B4469" t="s">
        <v>7394</v>
      </c>
      <c r="C4469" t="s">
        <v>1739</v>
      </c>
      <c r="D4469" t="s">
        <v>6904</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10087</v>
      </c>
      <c r="B4470" t="s">
        <v>7394</v>
      </c>
      <c r="C4470" t="s">
        <v>1739</v>
      </c>
      <c r="D4470" t="s">
        <v>6904</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10088</v>
      </c>
      <c r="B4471" t="s">
        <v>7394</v>
      </c>
      <c r="C4471" t="s">
        <v>1739</v>
      </c>
      <c r="D4471" t="s">
        <v>6904</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10089</v>
      </c>
      <c r="B4472" t="s">
        <v>7394</v>
      </c>
      <c r="C4472" t="s">
        <v>1739</v>
      </c>
      <c r="D4472" t="s">
        <v>6904</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10090</v>
      </c>
      <c r="B4473" t="s">
        <v>7394</v>
      </c>
      <c r="C4473" t="s">
        <v>1739</v>
      </c>
      <c r="D4473" t="s">
        <v>6904</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10091</v>
      </c>
      <c r="B4474" t="s">
        <v>7394</v>
      </c>
      <c r="C4474" t="s">
        <v>1739</v>
      </c>
      <c r="D4474" t="s">
        <v>6904</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10092</v>
      </c>
      <c r="B4475" t="s">
        <v>7394</v>
      </c>
      <c r="C4475" t="s">
        <v>1739</v>
      </c>
      <c r="D4475" t="s">
        <v>6904</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10093</v>
      </c>
      <c r="B4476" t="s">
        <v>7394</v>
      </c>
      <c r="C4476" t="s">
        <v>1739</v>
      </c>
      <c r="D4476" t="s">
        <v>6904</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10094</v>
      </c>
      <c r="B4477" t="s">
        <v>7394</v>
      </c>
      <c r="C4477" t="s">
        <v>1739</v>
      </c>
      <c r="D4477" t="s">
        <v>6904</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10095</v>
      </c>
      <c r="B4478" t="s">
        <v>7394</v>
      </c>
      <c r="C4478" t="s">
        <v>1740</v>
      </c>
      <c r="D4478" t="s">
        <v>6880</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10096</v>
      </c>
      <c r="B4479" t="s">
        <v>7394</v>
      </c>
      <c r="C4479" t="s">
        <v>1740</v>
      </c>
      <c r="D4479" t="s">
        <v>6880</v>
      </c>
      <c r="E4479" t="s">
        <v>1705</v>
      </c>
      <c r="H4479" t="str">
        <f>INDEX('Vensim Variables'!$B:$B,MATCH(EPS!$B4479,'Vensim Variables'!$A:$A,0))</f>
        <v>g pollutant</v>
      </c>
      <c r="I4479" t="str">
        <f t="shared" si="138"/>
        <v>VOC</v>
      </c>
      <c r="J4479">
        <f>INDEX(NoSettings!$C:$C,MATCH(EPS!$A4479,NoSettings!$A:$A,0))</f>
        <v>1654740000</v>
      </c>
      <c r="K4479">
        <f>INDEX(GWP!$C$2:$C$13,MATCH(EPS!I4479,GWP!$B$2:$B$13,0))</f>
        <v>0</v>
      </c>
      <c r="L4479" s="4">
        <f t="shared" si="139"/>
        <v>0</v>
      </c>
    </row>
    <row r="4480" spans="1:12">
      <c r="A4480" t="s">
        <v>10097</v>
      </c>
      <c r="B4480" t="s">
        <v>7394</v>
      </c>
      <c r="C4480" t="s">
        <v>1740</v>
      </c>
      <c r="D4480" t="s">
        <v>6880</v>
      </c>
      <c r="E4480" t="s">
        <v>1706</v>
      </c>
      <c r="H4480" t="str">
        <f>INDEX('Vensim Variables'!$B:$B,MATCH(EPS!$B4480,'Vensim Variables'!$A:$A,0))</f>
        <v>g pollutant</v>
      </c>
      <c r="I4480" t="str">
        <f t="shared" si="138"/>
        <v>CO</v>
      </c>
      <c r="J4480">
        <f>INDEX(NoSettings!$C:$C,MATCH(EPS!$A4480,NoSettings!$A:$A,0))</f>
        <v>27910900000</v>
      </c>
      <c r="K4480">
        <f>INDEX(GWP!$C$2:$C$13,MATCH(EPS!I4480,GWP!$B$2:$B$13,0))</f>
        <v>0</v>
      </c>
      <c r="L4480" s="4">
        <f t="shared" si="139"/>
        <v>0</v>
      </c>
    </row>
    <row r="4481" spans="1:12">
      <c r="A4481" t="s">
        <v>10098</v>
      </c>
      <c r="B4481" t="s">
        <v>7394</v>
      </c>
      <c r="C4481" t="s">
        <v>1740</v>
      </c>
      <c r="D4481" t="s">
        <v>6880</v>
      </c>
      <c r="E4481" t="s">
        <v>1707</v>
      </c>
      <c r="H4481" t="str">
        <f>INDEX('Vensim Variables'!$B:$B,MATCH(EPS!$B4481,'Vensim Variables'!$A:$A,0))</f>
        <v>g pollutant</v>
      </c>
      <c r="I4481" t="str">
        <f t="shared" si="138"/>
        <v>NOx</v>
      </c>
      <c r="J4481">
        <f>INDEX(NoSettings!$C:$C,MATCH(EPS!$A4481,NoSettings!$A:$A,0))</f>
        <v>18128200000</v>
      </c>
      <c r="K4481">
        <f>INDEX(GWP!$C$2:$C$13,MATCH(EPS!I4481,GWP!$B$2:$B$13,0))</f>
        <v>0</v>
      </c>
      <c r="L4481" s="4">
        <f t="shared" si="139"/>
        <v>0</v>
      </c>
    </row>
    <row r="4482" spans="1:12">
      <c r="A4482" t="s">
        <v>10099</v>
      </c>
      <c r="B4482" t="s">
        <v>7394</v>
      </c>
      <c r="C4482" t="s">
        <v>1740</v>
      </c>
      <c r="D4482" t="s">
        <v>6880</v>
      </c>
      <c r="E4482" t="s">
        <v>1708</v>
      </c>
      <c r="H4482" t="str">
        <f>INDEX('Vensim Variables'!$B:$B,MATCH(EPS!$B4482,'Vensim Variables'!$A:$A,0))</f>
        <v>g pollutant</v>
      </c>
      <c r="I4482" t="str">
        <f t="shared" si="138"/>
        <v>PM10</v>
      </c>
      <c r="J4482">
        <f>INDEX(NoSettings!$C:$C,MATCH(EPS!$A4482,NoSettings!$A:$A,0))</f>
        <v>3351450000</v>
      </c>
      <c r="K4482">
        <f>INDEX(GWP!$C$2:$C$13,MATCH(EPS!I4482,GWP!$B$2:$B$13,0))</f>
        <v>0</v>
      </c>
      <c r="L4482" s="4">
        <f t="shared" si="139"/>
        <v>0</v>
      </c>
    </row>
    <row r="4483" spans="1:12">
      <c r="A4483" t="s">
        <v>10100</v>
      </c>
      <c r="B4483" t="s">
        <v>7394</v>
      </c>
      <c r="C4483" t="s">
        <v>1740</v>
      </c>
      <c r="D4483" t="s">
        <v>6880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2936690000</v>
      </c>
      <c r="K4483">
        <f>INDEX(GWP!$C$2:$C$13,MATCH(EPS!I4483,GWP!$B$2:$B$13,0))</f>
        <v>0</v>
      </c>
      <c r="L4483" s="4">
        <f t="shared" ref="L4483:L4546" si="141">IF(H4483="g pollutant",K4483*J4483/10^12,IF(H4483="MMTCO2e",J4483,IF(H4483="MWh",J4483,0)))</f>
        <v>0</v>
      </c>
    </row>
    <row r="4484" spans="1:12">
      <c r="A4484" t="s">
        <v>10101</v>
      </c>
      <c r="B4484" t="s">
        <v>7394</v>
      </c>
      <c r="C4484" t="s">
        <v>1740</v>
      </c>
      <c r="D4484" t="s">
        <v>6880</v>
      </c>
      <c r="E4484" t="s">
        <v>1710</v>
      </c>
      <c r="H4484" t="str">
        <f>INDEX('Vensim Variables'!$B:$B,MATCH(EPS!$B4484,'Vensim Variables'!$A:$A,0))</f>
        <v>g pollutant</v>
      </c>
      <c r="I4484" t="str">
        <f t="shared" si="140"/>
        <v>SOx</v>
      </c>
      <c r="J4484">
        <f>INDEX(NoSettings!$C:$C,MATCH(EPS!$A4484,NoSettings!$A:$A,0))</f>
        <v>12434100000</v>
      </c>
      <c r="K4484">
        <f>INDEX(GWP!$C$2:$C$13,MATCH(EPS!I4484,GWP!$B$2:$B$13,0))</f>
        <v>0</v>
      </c>
      <c r="L4484" s="4">
        <f t="shared" si="141"/>
        <v>0</v>
      </c>
    </row>
    <row r="4485" spans="1:12">
      <c r="A4485" t="s">
        <v>10102</v>
      </c>
      <c r="B4485" t="s">
        <v>7394</v>
      </c>
      <c r="C4485" t="s">
        <v>1740</v>
      </c>
      <c r="D4485" t="s">
        <v>6880</v>
      </c>
      <c r="E4485" t="s">
        <v>1711</v>
      </c>
      <c r="H4485" t="str">
        <f>INDEX('Vensim Variables'!$B:$B,MATCH(EPS!$B4485,'Vensim Variables'!$A:$A,0))</f>
        <v>g pollutant</v>
      </c>
      <c r="I4485" t="str">
        <f t="shared" si="140"/>
        <v>BC</v>
      </c>
      <c r="J4485">
        <f>INDEX(NoSettings!$C:$C,MATCH(EPS!$A4485,NoSettings!$A:$A,0))</f>
        <v>227352000</v>
      </c>
      <c r="K4485">
        <f>INDEX(GWP!$C$2:$C$13,MATCH(EPS!I4485,GWP!$B$2:$B$13,0))</f>
        <v>0</v>
      </c>
      <c r="L4485" s="4">
        <f t="shared" si="141"/>
        <v>0</v>
      </c>
    </row>
    <row r="4486" spans="1:12">
      <c r="A4486" t="s">
        <v>10103</v>
      </c>
      <c r="B4486" t="s">
        <v>7394</v>
      </c>
      <c r="C4486" t="s">
        <v>1740</v>
      </c>
      <c r="D4486" t="s">
        <v>6880</v>
      </c>
      <c r="E4486" t="s">
        <v>1712</v>
      </c>
      <c r="H4486" t="str">
        <f>INDEX('Vensim Variables'!$B:$B,MATCH(EPS!$B4486,'Vensim Variables'!$A:$A,0))</f>
        <v>g pollutant</v>
      </c>
      <c r="I4486" t="str">
        <f t="shared" si="140"/>
        <v>OC</v>
      </c>
      <c r="J4486">
        <f>INDEX(NoSettings!$C:$C,MATCH(EPS!$A4486,NoSettings!$A:$A,0))</f>
        <v>1115080000</v>
      </c>
      <c r="K4486">
        <f>INDEX(GWP!$C$2:$C$13,MATCH(EPS!I4486,GWP!$B$2:$B$13,0))</f>
        <v>0</v>
      </c>
      <c r="L4486" s="4">
        <f t="shared" si="141"/>
        <v>0</v>
      </c>
    </row>
    <row r="4487" spans="1:12">
      <c r="A4487" t="s">
        <v>10104</v>
      </c>
      <c r="B4487" t="s">
        <v>7394</v>
      </c>
      <c r="C4487" t="s">
        <v>1740</v>
      </c>
      <c r="D4487" t="s">
        <v>6880</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10105</v>
      </c>
      <c r="B4488" t="s">
        <v>7394</v>
      </c>
      <c r="C4488" t="s">
        <v>1740</v>
      </c>
      <c r="D4488" t="s">
        <v>6880</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10106</v>
      </c>
      <c r="B4489" t="s">
        <v>7394</v>
      </c>
      <c r="C4489" t="s">
        <v>1740</v>
      </c>
      <c r="D4489" t="s">
        <v>6880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10107</v>
      </c>
      <c r="B4490" t="s">
        <v>7394</v>
      </c>
      <c r="C4490" t="s">
        <v>1740</v>
      </c>
      <c r="D4490" t="s">
        <v>6881</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10108</v>
      </c>
      <c r="B4491" t="s">
        <v>7394</v>
      </c>
      <c r="C4491" t="s">
        <v>1740</v>
      </c>
      <c r="D4491" t="s">
        <v>6881</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10109</v>
      </c>
      <c r="B4492" t="s">
        <v>7394</v>
      </c>
      <c r="C4492" t="s">
        <v>1740</v>
      </c>
      <c r="D4492" t="s">
        <v>6881</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10110</v>
      </c>
      <c r="B4493" t="s">
        <v>7394</v>
      </c>
      <c r="C4493" t="s">
        <v>1740</v>
      </c>
      <c r="D4493" t="s">
        <v>6881</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10111</v>
      </c>
      <c r="B4494" t="s">
        <v>7394</v>
      </c>
      <c r="C4494" t="s">
        <v>1740</v>
      </c>
      <c r="D4494" t="s">
        <v>6881</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10112</v>
      </c>
      <c r="B4495" t="s">
        <v>7394</v>
      </c>
      <c r="C4495" t="s">
        <v>1740</v>
      </c>
      <c r="D4495" t="s">
        <v>6881</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10113</v>
      </c>
      <c r="B4496" t="s">
        <v>7394</v>
      </c>
      <c r="C4496" t="s">
        <v>1740</v>
      </c>
      <c r="D4496" t="s">
        <v>6881</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10114</v>
      </c>
      <c r="B4497" t="s">
        <v>7394</v>
      </c>
      <c r="C4497" t="s">
        <v>1740</v>
      </c>
      <c r="D4497" t="s">
        <v>6881</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10115</v>
      </c>
      <c r="B4498" t="s">
        <v>7394</v>
      </c>
      <c r="C4498" t="s">
        <v>1740</v>
      </c>
      <c r="D4498" t="s">
        <v>6881</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10116</v>
      </c>
      <c r="B4499" t="s">
        <v>7394</v>
      </c>
      <c r="C4499" t="s">
        <v>1740</v>
      </c>
      <c r="D4499" t="s">
        <v>6881</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10117</v>
      </c>
      <c r="B4500" t="s">
        <v>7394</v>
      </c>
      <c r="C4500" t="s">
        <v>1740</v>
      </c>
      <c r="D4500" t="s">
        <v>6881</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10118</v>
      </c>
      <c r="B4501" t="s">
        <v>7394</v>
      </c>
      <c r="C4501" t="s">
        <v>1740</v>
      </c>
      <c r="D4501" t="s">
        <v>6881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10119</v>
      </c>
      <c r="B4502" t="s">
        <v>7394</v>
      </c>
      <c r="C4502" t="s">
        <v>1740</v>
      </c>
      <c r="D4502" t="s">
        <v>6882</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10120</v>
      </c>
      <c r="B4503" t="s">
        <v>7394</v>
      </c>
      <c r="C4503" t="s">
        <v>1740</v>
      </c>
      <c r="D4503" t="s">
        <v>6882</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10121</v>
      </c>
      <c r="B4504" t="s">
        <v>7394</v>
      </c>
      <c r="C4504" t="s">
        <v>1740</v>
      </c>
      <c r="D4504" t="s">
        <v>6882</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10122</v>
      </c>
      <c r="B4505" t="s">
        <v>7394</v>
      </c>
      <c r="C4505" t="s">
        <v>1740</v>
      </c>
      <c r="D4505" t="s">
        <v>6882</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10123</v>
      </c>
      <c r="B4506" t="s">
        <v>7394</v>
      </c>
      <c r="C4506" t="s">
        <v>1740</v>
      </c>
      <c r="D4506" t="s">
        <v>6882</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10124</v>
      </c>
      <c r="B4507" t="s">
        <v>7394</v>
      </c>
      <c r="C4507" t="s">
        <v>1740</v>
      </c>
      <c r="D4507" t="s">
        <v>6882</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10125</v>
      </c>
      <c r="B4508" t="s">
        <v>7394</v>
      </c>
      <c r="C4508" t="s">
        <v>1740</v>
      </c>
      <c r="D4508" t="s">
        <v>6882</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10126</v>
      </c>
      <c r="B4509" t="s">
        <v>7394</v>
      </c>
      <c r="C4509" t="s">
        <v>1740</v>
      </c>
      <c r="D4509" t="s">
        <v>6882</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10127</v>
      </c>
      <c r="B4510" t="s">
        <v>7394</v>
      </c>
      <c r="C4510" t="s">
        <v>1740</v>
      </c>
      <c r="D4510" t="s">
        <v>6882</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10128</v>
      </c>
      <c r="B4511" t="s">
        <v>7394</v>
      </c>
      <c r="C4511" t="s">
        <v>1740</v>
      </c>
      <c r="D4511" t="s">
        <v>6882</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10129</v>
      </c>
      <c r="B4512" t="s">
        <v>7394</v>
      </c>
      <c r="C4512" t="s">
        <v>1740</v>
      </c>
      <c r="D4512" t="s">
        <v>6882</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10130</v>
      </c>
      <c r="B4513" t="s">
        <v>7394</v>
      </c>
      <c r="C4513" t="s">
        <v>1740</v>
      </c>
      <c r="D4513" t="s">
        <v>6882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10131</v>
      </c>
      <c r="B4514" t="s">
        <v>7394</v>
      </c>
      <c r="C4514" t="s">
        <v>1740</v>
      </c>
      <c r="D4514" t="s">
        <v>6883</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10132</v>
      </c>
      <c r="B4515" t="s">
        <v>7394</v>
      </c>
      <c r="C4515" t="s">
        <v>1740</v>
      </c>
      <c r="D4515" t="s">
        <v>6883</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10133</v>
      </c>
      <c r="B4516" t="s">
        <v>7394</v>
      </c>
      <c r="C4516" t="s">
        <v>1740</v>
      </c>
      <c r="D4516" t="s">
        <v>6883</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10134</v>
      </c>
      <c r="B4517" t="s">
        <v>7394</v>
      </c>
      <c r="C4517" t="s">
        <v>1740</v>
      </c>
      <c r="D4517" t="s">
        <v>6883</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10135</v>
      </c>
      <c r="B4518" t="s">
        <v>7394</v>
      </c>
      <c r="C4518" t="s">
        <v>1740</v>
      </c>
      <c r="D4518" t="s">
        <v>6883</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10136</v>
      </c>
      <c r="B4519" t="s">
        <v>7394</v>
      </c>
      <c r="C4519" t="s">
        <v>1740</v>
      </c>
      <c r="D4519" t="s">
        <v>6883</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10137</v>
      </c>
      <c r="B4520" t="s">
        <v>7394</v>
      </c>
      <c r="C4520" t="s">
        <v>1740</v>
      </c>
      <c r="D4520" t="s">
        <v>6883</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10138</v>
      </c>
      <c r="B4521" t="s">
        <v>7394</v>
      </c>
      <c r="C4521" t="s">
        <v>1740</v>
      </c>
      <c r="D4521" t="s">
        <v>6883</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10139</v>
      </c>
      <c r="B4522" t="s">
        <v>7394</v>
      </c>
      <c r="C4522" t="s">
        <v>1740</v>
      </c>
      <c r="D4522" t="s">
        <v>6883</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10140</v>
      </c>
      <c r="B4523" t="s">
        <v>7394</v>
      </c>
      <c r="C4523" t="s">
        <v>1740</v>
      </c>
      <c r="D4523" t="s">
        <v>6883</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10141</v>
      </c>
      <c r="B4524" t="s">
        <v>7394</v>
      </c>
      <c r="C4524" t="s">
        <v>1740</v>
      </c>
      <c r="D4524" t="s">
        <v>6883</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10142</v>
      </c>
      <c r="B4525" t="s">
        <v>7394</v>
      </c>
      <c r="C4525" t="s">
        <v>1740</v>
      </c>
      <c r="D4525" t="s">
        <v>6883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10143</v>
      </c>
      <c r="B4526" t="s">
        <v>7394</v>
      </c>
      <c r="C4526" t="s">
        <v>1740</v>
      </c>
      <c r="D4526" t="s">
        <v>6884</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10144</v>
      </c>
      <c r="B4527" t="s">
        <v>7394</v>
      </c>
      <c r="C4527" t="s">
        <v>1740</v>
      </c>
      <c r="D4527" t="s">
        <v>6884</v>
      </c>
      <c r="E4527" t="s">
        <v>1705</v>
      </c>
      <c r="H4527" t="str">
        <f>INDEX('Vensim Variables'!$B:$B,MATCH(EPS!$B4527,'Vensim Variables'!$A:$A,0))</f>
        <v>g pollutant</v>
      </c>
      <c r="I4527" t="str">
        <f t="shared" si="140"/>
        <v>VOC</v>
      </c>
      <c r="J4527">
        <f>INDEX(NoSettings!$C:$C,MATCH(EPS!$A4527,NoSettings!$A:$A,0))</f>
        <v>35287200</v>
      </c>
      <c r="K4527">
        <f>INDEX(GWP!$C$2:$C$13,MATCH(EPS!I4527,GWP!$B$2:$B$13,0))</f>
        <v>0</v>
      </c>
      <c r="L4527" s="4">
        <f t="shared" si="141"/>
        <v>0</v>
      </c>
    </row>
    <row r="4528" spans="1:12">
      <c r="A4528" t="s">
        <v>10145</v>
      </c>
      <c r="B4528" t="s">
        <v>7394</v>
      </c>
      <c r="C4528" t="s">
        <v>1740</v>
      </c>
      <c r="D4528" t="s">
        <v>6884</v>
      </c>
      <c r="E4528" t="s">
        <v>1706</v>
      </c>
      <c r="H4528" t="str">
        <f>INDEX('Vensim Variables'!$B:$B,MATCH(EPS!$B4528,'Vensim Variables'!$A:$A,0))</f>
        <v>g pollutant</v>
      </c>
      <c r="I4528" t="str">
        <f t="shared" si="140"/>
        <v>CO</v>
      </c>
      <c r="J4528">
        <f>INDEX(NoSettings!$C:$C,MATCH(EPS!$A4528,NoSettings!$A:$A,0))</f>
        <v>595198000</v>
      </c>
      <c r="K4528">
        <f>INDEX(GWP!$C$2:$C$13,MATCH(EPS!I4528,GWP!$B$2:$B$13,0))</f>
        <v>0</v>
      </c>
      <c r="L4528" s="4">
        <f t="shared" si="141"/>
        <v>0</v>
      </c>
    </row>
    <row r="4529" spans="1:12">
      <c r="A4529" t="s">
        <v>10146</v>
      </c>
      <c r="B4529" t="s">
        <v>7394</v>
      </c>
      <c r="C4529" t="s">
        <v>1740</v>
      </c>
      <c r="D4529" t="s">
        <v>6884</v>
      </c>
      <c r="E4529" t="s">
        <v>1707</v>
      </c>
      <c r="H4529" t="str">
        <f>INDEX('Vensim Variables'!$B:$B,MATCH(EPS!$B4529,'Vensim Variables'!$A:$A,0))</f>
        <v>g pollutant</v>
      </c>
      <c r="I4529" t="str">
        <f t="shared" si="140"/>
        <v>NOx</v>
      </c>
      <c r="J4529">
        <f>INDEX(NoSettings!$C:$C,MATCH(EPS!$A4529,NoSettings!$A:$A,0))</f>
        <v>386581000</v>
      </c>
      <c r="K4529">
        <f>INDEX(GWP!$C$2:$C$13,MATCH(EPS!I4529,GWP!$B$2:$B$13,0))</f>
        <v>0</v>
      </c>
      <c r="L4529" s="4">
        <f t="shared" si="141"/>
        <v>0</v>
      </c>
    </row>
    <row r="4530" spans="1:12">
      <c r="A4530" t="s">
        <v>10147</v>
      </c>
      <c r="B4530" t="s">
        <v>7394</v>
      </c>
      <c r="C4530" t="s">
        <v>1740</v>
      </c>
      <c r="D4530" t="s">
        <v>6884</v>
      </c>
      <c r="E4530" t="s">
        <v>1708</v>
      </c>
      <c r="H4530" t="str">
        <f>INDEX('Vensim Variables'!$B:$B,MATCH(EPS!$B4530,'Vensim Variables'!$A:$A,0))</f>
        <v>g pollutant</v>
      </c>
      <c r="I4530" t="str">
        <f t="shared" si="140"/>
        <v>PM10</v>
      </c>
      <c r="J4530">
        <f>INDEX(NoSettings!$C:$C,MATCH(EPS!$A4530,NoSettings!$A:$A,0))</f>
        <v>71469400</v>
      </c>
      <c r="K4530">
        <f>INDEX(GWP!$C$2:$C$13,MATCH(EPS!I4530,GWP!$B$2:$B$13,0))</f>
        <v>0</v>
      </c>
      <c r="L4530" s="4">
        <f t="shared" si="141"/>
        <v>0</v>
      </c>
    </row>
    <row r="4531" spans="1:12">
      <c r="A4531" t="s">
        <v>10148</v>
      </c>
      <c r="B4531" t="s">
        <v>7394</v>
      </c>
      <c r="C4531" t="s">
        <v>1740</v>
      </c>
      <c r="D4531" t="s">
        <v>6884</v>
      </c>
      <c r="E4531" t="s">
        <v>1709</v>
      </c>
      <c r="H4531" t="str">
        <f>INDEX('Vensim Variables'!$B:$B,MATCH(EPS!$B4531,'Vensim Variables'!$A:$A,0))</f>
        <v>g pollutant</v>
      </c>
      <c r="I4531" t="str">
        <f t="shared" si="140"/>
        <v>PM25</v>
      </c>
      <c r="J4531">
        <f>INDEX(NoSettings!$C:$C,MATCH(EPS!$A4531,NoSettings!$A:$A,0))</f>
        <v>62624600</v>
      </c>
      <c r="K4531">
        <f>INDEX(GWP!$C$2:$C$13,MATCH(EPS!I4531,GWP!$B$2:$B$13,0))</f>
        <v>0</v>
      </c>
      <c r="L4531" s="4">
        <f t="shared" si="141"/>
        <v>0</v>
      </c>
    </row>
    <row r="4532" spans="1:12">
      <c r="A4532" t="s">
        <v>10149</v>
      </c>
      <c r="B4532" t="s">
        <v>7394</v>
      </c>
      <c r="C4532" t="s">
        <v>1740</v>
      </c>
      <c r="D4532" t="s">
        <v>6884</v>
      </c>
      <c r="E4532" t="s">
        <v>1710</v>
      </c>
      <c r="H4532" t="str">
        <f>INDEX('Vensim Variables'!$B:$B,MATCH(EPS!$B4532,'Vensim Variables'!$A:$A,0))</f>
        <v>g pollutant</v>
      </c>
      <c r="I4532" t="str">
        <f t="shared" si="140"/>
        <v>SOx</v>
      </c>
      <c r="J4532">
        <f>INDEX(NoSettings!$C:$C,MATCH(EPS!$A4532,NoSettings!$A:$A,0))</f>
        <v>265157000</v>
      </c>
      <c r="K4532">
        <f>INDEX(GWP!$C$2:$C$13,MATCH(EPS!I4532,GWP!$B$2:$B$13,0))</f>
        <v>0</v>
      </c>
      <c r="L4532" s="4">
        <f t="shared" si="141"/>
        <v>0</v>
      </c>
    </row>
    <row r="4533" spans="1:12">
      <c r="A4533" t="s">
        <v>10150</v>
      </c>
      <c r="B4533" t="s">
        <v>7394</v>
      </c>
      <c r="C4533" t="s">
        <v>1740</v>
      </c>
      <c r="D4533" t="s">
        <v>6884</v>
      </c>
      <c r="E4533" t="s">
        <v>1711</v>
      </c>
      <c r="H4533" t="str">
        <f>INDEX('Vensim Variables'!$B:$B,MATCH(EPS!$B4533,'Vensim Variables'!$A:$A,0))</f>
        <v>g pollutant</v>
      </c>
      <c r="I4533" t="str">
        <f t="shared" si="140"/>
        <v>BC</v>
      </c>
      <c r="J4533">
        <f>INDEX(NoSettings!$C:$C,MATCH(EPS!$A4533,NoSettings!$A:$A,0))</f>
        <v>4848270</v>
      </c>
      <c r="K4533">
        <f>INDEX(GWP!$C$2:$C$13,MATCH(EPS!I4533,GWP!$B$2:$B$13,0))</f>
        <v>0</v>
      </c>
      <c r="L4533" s="4">
        <f t="shared" si="141"/>
        <v>0</v>
      </c>
    </row>
    <row r="4534" spans="1:12">
      <c r="A4534" t="s">
        <v>10151</v>
      </c>
      <c r="B4534" t="s">
        <v>7394</v>
      </c>
      <c r="C4534" t="s">
        <v>1740</v>
      </c>
      <c r="D4534" t="s">
        <v>6884</v>
      </c>
      <c r="E4534" t="s">
        <v>1712</v>
      </c>
      <c r="H4534" t="str">
        <f>INDEX('Vensim Variables'!$B:$B,MATCH(EPS!$B4534,'Vensim Variables'!$A:$A,0))</f>
        <v>g pollutant</v>
      </c>
      <c r="I4534" t="str">
        <f t="shared" si="140"/>
        <v>OC</v>
      </c>
      <c r="J4534">
        <f>INDEX(NoSettings!$C:$C,MATCH(EPS!$A4534,NoSettings!$A:$A,0))</f>
        <v>23779000</v>
      </c>
      <c r="K4534">
        <f>INDEX(GWP!$C$2:$C$13,MATCH(EPS!I4534,GWP!$B$2:$B$13,0))</f>
        <v>0</v>
      </c>
      <c r="L4534" s="4">
        <f t="shared" si="141"/>
        <v>0</v>
      </c>
    </row>
    <row r="4535" spans="1:12">
      <c r="A4535" t="s">
        <v>10152</v>
      </c>
      <c r="B4535" t="s">
        <v>7394</v>
      </c>
      <c r="C4535" t="s">
        <v>1740</v>
      </c>
      <c r="D4535" t="s">
        <v>6884</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10153</v>
      </c>
      <c r="B4536" t="s">
        <v>7394</v>
      </c>
      <c r="C4536" t="s">
        <v>1740</v>
      </c>
      <c r="D4536" t="s">
        <v>6884</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10154</v>
      </c>
      <c r="B4537" t="s">
        <v>7394</v>
      </c>
      <c r="C4537" t="s">
        <v>1740</v>
      </c>
      <c r="D4537" t="s">
        <v>6884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10155</v>
      </c>
      <c r="B4538" t="s">
        <v>7394</v>
      </c>
      <c r="C4538" t="s">
        <v>1740</v>
      </c>
      <c r="D4538" t="s">
        <v>6885</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10156</v>
      </c>
      <c r="B4539" t="s">
        <v>7394</v>
      </c>
      <c r="C4539" t="s">
        <v>1740</v>
      </c>
      <c r="D4539" t="s">
        <v>6885</v>
      </c>
      <c r="E4539" t="s">
        <v>1705</v>
      </c>
      <c r="H4539" t="str">
        <f>INDEX('Vensim Variables'!$B:$B,MATCH(EPS!$B4539,'Vensim Variables'!$A:$A,0))</f>
        <v>g pollutant</v>
      </c>
      <c r="I4539" t="str">
        <f t="shared" si="140"/>
        <v>VOC</v>
      </c>
      <c r="J4539">
        <f>INDEX(NoSettings!$C:$C,MATCH(EPS!$A4539,NoSettings!$A:$A,0))</f>
        <v>12494100</v>
      </c>
      <c r="K4539">
        <f>INDEX(GWP!$C$2:$C$13,MATCH(EPS!I4539,GWP!$B$2:$B$13,0))</f>
        <v>0</v>
      </c>
      <c r="L4539" s="4">
        <f t="shared" si="141"/>
        <v>0</v>
      </c>
    </row>
    <row r="4540" spans="1:12">
      <c r="A4540" t="s">
        <v>10157</v>
      </c>
      <c r="B4540" t="s">
        <v>7394</v>
      </c>
      <c r="C4540" t="s">
        <v>1740</v>
      </c>
      <c r="D4540" t="s">
        <v>6885</v>
      </c>
      <c r="E4540" t="s">
        <v>1706</v>
      </c>
      <c r="H4540" t="str">
        <f>INDEX('Vensim Variables'!$B:$B,MATCH(EPS!$B4540,'Vensim Variables'!$A:$A,0))</f>
        <v>g pollutant</v>
      </c>
      <c r="I4540" t="str">
        <f t="shared" si="140"/>
        <v>CO</v>
      </c>
      <c r="J4540">
        <f>INDEX(NoSettings!$C:$C,MATCH(EPS!$A4540,NoSettings!$A:$A,0))</f>
        <v>210740000</v>
      </c>
      <c r="K4540">
        <f>INDEX(GWP!$C$2:$C$13,MATCH(EPS!I4540,GWP!$B$2:$B$13,0))</f>
        <v>0</v>
      </c>
      <c r="L4540" s="4">
        <f t="shared" si="141"/>
        <v>0</v>
      </c>
    </row>
    <row r="4541" spans="1:12">
      <c r="A4541" t="s">
        <v>10158</v>
      </c>
      <c r="B4541" t="s">
        <v>7394</v>
      </c>
      <c r="C4541" t="s">
        <v>1740</v>
      </c>
      <c r="D4541" t="s">
        <v>6885</v>
      </c>
      <c r="E4541" t="s">
        <v>1707</v>
      </c>
      <c r="H4541" t="str">
        <f>INDEX('Vensim Variables'!$B:$B,MATCH(EPS!$B4541,'Vensim Variables'!$A:$A,0))</f>
        <v>g pollutant</v>
      </c>
      <c r="I4541" t="str">
        <f t="shared" si="140"/>
        <v>NOx</v>
      </c>
      <c r="J4541">
        <f>INDEX(NoSettings!$C:$C,MATCH(EPS!$A4541,NoSettings!$A:$A,0))</f>
        <v>136876000</v>
      </c>
      <c r="K4541">
        <f>INDEX(GWP!$C$2:$C$13,MATCH(EPS!I4541,GWP!$B$2:$B$13,0))</f>
        <v>0</v>
      </c>
      <c r="L4541" s="4">
        <f t="shared" si="141"/>
        <v>0</v>
      </c>
    </row>
    <row r="4542" spans="1:12">
      <c r="A4542" t="s">
        <v>10159</v>
      </c>
      <c r="B4542" t="s">
        <v>7394</v>
      </c>
      <c r="C4542" t="s">
        <v>1740</v>
      </c>
      <c r="D4542" t="s">
        <v>6885</v>
      </c>
      <c r="E4542" t="s">
        <v>1708</v>
      </c>
      <c r="H4542" t="str">
        <f>INDEX('Vensim Variables'!$B:$B,MATCH(EPS!$B4542,'Vensim Variables'!$A:$A,0))</f>
        <v>g pollutant</v>
      </c>
      <c r="I4542" t="str">
        <f t="shared" si="140"/>
        <v>PM10</v>
      </c>
      <c r="J4542">
        <f>INDEX(NoSettings!$C:$C,MATCH(EPS!$A4542,NoSettings!$A:$A,0))</f>
        <v>25305000</v>
      </c>
      <c r="K4542">
        <f>INDEX(GWP!$C$2:$C$13,MATCH(EPS!I4542,GWP!$B$2:$B$13,0))</f>
        <v>0</v>
      </c>
      <c r="L4542" s="4">
        <f t="shared" si="141"/>
        <v>0</v>
      </c>
    </row>
    <row r="4543" spans="1:12">
      <c r="A4543" t="s">
        <v>10160</v>
      </c>
      <c r="B4543" t="s">
        <v>7394</v>
      </c>
      <c r="C4543" t="s">
        <v>1740</v>
      </c>
      <c r="D4543" t="s">
        <v>6885</v>
      </c>
      <c r="E4543" t="s">
        <v>1709</v>
      </c>
      <c r="H4543" t="str">
        <f>INDEX('Vensim Variables'!$B:$B,MATCH(EPS!$B4543,'Vensim Variables'!$A:$A,0))</f>
        <v>g pollutant</v>
      </c>
      <c r="I4543" t="str">
        <f t="shared" si="140"/>
        <v>PM25</v>
      </c>
      <c r="J4543">
        <f>INDEX(NoSettings!$C:$C,MATCH(EPS!$A4543,NoSettings!$A:$A,0))</f>
        <v>22173400</v>
      </c>
      <c r="K4543">
        <f>INDEX(GWP!$C$2:$C$13,MATCH(EPS!I4543,GWP!$B$2:$B$13,0))</f>
        <v>0</v>
      </c>
      <c r="L4543" s="4">
        <f t="shared" si="141"/>
        <v>0</v>
      </c>
    </row>
    <row r="4544" spans="1:12">
      <c r="A4544" t="s">
        <v>10161</v>
      </c>
      <c r="B4544" t="s">
        <v>7394</v>
      </c>
      <c r="C4544" t="s">
        <v>1740</v>
      </c>
      <c r="D4544" t="s">
        <v>6885</v>
      </c>
      <c r="E4544" t="s">
        <v>1710</v>
      </c>
      <c r="H4544" t="str">
        <f>INDEX('Vensim Variables'!$B:$B,MATCH(EPS!$B4544,'Vensim Variables'!$A:$A,0))</f>
        <v>g pollutant</v>
      </c>
      <c r="I4544" t="str">
        <f t="shared" si="140"/>
        <v>SOx</v>
      </c>
      <c r="J4544">
        <f>INDEX(NoSettings!$C:$C,MATCH(EPS!$A4544,NoSettings!$A:$A,0))</f>
        <v>93883600</v>
      </c>
      <c r="K4544">
        <f>INDEX(GWP!$C$2:$C$13,MATCH(EPS!I4544,GWP!$B$2:$B$13,0))</f>
        <v>0</v>
      </c>
      <c r="L4544" s="4">
        <f t="shared" si="141"/>
        <v>0</v>
      </c>
    </row>
    <row r="4545" spans="1:12">
      <c r="A4545" t="s">
        <v>10162</v>
      </c>
      <c r="B4545" t="s">
        <v>7394</v>
      </c>
      <c r="C4545" t="s">
        <v>1740</v>
      </c>
      <c r="D4545" t="s">
        <v>6885</v>
      </c>
      <c r="E4545" t="s">
        <v>1711</v>
      </c>
      <c r="H4545" t="str">
        <f>INDEX('Vensim Variables'!$B:$B,MATCH(EPS!$B4545,'Vensim Variables'!$A:$A,0))</f>
        <v>g pollutant</v>
      </c>
      <c r="I4545" t="str">
        <f t="shared" si="140"/>
        <v>BC</v>
      </c>
      <c r="J4545">
        <f>INDEX(NoSettings!$C:$C,MATCH(EPS!$A4545,NoSettings!$A:$A,0))</f>
        <v>1716620</v>
      </c>
      <c r="K4545">
        <f>INDEX(GWP!$C$2:$C$13,MATCH(EPS!I4545,GWP!$B$2:$B$13,0))</f>
        <v>0</v>
      </c>
      <c r="L4545" s="4">
        <f t="shared" si="141"/>
        <v>0</v>
      </c>
    </row>
    <row r="4546" spans="1:12">
      <c r="A4546" t="s">
        <v>10163</v>
      </c>
      <c r="B4546" t="s">
        <v>7394</v>
      </c>
      <c r="C4546" t="s">
        <v>1740</v>
      </c>
      <c r="D4546" t="s">
        <v>6885</v>
      </c>
      <c r="E4546" t="s">
        <v>1712</v>
      </c>
      <c r="H4546" t="str">
        <f>INDEX('Vensim Variables'!$B:$B,MATCH(EPS!$B4546,'Vensim Variables'!$A:$A,0))</f>
        <v>g pollutant</v>
      </c>
      <c r="I4546" t="str">
        <f t="shared" si="140"/>
        <v>OC</v>
      </c>
      <c r="J4546">
        <f>INDEX(NoSettings!$C:$C,MATCH(EPS!$A4546,NoSettings!$A:$A,0))</f>
        <v>8419380</v>
      </c>
      <c r="K4546">
        <f>INDEX(GWP!$C$2:$C$13,MATCH(EPS!I4546,GWP!$B$2:$B$13,0))</f>
        <v>0</v>
      </c>
      <c r="L4546" s="4">
        <f t="shared" si="141"/>
        <v>0</v>
      </c>
    </row>
    <row r="4547" spans="1:12">
      <c r="A4547" t="s">
        <v>10164</v>
      </c>
      <c r="B4547" t="s">
        <v>7394</v>
      </c>
      <c r="C4547" t="s">
        <v>1740</v>
      </c>
      <c r="D4547" t="s">
        <v>6885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10165</v>
      </c>
      <c r="B4548" t="s">
        <v>7394</v>
      </c>
      <c r="C4548" t="s">
        <v>1740</v>
      </c>
      <c r="D4548" t="s">
        <v>6885</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10166</v>
      </c>
      <c r="B4549" t="s">
        <v>7394</v>
      </c>
      <c r="C4549" t="s">
        <v>1740</v>
      </c>
      <c r="D4549" t="s">
        <v>6885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10167</v>
      </c>
      <c r="B4550" t="s">
        <v>7394</v>
      </c>
      <c r="C4550" t="s">
        <v>1740</v>
      </c>
      <c r="D4550" t="s">
        <v>6886</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10168</v>
      </c>
      <c r="B4551" t="s">
        <v>7394</v>
      </c>
      <c r="C4551" t="s">
        <v>1740</v>
      </c>
      <c r="D4551" t="s">
        <v>6886</v>
      </c>
      <c r="E4551" t="s">
        <v>1705</v>
      </c>
      <c r="H4551" t="str">
        <f>INDEX('Vensim Variables'!$B:$B,MATCH(EPS!$B4551,'Vensim Variables'!$A:$A,0))</f>
        <v>g pollutant</v>
      </c>
      <c r="I4551" t="str">
        <f t="shared" si="142"/>
        <v>VOC</v>
      </c>
      <c r="J4551">
        <f>INDEX(NoSettings!$C:$C,MATCH(EPS!$A4551,NoSettings!$A:$A,0))</f>
        <v>17969900</v>
      </c>
      <c r="K4551">
        <f>INDEX(GWP!$C$2:$C$13,MATCH(EPS!I4551,GWP!$B$2:$B$13,0))</f>
        <v>0</v>
      </c>
      <c r="L4551" s="4">
        <f t="shared" si="143"/>
        <v>0</v>
      </c>
    </row>
    <row r="4552" spans="1:12">
      <c r="A4552" t="s">
        <v>10169</v>
      </c>
      <c r="B4552" t="s">
        <v>7394</v>
      </c>
      <c r="C4552" t="s">
        <v>1740</v>
      </c>
      <c r="D4552" t="s">
        <v>6886</v>
      </c>
      <c r="E4552" t="s">
        <v>1706</v>
      </c>
      <c r="H4552" t="str">
        <f>INDEX('Vensim Variables'!$B:$B,MATCH(EPS!$B4552,'Vensim Variables'!$A:$A,0))</f>
        <v>g pollutant</v>
      </c>
      <c r="I4552" t="str">
        <f t="shared" si="142"/>
        <v>CO</v>
      </c>
      <c r="J4552">
        <f>INDEX(NoSettings!$C:$C,MATCH(EPS!$A4552,NoSettings!$A:$A,0))</f>
        <v>303102000</v>
      </c>
      <c r="K4552">
        <f>INDEX(GWP!$C$2:$C$13,MATCH(EPS!I4552,GWP!$B$2:$B$13,0))</f>
        <v>0</v>
      </c>
      <c r="L4552" s="4">
        <f t="shared" si="143"/>
        <v>0</v>
      </c>
    </row>
    <row r="4553" spans="1:12">
      <c r="A4553" t="s">
        <v>10170</v>
      </c>
      <c r="B4553" t="s">
        <v>7394</v>
      </c>
      <c r="C4553" t="s">
        <v>1740</v>
      </c>
      <c r="D4553" t="s">
        <v>6886</v>
      </c>
      <c r="E4553" t="s">
        <v>1707</v>
      </c>
      <c r="H4553" t="str">
        <f>INDEX('Vensim Variables'!$B:$B,MATCH(EPS!$B4553,'Vensim Variables'!$A:$A,0))</f>
        <v>g pollutant</v>
      </c>
      <c r="I4553" t="str">
        <f t="shared" si="142"/>
        <v>NOx</v>
      </c>
      <c r="J4553">
        <f>INDEX(NoSettings!$C:$C,MATCH(EPS!$A4553,NoSettings!$A:$A,0))</f>
        <v>196865000</v>
      </c>
      <c r="K4553">
        <f>INDEX(GWP!$C$2:$C$13,MATCH(EPS!I4553,GWP!$B$2:$B$13,0))</f>
        <v>0</v>
      </c>
      <c r="L4553" s="4">
        <f t="shared" si="143"/>
        <v>0</v>
      </c>
    </row>
    <row r="4554" spans="1:12">
      <c r="A4554" t="s">
        <v>10171</v>
      </c>
      <c r="B4554" t="s">
        <v>7394</v>
      </c>
      <c r="C4554" t="s">
        <v>1740</v>
      </c>
      <c r="D4554" t="s">
        <v>6886</v>
      </c>
      <c r="E4554" t="s">
        <v>1708</v>
      </c>
      <c r="H4554" t="str">
        <f>INDEX('Vensim Variables'!$B:$B,MATCH(EPS!$B4554,'Vensim Variables'!$A:$A,0))</f>
        <v>g pollutant</v>
      </c>
      <c r="I4554" t="str">
        <f t="shared" si="142"/>
        <v>PM10</v>
      </c>
      <c r="J4554">
        <f>INDEX(NoSettings!$C:$C,MATCH(EPS!$A4554,NoSettings!$A:$A,0))</f>
        <v>36395500</v>
      </c>
      <c r="K4554">
        <f>INDEX(GWP!$C$2:$C$13,MATCH(EPS!I4554,GWP!$B$2:$B$13,0))</f>
        <v>0</v>
      </c>
      <c r="L4554" s="4">
        <f t="shared" si="143"/>
        <v>0</v>
      </c>
    </row>
    <row r="4555" spans="1:12">
      <c r="A4555" t="s">
        <v>10172</v>
      </c>
      <c r="B4555" t="s">
        <v>7394</v>
      </c>
      <c r="C4555" t="s">
        <v>1740</v>
      </c>
      <c r="D4555" t="s">
        <v>6886</v>
      </c>
      <c r="E4555" t="s">
        <v>1709</v>
      </c>
      <c r="H4555" t="str">
        <f>INDEX('Vensim Variables'!$B:$B,MATCH(EPS!$B4555,'Vensim Variables'!$A:$A,0))</f>
        <v>g pollutant</v>
      </c>
      <c r="I4555" t="str">
        <f t="shared" si="142"/>
        <v>PM25</v>
      </c>
      <c r="J4555">
        <f>INDEX(NoSettings!$C:$C,MATCH(EPS!$A4555,NoSettings!$A:$A,0))</f>
        <v>31891300</v>
      </c>
      <c r="K4555">
        <f>INDEX(GWP!$C$2:$C$13,MATCH(EPS!I4555,GWP!$B$2:$B$13,0))</f>
        <v>0</v>
      </c>
      <c r="L4555" s="4">
        <f t="shared" si="143"/>
        <v>0</v>
      </c>
    </row>
    <row r="4556" spans="1:12">
      <c r="A4556" t="s">
        <v>10173</v>
      </c>
      <c r="B4556" t="s">
        <v>7394</v>
      </c>
      <c r="C4556" t="s">
        <v>1740</v>
      </c>
      <c r="D4556" t="s">
        <v>6886</v>
      </c>
      <c r="E4556" t="s">
        <v>1710</v>
      </c>
      <c r="H4556" t="str">
        <f>INDEX('Vensim Variables'!$B:$B,MATCH(EPS!$B4556,'Vensim Variables'!$A:$A,0))</f>
        <v>g pollutant</v>
      </c>
      <c r="I4556" t="str">
        <f t="shared" si="142"/>
        <v>SOx</v>
      </c>
      <c r="J4556">
        <f>INDEX(NoSettings!$C:$C,MATCH(EPS!$A4556,NoSettings!$A:$A,0))</f>
        <v>135030000</v>
      </c>
      <c r="K4556">
        <f>INDEX(GWP!$C$2:$C$13,MATCH(EPS!I4556,GWP!$B$2:$B$13,0))</f>
        <v>0</v>
      </c>
      <c r="L4556" s="4">
        <f t="shared" si="143"/>
        <v>0</v>
      </c>
    </row>
    <row r="4557" spans="1:12">
      <c r="A4557" t="s">
        <v>10174</v>
      </c>
      <c r="B4557" t="s">
        <v>7394</v>
      </c>
      <c r="C4557" t="s">
        <v>1740</v>
      </c>
      <c r="D4557" t="s">
        <v>6886</v>
      </c>
      <c r="E4557" t="s">
        <v>1711</v>
      </c>
      <c r="H4557" t="str">
        <f>INDEX('Vensim Variables'!$B:$B,MATCH(EPS!$B4557,'Vensim Variables'!$A:$A,0))</f>
        <v>g pollutant</v>
      </c>
      <c r="I4557" t="str">
        <f t="shared" si="142"/>
        <v>BC</v>
      </c>
      <c r="J4557">
        <f>INDEX(NoSettings!$C:$C,MATCH(EPS!$A4557,NoSettings!$A:$A,0))</f>
        <v>2468960</v>
      </c>
      <c r="K4557">
        <f>INDEX(GWP!$C$2:$C$13,MATCH(EPS!I4557,GWP!$B$2:$B$13,0))</f>
        <v>0</v>
      </c>
      <c r="L4557" s="4">
        <f t="shared" si="143"/>
        <v>0</v>
      </c>
    </row>
    <row r="4558" spans="1:12">
      <c r="A4558" t="s">
        <v>10175</v>
      </c>
      <c r="B4558" t="s">
        <v>7394</v>
      </c>
      <c r="C4558" t="s">
        <v>1740</v>
      </c>
      <c r="D4558" t="s">
        <v>6886</v>
      </c>
      <c r="E4558" t="s">
        <v>1712</v>
      </c>
      <c r="H4558" t="str">
        <f>INDEX('Vensim Variables'!$B:$B,MATCH(EPS!$B4558,'Vensim Variables'!$A:$A,0))</f>
        <v>g pollutant</v>
      </c>
      <c r="I4558" t="str">
        <f t="shared" si="142"/>
        <v>OC</v>
      </c>
      <c r="J4558">
        <f>INDEX(NoSettings!$C:$C,MATCH(EPS!$A4558,NoSettings!$A:$A,0))</f>
        <v>12109300</v>
      </c>
      <c r="K4558">
        <f>INDEX(GWP!$C$2:$C$13,MATCH(EPS!I4558,GWP!$B$2:$B$13,0))</f>
        <v>0</v>
      </c>
      <c r="L4558" s="4">
        <f t="shared" si="143"/>
        <v>0</v>
      </c>
    </row>
    <row r="4559" spans="1:12">
      <c r="A4559" t="s">
        <v>10176</v>
      </c>
      <c r="B4559" t="s">
        <v>7394</v>
      </c>
      <c r="C4559" t="s">
        <v>1740</v>
      </c>
      <c r="D4559" t="s">
        <v>6886</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10177</v>
      </c>
      <c r="B4560" t="s">
        <v>7394</v>
      </c>
      <c r="C4560" t="s">
        <v>1740</v>
      </c>
      <c r="D4560" t="s">
        <v>6886</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10178</v>
      </c>
      <c r="B4561" t="s">
        <v>7394</v>
      </c>
      <c r="C4561" t="s">
        <v>1740</v>
      </c>
      <c r="D4561" t="s">
        <v>6886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10179</v>
      </c>
      <c r="B4562" t="s">
        <v>7394</v>
      </c>
      <c r="C4562" t="s">
        <v>1740</v>
      </c>
      <c r="D4562" t="s">
        <v>6887</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10180</v>
      </c>
      <c r="B4563" t="s">
        <v>7394</v>
      </c>
      <c r="C4563" t="s">
        <v>1740</v>
      </c>
      <c r="D4563" t="s">
        <v>6887</v>
      </c>
      <c r="E4563" t="s">
        <v>1705</v>
      </c>
      <c r="H4563" t="str">
        <f>INDEX('Vensim Variables'!$B:$B,MATCH(EPS!$B4563,'Vensim Variables'!$A:$A,0))</f>
        <v>g pollutant</v>
      </c>
      <c r="I4563" t="str">
        <f t="shared" si="142"/>
        <v>VOC</v>
      </c>
      <c r="J4563">
        <f>INDEX(NoSettings!$C:$C,MATCH(EPS!$A4563,NoSettings!$A:$A,0))</f>
        <v>7506360</v>
      </c>
      <c r="K4563">
        <f>INDEX(GWP!$C$2:$C$13,MATCH(EPS!I4563,GWP!$B$2:$B$13,0))</f>
        <v>0</v>
      </c>
      <c r="L4563" s="4">
        <f t="shared" si="143"/>
        <v>0</v>
      </c>
    </row>
    <row r="4564" spans="1:12">
      <c r="A4564" t="s">
        <v>10181</v>
      </c>
      <c r="B4564" t="s">
        <v>7394</v>
      </c>
      <c r="C4564" t="s">
        <v>1740</v>
      </c>
      <c r="D4564" t="s">
        <v>6887</v>
      </c>
      <c r="E4564" t="s">
        <v>1706</v>
      </c>
      <c r="H4564" t="str">
        <f>INDEX('Vensim Variables'!$B:$B,MATCH(EPS!$B4564,'Vensim Variables'!$A:$A,0))</f>
        <v>g pollutant</v>
      </c>
      <c r="I4564" t="str">
        <f t="shared" si="142"/>
        <v>CO</v>
      </c>
      <c r="J4564">
        <f>INDEX(NoSettings!$C:$C,MATCH(EPS!$A4564,NoSettings!$A:$A,0))</f>
        <v>126612000</v>
      </c>
      <c r="K4564">
        <f>INDEX(GWP!$C$2:$C$13,MATCH(EPS!I4564,GWP!$B$2:$B$13,0))</f>
        <v>0</v>
      </c>
      <c r="L4564" s="4">
        <f t="shared" si="143"/>
        <v>0</v>
      </c>
    </row>
    <row r="4565" spans="1:12">
      <c r="A4565" t="s">
        <v>10182</v>
      </c>
      <c r="B4565" t="s">
        <v>7394</v>
      </c>
      <c r="C4565" t="s">
        <v>1740</v>
      </c>
      <c r="D4565" t="s">
        <v>6887</v>
      </c>
      <c r="E4565" t="s">
        <v>1707</v>
      </c>
      <c r="H4565" t="str">
        <f>INDEX('Vensim Variables'!$B:$B,MATCH(EPS!$B4565,'Vensim Variables'!$A:$A,0))</f>
        <v>g pollutant</v>
      </c>
      <c r="I4565" t="str">
        <f t="shared" si="142"/>
        <v>NOx</v>
      </c>
      <c r="J4565">
        <f>INDEX(NoSettings!$C:$C,MATCH(EPS!$A4565,NoSettings!$A:$A,0))</f>
        <v>82234300</v>
      </c>
      <c r="K4565">
        <f>INDEX(GWP!$C$2:$C$13,MATCH(EPS!I4565,GWP!$B$2:$B$13,0))</f>
        <v>0</v>
      </c>
      <c r="L4565" s="4">
        <f t="shared" si="143"/>
        <v>0</v>
      </c>
    </row>
    <row r="4566" spans="1:12">
      <c r="A4566" t="s">
        <v>10183</v>
      </c>
      <c r="B4566" t="s">
        <v>7394</v>
      </c>
      <c r="C4566" t="s">
        <v>1740</v>
      </c>
      <c r="D4566" t="s">
        <v>6887</v>
      </c>
      <c r="E4566" t="s">
        <v>1708</v>
      </c>
      <c r="H4566" t="str">
        <f>INDEX('Vensim Variables'!$B:$B,MATCH(EPS!$B4566,'Vensim Variables'!$A:$A,0))</f>
        <v>g pollutant</v>
      </c>
      <c r="I4566" t="str">
        <f t="shared" si="142"/>
        <v>PM10</v>
      </c>
      <c r="J4566">
        <f>INDEX(NoSettings!$C:$C,MATCH(EPS!$A4566,NoSettings!$A:$A,0))</f>
        <v>15203100</v>
      </c>
      <c r="K4566">
        <f>INDEX(GWP!$C$2:$C$13,MATCH(EPS!I4566,GWP!$B$2:$B$13,0))</f>
        <v>0</v>
      </c>
      <c r="L4566" s="4">
        <f t="shared" si="143"/>
        <v>0</v>
      </c>
    </row>
    <row r="4567" spans="1:12">
      <c r="A4567" t="s">
        <v>10184</v>
      </c>
      <c r="B4567" t="s">
        <v>7394</v>
      </c>
      <c r="C4567" t="s">
        <v>1740</v>
      </c>
      <c r="D4567" t="s">
        <v>6887</v>
      </c>
      <c r="E4567" t="s">
        <v>1709</v>
      </c>
      <c r="H4567" t="str">
        <f>INDEX('Vensim Variables'!$B:$B,MATCH(EPS!$B4567,'Vensim Variables'!$A:$A,0))</f>
        <v>g pollutant</v>
      </c>
      <c r="I4567" t="str">
        <f t="shared" si="142"/>
        <v>PM25</v>
      </c>
      <c r="J4567">
        <f>INDEX(NoSettings!$C:$C,MATCH(EPS!$A4567,NoSettings!$A:$A,0))</f>
        <v>13321600</v>
      </c>
      <c r="K4567">
        <f>INDEX(GWP!$C$2:$C$13,MATCH(EPS!I4567,GWP!$B$2:$B$13,0))</f>
        <v>0</v>
      </c>
      <c r="L4567" s="4">
        <f t="shared" si="143"/>
        <v>0</v>
      </c>
    </row>
    <row r="4568" spans="1:12">
      <c r="A4568" t="s">
        <v>10185</v>
      </c>
      <c r="B4568" t="s">
        <v>7394</v>
      </c>
      <c r="C4568" t="s">
        <v>1740</v>
      </c>
      <c r="D4568" t="s">
        <v>6887</v>
      </c>
      <c r="E4568" t="s">
        <v>1710</v>
      </c>
      <c r="H4568" t="str">
        <f>INDEX('Vensim Variables'!$B:$B,MATCH(EPS!$B4568,'Vensim Variables'!$A:$A,0))</f>
        <v>g pollutant</v>
      </c>
      <c r="I4568" t="str">
        <f t="shared" si="142"/>
        <v>SOx</v>
      </c>
      <c r="J4568">
        <f>INDEX(NoSettings!$C:$C,MATCH(EPS!$A4568,NoSettings!$A:$A,0))</f>
        <v>56404700</v>
      </c>
      <c r="K4568">
        <f>INDEX(GWP!$C$2:$C$13,MATCH(EPS!I4568,GWP!$B$2:$B$13,0))</f>
        <v>0</v>
      </c>
      <c r="L4568" s="4">
        <f t="shared" si="143"/>
        <v>0</v>
      </c>
    </row>
    <row r="4569" spans="1:12">
      <c r="A4569" t="s">
        <v>10186</v>
      </c>
      <c r="B4569" t="s">
        <v>7394</v>
      </c>
      <c r="C4569" t="s">
        <v>1740</v>
      </c>
      <c r="D4569" t="s">
        <v>6887</v>
      </c>
      <c r="E4569" t="s">
        <v>1711</v>
      </c>
      <c r="H4569" t="str">
        <f>INDEX('Vensim Variables'!$B:$B,MATCH(EPS!$B4569,'Vensim Variables'!$A:$A,0))</f>
        <v>g pollutant</v>
      </c>
      <c r="I4569" t="str">
        <f t="shared" si="142"/>
        <v>BC</v>
      </c>
      <c r="J4569">
        <f>INDEX(NoSettings!$C:$C,MATCH(EPS!$A4569,NoSettings!$A:$A,0))</f>
        <v>1031330</v>
      </c>
      <c r="K4569">
        <f>INDEX(GWP!$C$2:$C$13,MATCH(EPS!I4569,GWP!$B$2:$B$13,0))</f>
        <v>0</v>
      </c>
      <c r="L4569" s="4">
        <f t="shared" si="143"/>
        <v>0</v>
      </c>
    </row>
    <row r="4570" spans="1:12">
      <c r="A4570" t="s">
        <v>10187</v>
      </c>
      <c r="B4570" t="s">
        <v>7394</v>
      </c>
      <c r="C4570" t="s">
        <v>1740</v>
      </c>
      <c r="D4570" t="s">
        <v>6887</v>
      </c>
      <c r="E4570" t="s">
        <v>1712</v>
      </c>
      <c r="H4570" t="str">
        <f>INDEX('Vensim Variables'!$B:$B,MATCH(EPS!$B4570,'Vensim Variables'!$A:$A,0))</f>
        <v>g pollutant</v>
      </c>
      <c r="I4570" t="str">
        <f t="shared" si="142"/>
        <v>OC</v>
      </c>
      <c r="J4570">
        <f>INDEX(NoSettings!$C:$C,MATCH(EPS!$A4570,NoSettings!$A:$A,0))</f>
        <v>5058310</v>
      </c>
      <c r="K4570">
        <f>INDEX(GWP!$C$2:$C$13,MATCH(EPS!I4570,GWP!$B$2:$B$13,0))</f>
        <v>0</v>
      </c>
      <c r="L4570" s="4">
        <f t="shared" si="143"/>
        <v>0</v>
      </c>
    </row>
    <row r="4571" spans="1:12">
      <c r="A4571" t="s">
        <v>10188</v>
      </c>
      <c r="B4571" t="s">
        <v>7394</v>
      </c>
      <c r="C4571" t="s">
        <v>1740</v>
      </c>
      <c r="D4571" t="s">
        <v>6887</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10189</v>
      </c>
      <c r="B4572" t="s">
        <v>7394</v>
      </c>
      <c r="C4572" t="s">
        <v>1740</v>
      </c>
      <c r="D4572" t="s">
        <v>6887</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10190</v>
      </c>
      <c r="B4573" t="s">
        <v>7394</v>
      </c>
      <c r="C4573" t="s">
        <v>1740</v>
      </c>
      <c r="D4573" t="s">
        <v>6887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10191</v>
      </c>
      <c r="B4574" t="s">
        <v>7394</v>
      </c>
      <c r="C4574" t="s">
        <v>1740</v>
      </c>
      <c r="D4574" t="s">
        <v>6888</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10192</v>
      </c>
      <c r="B4575" t="s">
        <v>7394</v>
      </c>
      <c r="C4575" t="s">
        <v>1740</v>
      </c>
      <c r="D4575" t="s">
        <v>6888</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10193</v>
      </c>
      <c r="B4576" t="s">
        <v>7394</v>
      </c>
      <c r="C4576" t="s">
        <v>1740</v>
      </c>
      <c r="D4576" t="s">
        <v>6888</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10194</v>
      </c>
      <c r="B4577" t="s">
        <v>7394</v>
      </c>
      <c r="C4577" t="s">
        <v>1740</v>
      </c>
      <c r="D4577" t="s">
        <v>6888</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10195</v>
      </c>
      <c r="B4578" t="s">
        <v>7394</v>
      </c>
      <c r="C4578" t="s">
        <v>1740</v>
      </c>
      <c r="D4578" t="s">
        <v>6888</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10196</v>
      </c>
      <c r="B4579" t="s">
        <v>7394</v>
      </c>
      <c r="C4579" t="s">
        <v>1740</v>
      </c>
      <c r="D4579" t="s">
        <v>6888</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10197</v>
      </c>
      <c r="B4580" t="s">
        <v>7394</v>
      </c>
      <c r="C4580" t="s">
        <v>1740</v>
      </c>
      <c r="D4580" t="s">
        <v>6888</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10198</v>
      </c>
      <c r="B4581" t="s">
        <v>7394</v>
      </c>
      <c r="C4581" t="s">
        <v>1740</v>
      </c>
      <c r="D4581" t="s">
        <v>6888</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10199</v>
      </c>
      <c r="B4582" t="s">
        <v>7394</v>
      </c>
      <c r="C4582" t="s">
        <v>1740</v>
      </c>
      <c r="D4582" t="s">
        <v>6888</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10200</v>
      </c>
      <c r="B4583" t="s">
        <v>7394</v>
      </c>
      <c r="C4583" t="s">
        <v>1740</v>
      </c>
      <c r="D4583" t="s">
        <v>6888</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10201</v>
      </c>
      <c r="B4584" t="s">
        <v>7394</v>
      </c>
      <c r="C4584" t="s">
        <v>1740</v>
      </c>
      <c r="D4584" t="s">
        <v>6888</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10202</v>
      </c>
      <c r="B4585" t="s">
        <v>7394</v>
      </c>
      <c r="C4585" t="s">
        <v>1740</v>
      </c>
      <c r="D4585" t="s">
        <v>6888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10203</v>
      </c>
      <c r="B4586" t="s">
        <v>7394</v>
      </c>
      <c r="C4586" t="s">
        <v>1740</v>
      </c>
      <c r="D4586" t="s">
        <v>6889</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10204</v>
      </c>
      <c r="B4587" t="s">
        <v>7394</v>
      </c>
      <c r="C4587" t="s">
        <v>1740</v>
      </c>
      <c r="D4587" t="s">
        <v>6889</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10205</v>
      </c>
      <c r="B4588" t="s">
        <v>7394</v>
      </c>
      <c r="C4588" t="s">
        <v>1740</v>
      </c>
      <c r="D4588" t="s">
        <v>6889</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10206</v>
      </c>
      <c r="B4589" t="s">
        <v>7394</v>
      </c>
      <c r="C4589" t="s">
        <v>1740</v>
      </c>
      <c r="D4589" t="s">
        <v>6889</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10207</v>
      </c>
      <c r="B4590" t="s">
        <v>7394</v>
      </c>
      <c r="C4590" t="s">
        <v>1740</v>
      </c>
      <c r="D4590" t="s">
        <v>6889</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10208</v>
      </c>
      <c r="B4591" t="s">
        <v>7394</v>
      </c>
      <c r="C4591" t="s">
        <v>1740</v>
      </c>
      <c r="D4591" t="s">
        <v>6889</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10209</v>
      </c>
      <c r="B4592" t="s">
        <v>7394</v>
      </c>
      <c r="C4592" t="s">
        <v>1740</v>
      </c>
      <c r="D4592" t="s">
        <v>6889</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10210</v>
      </c>
      <c r="B4593" t="s">
        <v>7394</v>
      </c>
      <c r="C4593" t="s">
        <v>1740</v>
      </c>
      <c r="D4593" t="s">
        <v>6889</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10211</v>
      </c>
      <c r="B4594" t="s">
        <v>7394</v>
      </c>
      <c r="C4594" t="s">
        <v>1740</v>
      </c>
      <c r="D4594" t="s">
        <v>6889</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10212</v>
      </c>
      <c r="B4595" t="s">
        <v>7394</v>
      </c>
      <c r="C4595" t="s">
        <v>1740</v>
      </c>
      <c r="D4595" t="s">
        <v>6889</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10213</v>
      </c>
      <c r="B4596" t="s">
        <v>7394</v>
      </c>
      <c r="C4596" t="s">
        <v>1740</v>
      </c>
      <c r="D4596" t="s">
        <v>6889</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10214</v>
      </c>
      <c r="B4597" t="s">
        <v>7394</v>
      </c>
      <c r="C4597" t="s">
        <v>1740</v>
      </c>
      <c r="D4597" t="s">
        <v>6889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10215</v>
      </c>
      <c r="B4598" t="s">
        <v>7394</v>
      </c>
      <c r="C4598" t="s">
        <v>1740</v>
      </c>
      <c r="D4598" t="s">
        <v>6890</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10216</v>
      </c>
      <c r="B4599" t="s">
        <v>7394</v>
      </c>
      <c r="C4599" t="s">
        <v>1740</v>
      </c>
      <c r="D4599" t="s">
        <v>6890</v>
      </c>
      <c r="E4599" t="s">
        <v>1705</v>
      </c>
      <c r="H4599" t="str">
        <f>INDEX('Vensim Variables'!$B:$B,MATCH(EPS!$B4599,'Vensim Variables'!$A:$A,0))</f>
        <v>g pollutant</v>
      </c>
      <c r="I4599" t="str">
        <f t="shared" si="142"/>
        <v>VOC</v>
      </c>
      <c r="J4599">
        <f>INDEX(NoSettings!$C:$C,MATCH(EPS!$A4599,NoSettings!$A:$A,0))</f>
        <v>11729300</v>
      </c>
      <c r="K4599">
        <f>INDEX(GWP!$C$2:$C$13,MATCH(EPS!I4599,GWP!$B$2:$B$13,0))</f>
        <v>0</v>
      </c>
      <c r="L4599" s="4">
        <f t="shared" si="143"/>
        <v>0</v>
      </c>
    </row>
    <row r="4600" spans="1:12">
      <c r="A4600" t="s">
        <v>10217</v>
      </c>
      <c r="B4600" t="s">
        <v>7394</v>
      </c>
      <c r="C4600" t="s">
        <v>1740</v>
      </c>
      <c r="D4600" t="s">
        <v>6890</v>
      </c>
      <c r="E4600" t="s">
        <v>1706</v>
      </c>
      <c r="H4600" t="str">
        <f>INDEX('Vensim Variables'!$B:$B,MATCH(EPS!$B4600,'Vensim Variables'!$A:$A,0))</f>
        <v>g pollutant</v>
      </c>
      <c r="I4600" t="str">
        <f t="shared" si="142"/>
        <v>CO</v>
      </c>
      <c r="J4600">
        <f>INDEX(NoSettings!$C:$C,MATCH(EPS!$A4600,NoSettings!$A:$A,0))</f>
        <v>197842000</v>
      </c>
      <c r="K4600">
        <f>INDEX(GWP!$C$2:$C$13,MATCH(EPS!I4600,GWP!$B$2:$B$13,0))</f>
        <v>0</v>
      </c>
      <c r="L4600" s="4">
        <f t="shared" si="143"/>
        <v>0</v>
      </c>
    </row>
    <row r="4601" spans="1:12">
      <c r="A4601" t="s">
        <v>10218</v>
      </c>
      <c r="B4601" t="s">
        <v>7394</v>
      </c>
      <c r="C4601" t="s">
        <v>1740</v>
      </c>
      <c r="D4601" t="s">
        <v>6890</v>
      </c>
      <c r="E4601" t="s">
        <v>1707</v>
      </c>
      <c r="H4601" t="str">
        <f>INDEX('Vensim Variables'!$B:$B,MATCH(EPS!$B4601,'Vensim Variables'!$A:$A,0))</f>
        <v>g pollutant</v>
      </c>
      <c r="I4601" t="str">
        <f t="shared" si="142"/>
        <v>NOx</v>
      </c>
      <c r="J4601">
        <f>INDEX(NoSettings!$C:$C,MATCH(EPS!$A4601,NoSettings!$A:$A,0))</f>
        <v>128498000</v>
      </c>
      <c r="K4601">
        <f>INDEX(GWP!$C$2:$C$13,MATCH(EPS!I4601,GWP!$B$2:$B$13,0))</f>
        <v>0</v>
      </c>
      <c r="L4601" s="4">
        <f t="shared" si="143"/>
        <v>0</v>
      </c>
    </row>
    <row r="4602" spans="1:12">
      <c r="A4602" t="s">
        <v>10219</v>
      </c>
      <c r="B4602" t="s">
        <v>7394</v>
      </c>
      <c r="C4602" t="s">
        <v>1740</v>
      </c>
      <c r="D4602" t="s">
        <v>6890</v>
      </c>
      <c r="E4602" t="s">
        <v>1708</v>
      </c>
      <c r="H4602" t="str">
        <f>INDEX('Vensim Variables'!$B:$B,MATCH(EPS!$B4602,'Vensim Variables'!$A:$A,0))</f>
        <v>g pollutant</v>
      </c>
      <c r="I4602" t="str">
        <f t="shared" si="142"/>
        <v>PM10</v>
      </c>
      <c r="J4602">
        <f>INDEX(NoSettings!$C:$C,MATCH(EPS!$A4602,NoSettings!$A:$A,0))</f>
        <v>23756200</v>
      </c>
      <c r="K4602">
        <f>INDEX(GWP!$C$2:$C$13,MATCH(EPS!I4602,GWP!$B$2:$B$13,0))</f>
        <v>0</v>
      </c>
      <c r="L4602" s="4">
        <f t="shared" si="143"/>
        <v>0</v>
      </c>
    </row>
    <row r="4603" spans="1:12">
      <c r="A4603" t="s">
        <v>10220</v>
      </c>
      <c r="B4603" t="s">
        <v>7394</v>
      </c>
      <c r="C4603" t="s">
        <v>1740</v>
      </c>
      <c r="D4603" t="s">
        <v>6890</v>
      </c>
      <c r="E4603" t="s">
        <v>1709</v>
      </c>
      <c r="H4603" t="str">
        <f>INDEX('Vensim Variables'!$B:$B,MATCH(EPS!$B4603,'Vensim Variables'!$A:$A,0))</f>
        <v>g pollutant</v>
      </c>
      <c r="I4603" t="str">
        <f t="shared" si="142"/>
        <v>PM25</v>
      </c>
      <c r="J4603">
        <f>INDEX(NoSettings!$C:$C,MATCH(EPS!$A4603,NoSettings!$A:$A,0))</f>
        <v>20816200</v>
      </c>
      <c r="K4603">
        <f>INDEX(GWP!$C$2:$C$13,MATCH(EPS!I4603,GWP!$B$2:$B$13,0))</f>
        <v>0</v>
      </c>
      <c r="L4603" s="4">
        <f t="shared" si="143"/>
        <v>0</v>
      </c>
    </row>
    <row r="4604" spans="1:12">
      <c r="A4604" t="s">
        <v>10221</v>
      </c>
      <c r="B4604" t="s">
        <v>7394</v>
      </c>
      <c r="C4604" t="s">
        <v>1740</v>
      </c>
      <c r="D4604" t="s">
        <v>6890</v>
      </c>
      <c r="E4604" t="s">
        <v>1710</v>
      </c>
      <c r="H4604" t="str">
        <f>INDEX('Vensim Variables'!$B:$B,MATCH(EPS!$B4604,'Vensim Variables'!$A:$A,0))</f>
        <v>g pollutant</v>
      </c>
      <c r="I4604" t="str">
        <f t="shared" si="142"/>
        <v>SOx</v>
      </c>
      <c r="J4604">
        <f>INDEX(NoSettings!$C:$C,MATCH(EPS!$A4604,NoSettings!$A:$A,0))</f>
        <v>88137200</v>
      </c>
      <c r="K4604">
        <f>INDEX(GWP!$C$2:$C$13,MATCH(EPS!I4604,GWP!$B$2:$B$13,0))</f>
        <v>0</v>
      </c>
      <c r="L4604" s="4">
        <f t="shared" si="143"/>
        <v>0</v>
      </c>
    </row>
    <row r="4605" spans="1:12">
      <c r="A4605" t="s">
        <v>10222</v>
      </c>
      <c r="B4605" t="s">
        <v>7394</v>
      </c>
      <c r="C4605" t="s">
        <v>1740</v>
      </c>
      <c r="D4605" t="s">
        <v>6890</v>
      </c>
      <c r="E4605" t="s">
        <v>1711</v>
      </c>
      <c r="H4605" t="str">
        <f>INDEX('Vensim Variables'!$B:$B,MATCH(EPS!$B4605,'Vensim Variables'!$A:$A,0))</f>
        <v>g pollutant</v>
      </c>
      <c r="I4605" t="str">
        <f t="shared" si="142"/>
        <v>BC</v>
      </c>
      <c r="J4605">
        <f>INDEX(NoSettings!$C:$C,MATCH(EPS!$A4605,NoSettings!$A:$A,0))</f>
        <v>1611550</v>
      </c>
      <c r="K4605">
        <f>INDEX(GWP!$C$2:$C$13,MATCH(EPS!I4605,GWP!$B$2:$B$13,0))</f>
        <v>0</v>
      </c>
      <c r="L4605" s="4">
        <f t="shared" si="143"/>
        <v>0</v>
      </c>
    </row>
    <row r="4606" spans="1:12">
      <c r="A4606" t="s">
        <v>10223</v>
      </c>
      <c r="B4606" t="s">
        <v>7394</v>
      </c>
      <c r="C4606" t="s">
        <v>1740</v>
      </c>
      <c r="D4606" t="s">
        <v>6890</v>
      </c>
      <c r="E4606" t="s">
        <v>1712</v>
      </c>
      <c r="H4606" t="str">
        <f>INDEX('Vensim Variables'!$B:$B,MATCH(EPS!$B4606,'Vensim Variables'!$A:$A,0))</f>
        <v>g pollutant</v>
      </c>
      <c r="I4606" t="str">
        <f t="shared" si="142"/>
        <v>OC</v>
      </c>
      <c r="J4606">
        <f>INDEX(NoSettings!$C:$C,MATCH(EPS!$A4606,NoSettings!$A:$A,0))</f>
        <v>7904050</v>
      </c>
      <c r="K4606">
        <f>INDEX(GWP!$C$2:$C$13,MATCH(EPS!I4606,GWP!$B$2:$B$13,0))</f>
        <v>0</v>
      </c>
      <c r="L4606" s="4">
        <f t="shared" si="143"/>
        <v>0</v>
      </c>
    </row>
    <row r="4607" spans="1:12">
      <c r="A4607" t="s">
        <v>10224</v>
      </c>
      <c r="B4607" t="s">
        <v>7394</v>
      </c>
      <c r="C4607" t="s">
        <v>1740</v>
      </c>
      <c r="D4607" t="s">
        <v>6890</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10225</v>
      </c>
      <c r="B4608" t="s">
        <v>7394</v>
      </c>
      <c r="C4608" t="s">
        <v>1740</v>
      </c>
      <c r="D4608" t="s">
        <v>6890</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10226</v>
      </c>
      <c r="B4609" t="s">
        <v>7394</v>
      </c>
      <c r="C4609" t="s">
        <v>1740</v>
      </c>
      <c r="D4609" t="s">
        <v>6890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10227</v>
      </c>
      <c r="B4610" t="s">
        <v>7394</v>
      </c>
      <c r="C4610" t="s">
        <v>1740</v>
      </c>
      <c r="D4610" t="s">
        <v>6891</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10228</v>
      </c>
      <c r="B4611" t="s">
        <v>7394</v>
      </c>
      <c r="C4611" t="s">
        <v>1740</v>
      </c>
      <c r="D4611" t="s">
        <v>6891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10229</v>
      </c>
      <c r="B4612" t="s">
        <v>7394</v>
      </c>
      <c r="C4612" t="s">
        <v>1740</v>
      </c>
      <c r="D4612" t="s">
        <v>6891</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10230</v>
      </c>
      <c r="B4613" t="s">
        <v>7394</v>
      </c>
      <c r="C4613" t="s">
        <v>1740</v>
      </c>
      <c r="D4613" t="s">
        <v>6891</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10231</v>
      </c>
      <c r="B4614" t="s">
        <v>7394</v>
      </c>
      <c r="C4614" t="s">
        <v>1740</v>
      </c>
      <c r="D4614" t="s">
        <v>6891</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10232</v>
      </c>
      <c r="B4615" t="s">
        <v>7394</v>
      </c>
      <c r="C4615" t="s">
        <v>1740</v>
      </c>
      <c r="D4615" t="s">
        <v>6891</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10233</v>
      </c>
      <c r="B4616" t="s">
        <v>7394</v>
      </c>
      <c r="C4616" t="s">
        <v>1740</v>
      </c>
      <c r="D4616" t="s">
        <v>6891</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10234</v>
      </c>
      <c r="B4617" t="s">
        <v>7394</v>
      </c>
      <c r="C4617" t="s">
        <v>1740</v>
      </c>
      <c r="D4617" t="s">
        <v>6891</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10235</v>
      </c>
      <c r="B4618" t="s">
        <v>7394</v>
      </c>
      <c r="C4618" t="s">
        <v>1740</v>
      </c>
      <c r="D4618" t="s">
        <v>6891</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10236</v>
      </c>
      <c r="B4619" t="s">
        <v>7394</v>
      </c>
      <c r="C4619" t="s">
        <v>1740</v>
      </c>
      <c r="D4619" t="s">
        <v>6891</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10237</v>
      </c>
      <c r="B4620" t="s">
        <v>7394</v>
      </c>
      <c r="C4620" t="s">
        <v>1740</v>
      </c>
      <c r="D4620" t="s">
        <v>6891</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10238</v>
      </c>
      <c r="B4621" t="s">
        <v>7394</v>
      </c>
      <c r="C4621" t="s">
        <v>1740</v>
      </c>
      <c r="D4621" t="s">
        <v>6891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10239</v>
      </c>
      <c r="B4622" t="s">
        <v>7394</v>
      </c>
      <c r="C4622" t="s">
        <v>1740</v>
      </c>
      <c r="D4622" t="s">
        <v>6892</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10240</v>
      </c>
      <c r="B4623" t="s">
        <v>7394</v>
      </c>
      <c r="C4623" t="s">
        <v>1740</v>
      </c>
      <c r="D4623" t="s">
        <v>6892</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10241</v>
      </c>
      <c r="B4624" t="s">
        <v>7394</v>
      </c>
      <c r="C4624" t="s">
        <v>1740</v>
      </c>
      <c r="D4624" t="s">
        <v>6892</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10242</v>
      </c>
      <c r="B4625" t="s">
        <v>7394</v>
      </c>
      <c r="C4625" t="s">
        <v>1740</v>
      </c>
      <c r="D4625" t="s">
        <v>6892</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10243</v>
      </c>
      <c r="B4626" t="s">
        <v>7394</v>
      </c>
      <c r="C4626" t="s">
        <v>1740</v>
      </c>
      <c r="D4626" t="s">
        <v>6892</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10244</v>
      </c>
      <c r="B4627" t="s">
        <v>7394</v>
      </c>
      <c r="C4627" t="s">
        <v>1740</v>
      </c>
      <c r="D4627" t="s">
        <v>6892</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10245</v>
      </c>
      <c r="B4628" t="s">
        <v>7394</v>
      </c>
      <c r="C4628" t="s">
        <v>1740</v>
      </c>
      <c r="D4628" t="s">
        <v>6892</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10246</v>
      </c>
      <c r="B4629" t="s">
        <v>7394</v>
      </c>
      <c r="C4629" t="s">
        <v>1740</v>
      </c>
      <c r="D4629" t="s">
        <v>6892</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10247</v>
      </c>
      <c r="B4630" t="s">
        <v>7394</v>
      </c>
      <c r="C4630" t="s">
        <v>1740</v>
      </c>
      <c r="D4630" t="s">
        <v>6892</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10248</v>
      </c>
      <c r="B4631" t="s">
        <v>7394</v>
      </c>
      <c r="C4631" t="s">
        <v>1740</v>
      </c>
      <c r="D4631" t="s">
        <v>6892</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10249</v>
      </c>
      <c r="B4632" t="s">
        <v>7394</v>
      </c>
      <c r="C4632" t="s">
        <v>1740</v>
      </c>
      <c r="D4632" t="s">
        <v>6892</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10250</v>
      </c>
      <c r="B4633" t="s">
        <v>7394</v>
      </c>
      <c r="C4633" t="s">
        <v>1740</v>
      </c>
      <c r="D4633" t="s">
        <v>6892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10251</v>
      </c>
      <c r="B4634" t="s">
        <v>7394</v>
      </c>
      <c r="C4634" t="s">
        <v>1740</v>
      </c>
      <c r="D4634" t="s">
        <v>6893</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10252</v>
      </c>
      <c r="B4635" t="s">
        <v>7394</v>
      </c>
      <c r="C4635" t="s">
        <v>1740</v>
      </c>
      <c r="D4635" t="s">
        <v>6893</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10253</v>
      </c>
      <c r="B4636" t="s">
        <v>7394</v>
      </c>
      <c r="C4636" t="s">
        <v>1740</v>
      </c>
      <c r="D4636" t="s">
        <v>6893</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10254</v>
      </c>
      <c r="B4637" t="s">
        <v>7394</v>
      </c>
      <c r="C4637" t="s">
        <v>1740</v>
      </c>
      <c r="D4637" t="s">
        <v>6893</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10255</v>
      </c>
      <c r="B4638" t="s">
        <v>7394</v>
      </c>
      <c r="C4638" t="s">
        <v>1740</v>
      </c>
      <c r="D4638" t="s">
        <v>6893</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10256</v>
      </c>
      <c r="B4639" t="s">
        <v>7394</v>
      </c>
      <c r="C4639" t="s">
        <v>1740</v>
      </c>
      <c r="D4639" t="s">
        <v>6893</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10257</v>
      </c>
      <c r="B4640" t="s">
        <v>7394</v>
      </c>
      <c r="C4640" t="s">
        <v>1740</v>
      </c>
      <c r="D4640" t="s">
        <v>6893</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10258</v>
      </c>
      <c r="B4641" t="s">
        <v>7394</v>
      </c>
      <c r="C4641" t="s">
        <v>1740</v>
      </c>
      <c r="D4641" t="s">
        <v>6893</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10259</v>
      </c>
      <c r="B4642" t="s">
        <v>7394</v>
      </c>
      <c r="C4642" t="s">
        <v>1740</v>
      </c>
      <c r="D4642" t="s">
        <v>6893</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10260</v>
      </c>
      <c r="B4643" t="s">
        <v>7394</v>
      </c>
      <c r="C4643" t="s">
        <v>1740</v>
      </c>
      <c r="D4643" t="s">
        <v>6893</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10261</v>
      </c>
      <c r="B4644" t="s">
        <v>7394</v>
      </c>
      <c r="C4644" t="s">
        <v>1740</v>
      </c>
      <c r="D4644" t="s">
        <v>6893</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10262</v>
      </c>
      <c r="B4645" t="s">
        <v>7394</v>
      </c>
      <c r="C4645" t="s">
        <v>1740</v>
      </c>
      <c r="D4645" t="s">
        <v>6893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10263</v>
      </c>
      <c r="B4646" t="s">
        <v>7394</v>
      </c>
      <c r="C4646" t="s">
        <v>1740</v>
      </c>
      <c r="D4646" t="s">
        <v>6894</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10264</v>
      </c>
      <c r="B4647" t="s">
        <v>7394</v>
      </c>
      <c r="C4647" t="s">
        <v>1740</v>
      </c>
      <c r="D4647" t="s">
        <v>6894</v>
      </c>
      <c r="E4647" t="s">
        <v>1705</v>
      </c>
      <c r="H4647" t="str">
        <f>INDEX('Vensim Variables'!$B:$B,MATCH(EPS!$B4647,'Vensim Variables'!$A:$A,0))</f>
        <v>g pollutant</v>
      </c>
      <c r="I4647" t="str">
        <f t="shared" si="144"/>
        <v>VOC</v>
      </c>
      <c r="J4647">
        <f>INDEX(NoSettings!$C:$C,MATCH(EPS!$A4647,NoSettings!$A:$A,0))</f>
        <v>10750600</v>
      </c>
      <c r="K4647">
        <f>INDEX(GWP!$C$2:$C$13,MATCH(EPS!I4647,GWP!$B$2:$B$13,0))</f>
        <v>0</v>
      </c>
      <c r="L4647" s="4">
        <f t="shared" si="145"/>
        <v>0</v>
      </c>
    </row>
    <row r="4648" spans="1:12">
      <c r="A4648" t="s">
        <v>10265</v>
      </c>
      <c r="B4648" t="s">
        <v>7394</v>
      </c>
      <c r="C4648" t="s">
        <v>1740</v>
      </c>
      <c r="D4648" t="s">
        <v>6894</v>
      </c>
      <c r="E4648" t="s">
        <v>1706</v>
      </c>
      <c r="H4648" t="str">
        <f>INDEX('Vensim Variables'!$B:$B,MATCH(EPS!$B4648,'Vensim Variables'!$A:$A,0))</f>
        <v>g pollutant</v>
      </c>
      <c r="I4648" t="str">
        <f t="shared" si="144"/>
        <v>CO</v>
      </c>
      <c r="J4648">
        <f>INDEX(NoSettings!$C:$C,MATCH(EPS!$A4648,NoSettings!$A:$A,0))</f>
        <v>181333000</v>
      </c>
      <c r="K4648">
        <f>INDEX(GWP!$C$2:$C$13,MATCH(EPS!I4648,GWP!$B$2:$B$13,0))</f>
        <v>0</v>
      </c>
      <c r="L4648" s="4">
        <f t="shared" si="145"/>
        <v>0</v>
      </c>
    </row>
    <row r="4649" spans="1:12">
      <c r="A4649" t="s">
        <v>10266</v>
      </c>
      <c r="B4649" t="s">
        <v>7394</v>
      </c>
      <c r="C4649" t="s">
        <v>1740</v>
      </c>
      <c r="D4649" t="s">
        <v>6894</v>
      </c>
      <c r="E4649" t="s">
        <v>1707</v>
      </c>
      <c r="H4649" t="str">
        <f>INDEX('Vensim Variables'!$B:$B,MATCH(EPS!$B4649,'Vensim Variables'!$A:$A,0))</f>
        <v>g pollutant</v>
      </c>
      <c r="I4649" t="str">
        <f t="shared" si="144"/>
        <v>NOx</v>
      </c>
      <c r="J4649">
        <f>INDEX(NoSettings!$C:$C,MATCH(EPS!$A4649,NoSettings!$A:$A,0))</f>
        <v>117776000</v>
      </c>
      <c r="K4649">
        <f>INDEX(GWP!$C$2:$C$13,MATCH(EPS!I4649,GWP!$B$2:$B$13,0))</f>
        <v>0</v>
      </c>
      <c r="L4649" s="4">
        <f t="shared" si="145"/>
        <v>0</v>
      </c>
    </row>
    <row r="4650" spans="1:12">
      <c r="A4650" t="s">
        <v>10267</v>
      </c>
      <c r="B4650" t="s">
        <v>7394</v>
      </c>
      <c r="C4650" t="s">
        <v>1740</v>
      </c>
      <c r="D4650" t="s">
        <v>6894</v>
      </c>
      <c r="E4650" t="s">
        <v>1708</v>
      </c>
      <c r="H4650" t="str">
        <f>INDEX('Vensim Variables'!$B:$B,MATCH(EPS!$B4650,'Vensim Variables'!$A:$A,0))</f>
        <v>g pollutant</v>
      </c>
      <c r="I4650" t="str">
        <f t="shared" si="144"/>
        <v>PM10</v>
      </c>
      <c r="J4650">
        <f>INDEX(NoSettings!$C:$C,MATCH(EPS!$A4650,NoSettings!$A:$A,0))</f>
        <v>21773900</v>
      </c>
      <c r="K4650">
        <f>INDEX(GWP!$C$2:$C$13,MATCH(EPS!I4650,GWP!$B$2:$B$13,0))</f>
        <v>0</v>
      </c>
      <c r="L4650" s="4">
        <f t="shared" si="145"/>
        <v>0</v>
      </c>
    </row>
    <row r="4651" spans="1:12">
      <c r="A4651" t="s">
        <v>10268</v>
      </c>
      <c r="B4651" t="s">
        <v>7394</v>
      </c>
      <c r="C4651" t="s">
        <v>1740</v>
      </c>
      <c r="D4651" t="s">
        <v>6894</v>
      </c>
      <c r="E4651" t="s">
        <v>1709</v>
      </c>
      <c r="H4651" t="str">
        <f>INDEX('Vensim Variables'!$B:$B,MATCH(EPS!$B4651,'Vensim Variables'!$A:$A,0))</f>
        <v>g pollutant</v>
      </c>
      <c r="I4651" t="str">
        <f t="shared" si="144"/>
        <v>PM25</v>
      </c>
      <c r="J4651">
        <f>INDEX(NoSettings!$C:$C,MATCH(EPS!$A4651,NoSettings!$A:$A,0))</f>
        <v>19079200</v>
      </c>
      <c r="K4651">
        <f>INDEX(GWP!$C$2:$C$13,MATCH(EPS!I4651,GWP!$B$2:$B$13,0))</f>
        <v>0</v>
      </c>
      <c r="L4651" s="4">
        <f t="shared" si="145"/>
        <v>0</v>
      </c>
    </row>
    <row r="4652" spans="1:12">
      <c r="A4652" t="s">
        <v>10269</v>
      </c>
      <c r="B4652" t="s">
        <v>7394</v>
      </c>
      <c r="C4652" t="s">
        <v>1740</v>
      </c>
      <c r="D4652" t="s">
        <v>6894</v>
      </c>
      <c r="E4652" t="s">
        <v>1710</v>
      </c>
      <c r="H4652" t="str">
        <f>INDEX('Vensim Variables'!$B:$B,MATCH(EPS!$B4652,'Vensim Variables'!$A:$A,0))</f>
        <v>g pollutant</v>
      </c>
      <c r="I4652" t="str">
        <f t="shared" si="144"/>
        <v>SOx</v>
      </c>
      <c r="J4652">
        <f>INDEX(NoSettings!$C:$C,MATCH(EPS!$A4652,NoSettings!$A:$A,0))</f>
        <v>80782700</v>
      </c>
      <c r="K4652">
        <f>INDEX(GWP!$C$2:$C$13,MATCH(EPS!I4652,GWP!$B$2:$B$13,0))</f>
        <v>0</v>
      </c>
      <c r="L4652" s="4">
        <f t="shared" si="145"/>
        <v>0</v>
      </c>
    </row>
    <row r="4653" spans="1:12">
      <c r="A4653" t="s">
        <v>10270</v>
      </c>
      <c r="B4653" t="s">
        <v>7394</v>
      </c>
      <c r="C4653" t="s">
        <v>1740</v>
      </c>
      <c r="D4653" t="s">
        <v>6894</v>
      </c>
      <c r="E4653" t="s">
        <v>1711</v>
      </c>
      <c r="H4653" t="str">
        <f>INDEX('Vensim Variables'!$B:$B,MATCH(EPS!$B4653,'Vensim Variables'!$A:$A,0))</f>
        <v>g pollutant</v>
      </c>
      <c r="I4653" t="str">
        <f t="shared" si="144"/>
        <v>BC</v>
      </c>
      <c r="J4653">
        <f>INDEX(NoSettings!$C:$C,MATCH(EPS!$A4653,NoSettings!$A:$A,0))</f>
        <v>1477070</v>
      </c>
      <c r="K4653">
        <f>INDEX(GWP!$C$2:$C$13,MATCH(EPS!I4653,GWP!$B$2:$B$13,0))</f>
        <v>0</v>
      </c>
      <c r="L4653" s="4">
        <f t="shared" si="145"/>
        <v>0</v>
      </c>
    </row>
    <row r="4654" spans="1:12">
      <c r="A4654" t="s">
        <v>10271</v>
      </c>
      <c r="B4654" t="s">
        <v>7394</v>
      </c>
      <c r="C4654" t="s">
        <v>1740</v>
      </c>
      <c r="D4654" t="s">
        <v>6894</v>
      </c>
      <c r="E4654" t="s">
        <v>1712</v>
      </c>
      <c r="H4654" t="str">
        <f>INDEX('Vensim Variables'!$B:$B,MATCH(EPS!$B4654,'Vensim Variables'!$A:$A,0))</f>
        <v>g pollutant</v>
      </c>
      <c r="I4654" t="str">
        <f t="shared" si="144"/>
        <v>OC</v>
      </c>
      <c r="J4654">
        <f>INDEX(NoSettings!$C:$C,MATCH(EPS!$A4654,NoSettings!$A:$A,0))</f>
        <v>7244500</v>
      </c>
      <c r="K4654">
        <f>INDEX(GWP!$C$2:$C$13,MATCH(EPS!I4654,GWP!$B$2:$B$13,0))</f>
        <v>0</v>
      </c>
      <c r="L4654" s="4">
        <f t="shared" si="145"/>
        <v>0</v>
      </c>
    </row>
    <row r="4655" spans="1:12">
      <c r="A4655" t="s">
        <v>10272</v>
      </c>
      <c r="B4655" t="s">
        <v>7394</v>
      </c>
      <c r="C4655" t="s">
        <v>1740</v>
      </c>
      <c r="D4655" t="s">
        <v>6894</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10273</v>
      </c>
      <c r="B4656" t="s">
        <v>7394</v>
      </c>
      <c r="C4656" t="s">
        <v>1740</v>
      </c>
      <c r="D4656" t="s">
        <v>6894</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10274</v>
      </c>
      <c r="B4657" t="s">
        <v>7394</v>
      </c>
      <c r="C4657" t="s">
        <v>1740</v>
      </c>
      <c r="D4657" t="s">
        <v>6894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10275</v>
      </c>
      <c r="B4658" t="s">
        <v>7394</v>
      </c>
      <c r="C4658" t="s">
        <v>1740</v>
      </c>
      <c r="D4658" t="s">
        <v>6895</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10276</v>
      </c>
      <c r="B4659" t="s">
        <v>7394</v>
      </c>
      <c r="C4659" t="s">
        <v>1740</v>
      </c>
      <c r="D4659" t="s">
        <v>6895</v>
      </c>
      <c r="E4659" t="s">
        <v>1705</v>
      </c>
      <c r="H4659" t="str">
        <f>INDEX('Vensim Variables'!$B:$B,MATCH(EPS!$B4659,'Vensim Variables'!$A:$A,0))</f>
        <v>g pollutant</v>
      </c>
      <c r="I4659" t="str">
        <f t="shared" si="144"/>
        <v>VOC</v>
      </c>
      <c r="J4659">
        <f>INDEX(NoSettings!$C:$C,MATCH(EPS!$A4659,NoSettings!$A:$A,0))</f>
        <v>11324800</v>
      </c>
      <c r="K4659">
        <f>INDEX(GWP!$C$2:$C$13,MATCH(EPS!I4659,GWP!$B$2:$B$13,0))</f>
        <v>0</v>
      </c>
      <c r="L4659" s="4">
        <f t="shared" si="145"/>
        <v>0</v>
      </c>
    </row>
    <row r="4660" spans="1:12">
      <c r="A4660" t="s">
        <v>10277</v>
      </c>
      <c r="B4660" t="s">
        <v>7394</v>
      </c>
      <c r="C4660" t="s">
        <v>1740</v>
      </c>
      <c r="D4660" t="s">
        <v>6895</v>
      </c>
      <c r="E4660" t="s">
        <v>1706</v>
      </c>
      <c r="H4660" t="str">
        <f>INDEX('Vensim Variables'!$B:$B,MATCH(EPS!$B4660,'Vensim Variables'!$A:$A,0))</f>
        <v>g pollutant</v>
      </c>
      <c r="I4660" t="str">
        <f t="shared" si="144"/>
        <v>CO</v>
      </c>
      <c r="J4660">
        <f>INDEX(NoSettings!$C:$C,MATCH(EPS!$A4660,NoSettings!$A:$A,0))</f>
        <v>191018000</v>
      </c>
      <c r="K4660">
        <f>INDEX(GWP!$C$2:$C$13,MATCH(EPS!I4660,GWP!$B$2:$B$13,0))</f>
        <v>0</v>
      </c>
      <c r="L4660" s="4">
        <f t="shared" si="145"/>
        <v>0</v>
      </c>
    </row>
    <row r="4661" spans="1:12">
      <c r="A4661" t="s">
        <v>10278</v>
      </c>
      <c r="B4661" t="s">
        <v>7394</v>
      </c>
      <c r="C4661" t="s">
        <v>1740</v>
      </c>
      <c r="D4661" t="s">
        <v>6895</v>
      </c>
      <c r="E4661" t="s">
        <v>1707</v>
      </c>
      <c r="H4661" t="str">
        <f>INDEX('Vensim Variables'!$B:$B,MATCH(EPS!$B4661,'Vensim Variables'!$A:$A,0))</f>
        <v>g pollutant</v>
      </c>
      <c r="I4661" t="str">
        <f t="shared" si="144"/>
        <v>NOx</v>
      </c>
      <c r="J4661">
        <f>INDEX(NoSettings!$C:$C,MATCH(EPS!$A4661,NoSettings!$A:$A,0))</f>
        <v>124066000</v>
      </c>
      <c r="K4661">
        <f>INDEX(GWP!$C$2:$C$13,MATCH(EPS!I4661,GWP!$B$2:$B$13,0))</f>
        <v>0</v>
      </c>
      <c r="L4661" s="4">
        <f t="shared" si="145"/>
        <v>0</v>
      </c>
    </row>
    <row r="4662" spans="1:12">
      <c r="A4662" t="s">
        <v>10279</v>
      </c>
      <c r="B4662" t="s">
        <v>7394</v>
      </c>
      <c r="C4662" t="s">
        <v>1740</v>
      </c>
      <c r="D4662" t="s">
        <v>6895</v>
      </c>
      <c r="E4662" t="s">
        <v>1708</v>
      </c>
      <c r="H4662" t="str">
        <f>INDEX('Vensim Variables'!$B:$B,MATCH(EPS!$B4662,'Vensim Variables'!$A:$A,0))</f>
        <v>g pollutant</v>
      </c>
      <c r="I4662" t="str">
        <f t="shared" si="144"/>
        <v>PM10</v>
      </c>
      <c r="J4662">
        <f>INDEX(NoSettings!$C:$C,MATCH(EPS!$A4662,NoSettings!$A:$A,0))</f>
        <v>22936800</v>
      </c>
      <c r="K4662">
        <f>INDEX(GWP!$C$2:$C$13,MATCH(EPS!I4662,GWP!$B$2:$B$13,0))</f>
        <v>0</v>
      </c>
      <c r="L4662" s="4">
        <f t="shared" si="145"/>
        <v>0</v>
      </c>
    </row>
    <row r="4663" spans="1:12">
      <c r="A4663" t="s">
        <v>10280</v>
      </c>
      <c r="B4663" t="s">
        <v>7394</v>
      </c>
      <c r="C4663" t="s">
        <v>1740</v>
      </c>
      <c r="D4663" t="s">
        <v>6895</v>
      </c>
      <c r="E4663" t="s">
        <v>1709</v>
      </c>
      <c r="H4663" t="str">
        <f>INDEX('Vensim Variables'!$B:$B,MATCH(EPS!$B4663,'Vensim Variables'!$A:$A,0))</f>
        <v>g pollutant</v>
      </c>
      <c r="I4663" t="str">
        <f t="shared" si="144"/>
        <v>PM25</v>
      </c>
      <c r="J4663">
        <f>INDEX(NoSettings!$C:$C,MATCH(EPS!$A4663,NoSettings!$A:$A,0))</f>
        <v>20098200</v>
      </c>
      <c r="K4663">
        <f>INDEX(GWP!$C$2:$C$13,MATCH(EPS!I4663,GWP!$B$2:$B$13,0))</f>
        <v>0</v>
      </c>
      <c r="L4663" s="4">
        <f t="shared" si="145"/>
        <v>0</v>
      </c>
    </row>
    <row r="4664" spans="1:12">
      <c r="A4664" t="s">
        <v>10281</v>
      </c>
      <c r="B4664" t="s">
        <v>7394</v>
      </c>
      <c r="C4664" t="s">
        <v>1740</v>
      </c>
      <c r="D4664" t="s">
        <v>6895</v>
      </c>
      <c r="E4664" t="s">
        <v>1710</v>
      </c>
      <c r="H4664" t="str">
        <f>INDEX('Vensim Variables'!$B:$B,MATCH(EPS!$B4664,'Vensim Variables'!$A:$A,0))</f>
        <v>g pollutant</v>
      </c>
      <c r="I4664" t="str">
        <f t="shared" si="144"/>
        <v>SOx</v>
      </c>
      <c r="J4664">
        <f>INDEX(NoSettings!$C:$C,MATCH(EPS!$A4664,NoSettings!$A:$A,0))</f>
        <v>85097300</v>
      </c>
      <c r="K4664">
        <f>INDEX(GWP!$C$2:$C$13,MATCH(EPS!I4664,GWP!$B$2:$B$13,0))</f>
        <v>0</v>
      </c>
      <c r="L4664" s="4">
        <f t="shared" si="145"/>
        <v>0</v>
      </c>
    </row>
    <row r="4665" spans="1:12">
      <c r="A4665" t="s">
        <v>10282</v>
      </c>
      <c r="B4665" t="s">
        <v>7394</v>
      </c>
      <c r="C4665" t="s">
        <v>1740</v>
      </c>
      <c r="D4665" t="s">
        <v>6895</v>
      </c>
      <c r="E4665" t="s">
        <v>1711</v>
      </c>
      <c r="H4665" t="str">
        <f>INDEX('Vensim Variables'!$B:$B,MATCH(EPS!$B4665,'Vensim Variables'!$A:$A,0))</f>
        <v>g pollutant</v>
      </c>
      <c r="I4665" t="str">
        <f t="shared" si="144"/>
        <v>BC</v>
      </c>
      <c r="J4665">
        <f>INDEX(NoSettings!$C:$C,MATCH(EPS!$A4665,NoSettings!$A:$A,0))</f>
        <v>1555970</v>
      </c>
      <c r="K4665">
        <f>INDEX(GWP!$C$2:$C$13,MATCH(EPS!I4665,GWP!$B$2:$B$13,0))</f>
        <v>0</v>
      </c>
      <c r="L4665" s="4">
        <f t="shared" si="145"/>
        <v>0</v>
      </c>
    </row>
    <row r="4666" spans="1:12">
      <c r="A4666" t="s">
        <v>10283</v>
      </c>
      <c r="B4666" t="s">
        <v>7394</v>
      </c>
      <c r="C4666" t="s">
        <v>1740</v>
      </c>
      <c r="D4666" t="s">
        <v>6895</v>
      </c>
      <c r="E4666" t="s">
        <v>1712</v>
      </c>
      <c r="H4666" t="str">
        <f>INDEX('Vensim Variables'!$B:$B,MATCH(EPS!$B4666,'Vensim Variables'!$A:$A,0))</f>
        <v>g pollutant</v>
      </c>
      <c r="I4666" t="str">
        <f t="shared" si="144"/>
        <v>OC</v>
      </c>
      <c r="J4666">
        <f>INDEX(NoSettings!$C:$C,MATCH(EPS!$A4666,NoSettings!$A:$A,0))</f>
        <v>7631430</v>
      </c>
      <c r="K4666">
        <f>INDEX(GWP!$C$2:$C$13,MATCH(EPS!I4666,GWP!$B$2:$B$13,0))</f>
        <v>0</v>
      </c>
      <c r="L4666" s="4">
        <f t="shared" si="145"/>
        <v>0</v>
      </c>
    </row>
    <row r="4667" spans="1:12">
      <c r="A4667" t="s">
        <v>10284</v>
      </c>
      <c r="B4667" t="s">
        <v>7394</v>
      </c>
      <c r="C4667" t="s">
        <v>1740</v>
      </c>
      <c r="D4667" t="s">
        <v>6895</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10285</v>
      </c>
      <c r="B4668" t="s">
        <v>7394</v>
      </c>
      <c r="C4668" t="s">
        <v>1740</v>
      </c>
      <c r="D4668" t="s">
        <v>6895</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10286</v>
      </c>
      <c r="B4669" t="s">
        <v>7394</v>
      </c>
      <c r="C4669" t="s">
        <v>1740</v>
      </c>
      <c r="D4669" t="s">
        <v>6895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10287</v>
      </c>
      <c r="B4670" t="s">
        <v>7394</v>
      </c>
      <c r="C4670" t="s">
        <v>1740</v>
      </c>
      <c r="D4670" t="s">
        <v>6896</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10288</v>
      </c>
      <c r="B4671" t="s">
        <v>7394</v>
      </c>
      <c r="C4671" t="s">
        <v>1740</v>
      </c>
      <c r="D4671" t="s">
        <v>6896</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10289</v>
      </c>
      <c r="B4672" t="s">
        <v>7394</v>
      </c>
      <c r="C4672" t="s">
        <v>1740</v>
      </c>
      <c r="D4672" t="s">
        <v>6896</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10290</v>
      </c>
      <c r="B4673" t="s">
        <v>7394</v>
      </c>
      <c r="C4673" t="s">
        <v>1740</v>
      </c>
      <c r="D4673" t="s">
        <v>6896</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10291</v>
      </c>
      <c r="B4674" t="s">
        <v>7394</v>
      </c>
      <c r="C4674" t="s">
        <v>1740</v>
      </c>
      <c r="D4674" t="s">
        <v>6896</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10292</v>
      </c>
      <c r="B4675" t="s">
        <v>7394</v>
      </c>
      <c r="C4675" t="s">
        <v>1740</v>
      </c>
      <c r="D4675" t="s">
        <v>6896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10293</v>
      </c>
      <c r="B4676" t="s">
        <v>7394</v>
      </c>
      <c r="C4676" t="s">
        <v>1740</v>
      </c>
      <c r="D4676" t="s">
        <v>6896</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10294</v>
      </c>
      <c r="B4677" t="s">
        <v>7394</v>
      </c>
      <c r="C4677" t="s">
        <v>1740</v>
      </c>
      <c r="D4677" t="s">
        <v>6896</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10295</v>
      </c>
      <c r="B4678" t="s">
        <v>7394</v>
      </c>
      <c r="C4678" t="s">
        <v>1740</v>
      </c>
      <c r="D4678" t="s">
        <v>6896</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10296</v>
      </c>
      <c r="B4679" t="s">
        <v>7394</v>
      </c>
      <c r="C4679" t="s">
        <v>1740</v>
      </c>
      <c r="D4679" t="s">
        <v>6896</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10297</v>
      </c>
      <c r="B4680" t="s">
        <v>7394</v>
      </c>
      <c r="C4680" t="s">
        <v>1740</v>
      </c>
      <c r="D4680" t="s">
        <v>6896</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10298</v>
      </c>
      <c r="B4681" t="s">
        <v>7394</v>
      </c>
      <c r="C4681" t="s">
        <v>1740</v>
      </c>
      <c r="D4681" t="s">
        <v>6896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10299</v>
      </c>
      <c r="B4682" t="s">
        <v>7394</v>
      </c>
      <c r="C4682" t="s">
        <v>1740</v>
      </c>
      <c r="D4682" t="s">
        <v>6897</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10300</v>
      </c>
      <c r="B4683" t="s">
        <v>7394</v>
      </c>
      <c r="C4683" t="s">
        <v>1740</v>
      </c>
      <c r="D4683" t="s">
        <v>6897</v>
      </c>
      <c r="E4683" t="s">
        <v>1705</v>
      </c>
      <c r="H4683" t="str">
        <f>INDEX('Vensim Variables'!$B:$B,MATCH(EPS!$B4683,'Vensim Variables'!$A:$A,0))</f>
        <v>g pollutant</v>
      </c>
      <c r="I4683" t="str">
        <f t="shared" si="146"/>
        <v>VOC</v>
      </c>
      <c r="J4683">
        <f>INDEX(NoSettings!$C:$C,MATCH(EPS!$A4683,NoSettings!$A:$A,0))</f>
        <v>5963850</v>
      </c>
      <c r="K4683">
        <f>INDEX(GWP!$C$2:$C$13,MATCH(EPS!I4683,GWP!$B$2:$B$13,0))</f>
        <v>0</v>
      </c>
      <c r="L4683" s="4">
        <f t="shared" si="147"/>
        <v>0</v>
      </c>
    </row>
    <row r="4684" spans="1:12">
      <c r="A4684" t="s">
        <v>10301</v>
      </c>
      <c r="B4684" t="s">
        <v>7394</v>
      </c>
      <c r="C4684" t="s">
        <v>1740</v>
      </c>
      <c r="D4684" t="s">
        <v>6897</v>
      </c>
      <c r="E4684" t="s">
        <v>1706</v>
      </c>
      <c r="H4684" t="str">
        <f>INDEX('Vensim Variables'!$B:$B,MATCH(EPS!$B4684,'Vensim Variables'!$A:$A,0))</f>
        <v>g pollutant</v>
      </c>
      <c r="I4684" t="str">
        <f t="shared" si="146"/>
        <v>CO</v>
      </c>
      <c r="J4684">
        <f>INDEX(NoSettings!$C:$C,MATCH(EPS!$A4684,NoSettings!$A:$A,0))</f>
        <v>100594000</v>
      </c>
      <c r="K4684">
        <f>INDEX(GWP!$C$2:$C$13,MATCH(EPS!I4684,GWP!$B$2:$B$13,0))</f>
        <v>0</v>
      </c>
      <c r="L4684" s="4">
        <f t="shared" si="147"/>
        <v>0</v>
      </c>
    </row>
    <row r="4685" spans="1:12">
      <c r="A4685" t="s">
        <v>10302</v>
      </c>
      <c r="B4685" t="s">
        <v>7394</v>
      </c>
      <c r="C4685" t="s">
        <v>1740</v>
      </c>
      <c r="D4685" t="s">
        <v>6897</v>
      </c>
      <c r="E4685" t="s">
        <v>1707</v>
      </c>
      <c r="H4685" t="str">
        <f>INDEX('Vensim Variables'!$B:$B,MATCH(EPS!$B4685,'Vensim Variables'!$A:$A,0))</f>
        <v>g pollutant</v>
      </c>
      <c r="I4685" t="str">
        <f t="shared" si="146"/>
        <v>NOx</v>
      </c>
      <c r="J4685">
        <f>INDEX(NoSettings!$C:$C,MATCH(EPS!$A4685,NoSettings!$A:$A,0))</f>
        <v>65335700</v>
      </c>
      <c r="K4685">
        <f>INDEX(GWP!$C$2:$C$13,MATCH(EPS!I4685,GWP!$B$2:$B$13,0))</f>
        <v>0</v>
      </c>
      <c r="L4685" s="4">
        <f t="shared" si="147"/>
        <v>0</v>
      </c>
    </row>
    <row r="4686" spans="1:12">
      <c r="A4686" t="s">
        <v>10303</v>
      </c>
      <c r="B4686" t="s">
        <v>7394</v>
      </c>
      <c r="C4686" t="s">
        <v>1740</v>
      </c>
      <c r="D4686" t="s">
        <v>6897</v>
      </c>
      <c r="E4686" t="s">
        <v>1708</v>
      </c>
      <c r="H4686" t="str">
        <f>INDEX('Vensim Variables'!$B:$B,MATCH(EPS!$B4686,'Vensim Variables'!$A:$A,0))</f>
        <v>g pollutant</v>
      </c>
      <c r="I4686" t="str">
        <f t="shared" si="146"/>
        <v>PM10</v>
      </c>
      <c r="J4686">
        <f>INDEX(NoSettings!$C:$C,MATCH(EPS!$A4686,NoSettings!$A:$A,0))</f>
        <v>12079000</v>
      </c>
      <c r="K4686">
        <f>INDEX(GWP!$C$2:$C$13,MATCH(EPS!I4686,GWP!$B$2:$B$13,0))</f>
        <v>0</v>
      </c>
      <c r="L4686" s="4">
        <f t="shared" si="147"/>
        <v>0</v>
      </c>
    </row>
    <row r="4687" spans="1:12">
      <c r="A4687" t="s">
        <v>10304</v>
      </c>
      <c r="B4687" t="s">
        <v>7394</v>
      </c>
      <c r="C4687" t="s">
        <v>1740</v>
      </c>
      <c r="D4687" t="s">
        <v>6897</v>
      </c>
      <c r="E4687" t="s">
        <v>1709</v>
      </c>
      <c r="H4687" t="str">
        <f>INDEX('Vensim Variables'!$B:$B,MATCH(EPS!$B4687,'Vensim Variables'!$A:$A,0))</f>
        <v>g pollutant</v>
      </c>
      <c r="I4687" t="str">
        <f t="shared" si="146"/>
        <v>PM25</v>
      </c>
      <c r="J4687">
        <f>INDEX(NoSettings!$C:$C,MATCH(EPS!$A4687,NoSettings!$A:$A,0))</f>
        <v>10584100</v>
      </c>
      <c r="K4687">
        <f>INDEX(GWP!$C$2:$C$13,MATCH(EPS!I4687,GWP!$B$2:$B$13,0))</f>
        <v>0</v>
      </c>
      <c r="L4687" s="4">
        <f t="shared" si="147"/>
        <v>0</v>
      </c>
    </row>
    <row r="4688" spans="1:12">
      <c r="A4688" t="s">
        <v>10305</v>
      </c>
      <c r="B4688" t="s">
        <v>7394</v>
      </c>
      <c r="C4688" t="s">
        <v>1740</v>
      </c>
      <c r="D4688" t="s">
        <v>6897</v>
      </c>
      <c r="E4688" t="s">
        <v>1710</v>
      </c>
      <c r="H4688" t="str">
        <f>INDEX('Vensim Variables'!$B:$B,MATCH(EPS!$B4688,'Vensim Variables'!$A:$A,0))</f>
        <v>g pollutant</v>
      </c>
      <c r="I4688" t="str">
        <f t="shared" si="146"/>
        <v>SOx</v>
      </c>
      <c r="J4688">
        <f>INDEX(NoSettings!$C:$C,MATCH(EPS!$A4688,NoSettings!$A:$A,0))</f>
        <v>44813900</v>
      </c>
      <c r="K4688">
        <f>INDEX(GWP!$C$2:$C$13,MATCH(EPS!I4688,GWP!$B$2:$B$13,0))</f>
        <v>0</v>
      </c>
      <c r="L4688" s="4">
        <f t="shared" si="147"/>
        <v>0</v>
      </c>
    </row>
    <row r="4689" spans="1:12">
      <c r="A4689" t="s">
        <v>10306</v>
      </c>
      <c r="B4689" t="s">
        <v>7394</v>
      </c>
      <c r="C4689" t="s">
        <v>1740</v>
      </c>
      <c r="D4689" t="s">
        <v>6897</v>
      </c>
      <c r="E4689" t="s">
        <v>1711</v>
      </c>
      <c r="H4689" t="str">
        <f>INDEX('Vensim Variables'!$B:$B,MATCH(EPS!$B4689,'Vensim Variables'!$A:$A,0))</f>
        <v>g pollutant</v>
      </c>
      <c r="I4689" t="str">
        <f t="shared" si="146"/>
        <v>BC</v>
      </c>
      <c r="J4689">
        <f>INDEX(NoSettings!$C:$C,MATCH(EPS!$A4689,NoSettings!$A:$A,0))</f>
        <v>819401</v>
      </c>
      <c r="K4689">
        <f>INDEX(GWP!$C$2:$C$13,MATCH(EPS!I4689,GWP!$B$2:$B$13,0))</f>
        <v>0</v>
      </c>
      <c r="L4689" s="4">
        <f t="shared" si="147"/>
        <v>0</v>
      </c>
    </row>
    <row r="4690" spans="1:12">
      <c r="A4690" t="s">
        <v>10307</v>
      </c>
      <c r="B4690" t="s">
        <v>7394</v>
      </c>
      <c r="C4690" t="s">
        <v>1740</v>
      </c>
      <c r="D4690" t="s">
        <v>6897</v>
      </c>
      <c r="E4690" t="s">
        <v>1712</v>
      </c>
      <c r="H4690" t="str">
        <f>INDEX('Vensim Variables'!$B:$B,MATCH(EPS!$B4690,'Vensim Variables'!$A:$A,0))</f>
        <v>g pollutant</v>
      </c>
      <c r="I4690" t="str">
        <f t="shared" si="146"/>
        <v>OC</v>
      </c>
      <c r="J4690">
        <f>INDEX(NoSettings!$C:$C,MATCH(EPS!$A4690,NoSettings!$A:$A,0))</f>
        <v>4018860</v>
      </c>
      <c r="K4690">
        <f>INDEX(GWP!$C$2:$C$13,MATCH(EPS!I4690,GWP!$B$2:$B$13,0))</f>
        <v>0</v>
      </c>
      <c r="L4690" s="4">
        <f t="shared" si="147"/>
        <v>0</v>
      </c>
    </row>
    <row r="4691" spans="1:12">
      <c r="A4691" t="s">
        <v>10308</v>
      </c>
      <c r="B4691" t="s">
        <v>7394</v>
      </c>
      <c r="C4691" t="s">
        <v>1740</v>
      </c>
      <c r="D4691" t="s">
        <v>6897</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10309</v>
      </c>
      <c r="B4692" t="s">
        <v>7394</v>
      </c>
      <c r="C4692" t="s">
        <v>1740</v>
      </c>
      <c r="D4692" t="s">
        <v>6897</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10310</v>
      </c>
      <c r="B4693" t="s">
        <v>7394</v>
      </c>
      <c r="C4693" t="s">
        <v>1740</v>
      </c>
      <c r="D4693" t="s">
        <v>6897</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10311</v>
      </c>
      <c r="B4694" t="s">
        <v>7394</v>
      </c>
      <c r="C4694" t="s">
        <v>1740</v>
      </c>
      <c r="D4694" t="s">
        <v>6898</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10312</v>
      </c>
      <c r="B4695" t="s">
        <v>7394</v>
      </c>
      <c r="C4695" t="s">
        <v>1740</v>
      </c>
      <c r="D4695" t="s">
        <v>6898</v>
      </c>
      <c r="E4695" t="s">
        <v>1705</v>
      </c>
      <c r="H4695" t="str">
        <f>INDEX('Vensim Variables'!$B:$B,MATCH(EPS!$B4695,'Vensim Variables'!$A:$A,0))</f>
        <v>g pollutant</v>
      </c>
      <c r="I4695" t="str">
        <f t="shared" si="146"/>
        <v>VOC</v>
      </c>
      <c r="J4695">
        <f>INDEX(NoSettings!$C:$C,MATCH(EPS!$A4695,NoSettings!$A:$A,0))</f>
        <v>5778540</v>
      </c>
      <c r="K4695">
        <f>INDEX(GWP!$C$2:$C$13,MATCH(EPS!I4695,GWP!$B$2:$B$13,0))</f>
        <v>0</v>
      </c>
      <c r="L4695" s="4">
        <f t="shared" si="147"/>
        <v>0</v>
      </c>
    </row>
    <row r="4696" spans="1:12">
      <c r="A4696" t="s">
        <v>10313</v>
      </c>
      <c r="B4696" t="s">
        <v>7394</v>
      </c>
      <c r="C4696" t="s">
        <v>1740</v>
      </c>
      <c r="D4696" t="s">
        <v>6898</v>
      </c>
      <c r="E4696" t="s">
        <v>1706</v>
      </c>
      <c r="H4696" t="str">
        <f>INDEX('Vensim Variables'!$B:$B,MATCH(EPS!$B4696,'Vensim Variables'!$A:$A,0))</f>
        <v>g pollutant</v>
      </c>
      <c r="I4696" t="str">
        <f t="shared" si="146"/>
        <v>CO</v>
      </c>
      <c r="J4696">
        <f>INDEX(NoSettings!$C:$C,MATCH(EPS!$A4696,NoSettings!$A:$A,0))</f>
        <v>97468000</v>
      </c>
      <c r="K4696">
        <f>INDEX(GWP!$C$2:$C$13,MATCH(EPS!I4696,GWP!$B$2:$B$13,0))</f>
        <v>0</v>
      </c>
      <c r="L4696" s="4">
        <f t="shared" si="147"/>
        <v>0</v>
      </c>
    </row>
    <row r="4697" spans="1:12">
      <c r="A4697" t="s">
        <v>10314</v>
      </c>
      <c r="B4697" t="s">
        <v>7394</v>
      </c>
      <c r="C4697" t="s">
        <v>1740</v>
      </c>
      <c r="D4697" t="s">
        <v>6898</v>
      </c>
      <c r="E4697" t="s">
        <v>1707</v>
      </c>
      <c r="H4697" t="str">
        <f>INDEX('Vensim Variables'!$B:$B,MATCH(EPS!$B4697,'Vensim Variables'!$A:$A,0))</f>
        <v>g pollutant</v>
      </c>
      <c r="I4697" t="str">
        <f t="shared" si="146"/>
        <v>NOx</v>
      </c>
      <c r="J4697">
        <f>INDEX(NoSettings!$C:$C,MATCH(EPS!$A4697,NoSettings!$A:$A,0))</f>
        <v>63305600</v>
      </c>
      <c r="K4697">
        <f>INDEX(GWP!$C$2:$C$13,MATCH(EPS!I4697,GWP!$B$2:$B$13,0))</f>
        <v>0</v>
      </c>
      <c r="L4697" s="4">
        <f t="shared" si="147"/>
        <v>0</v>
      </c>
    </row>
    <row r="4698" spans="1:12">
      <c r="A4698" t="s">
        <v>10315</v>
      </c>
      <c r="B4698" t="s">
        <v>7394</v>
      </c>
      <c r="C4698" t="s">
        <v>1740</v>
      </c>
      <c r="D4698" t="s">
        <v>6898</v>
      </c>
      <c r="E4698" t="s">
        <v>1708</v>
      </c>
      <c r="H4698" t="str">
        <f>INDEX('Vensim Variables'!$B:$B,MATCH(EPS!$B4698,'Vensim Variables'!$A:$A,0))</f>
        <v>g pollutant</v>
      </c>
      <c r="I4698" t="str">
        <f t="shared" si="146"/>
        <v>PM10</v>
      </c>
      <c r="J4698">
        <f>INDEX(NoSettings!$C:$C,MATCH(EPS!$A4698,NoSettings!$A:$A,0))</f>
        <v>11703600</v>
      </c>
      <c r="K4698">
        <f>INDEX(GWP!$C$2:$C$13,MATCH(EPS!I4698,GWP!$B$2:$B$13,0))</f>
        <v>0</v>
      </c>
      <c r="L4698" s="4">
        <f t="shared" si="147"/>
        <v>0</v>
      </c>
    </row>
    <row r="4699" spans="1:12">
      <c r="A4699" t="s">
        <v>10316</v>
      </c>
      <c r="B4699" t="s">
        <v>7394</v>
      </c>
      <c r="C4699" t="s">
        <v>1740</v>
      </c>
      <c r="D4699" t="s">
        <v>6898</v>
      </c>
      <c r="E4699" t="s">
        <v>1709</v>
      </c>
      <c r="H4699" t="str">
        <f>INDEX('Vensim Variables'!$B:$B,MATCH(EPS!$B4699,'Vensim Variables'!$A:$A,0))</f>
        <v>g pollutant</v>
      </c>
      <c r="I4699" t="str">
        <f t="shared" si="146"/>
        <v>PM25</v>
      </c>
      <c r="J4699">
        <f>INDEX(NoSettings!$C:$C,MATCH(EPS!$A4699,NoSettings!$A:$A,0))</f>
        <v>10255200</v>
      </c>
      <c r="K4699">
        <f>INDEX(GWP!$C$2:$C$13,MATCH(EPS!I4699,GWP!$B$2:$B$13,0))</f>
        <v>0</v>
      </c>
      <c r="L4699" s="4">
        <f t="shared" si="147"/>
        <v>0</v>
      </c>
    </row>
    <row r="4700" spans="1:12">
      <c r="A4700" t="s">
        <v>10317</v>
      </c>
      <c r="B4700" t="s">
        <v>7394</v>
      </c>
      <c r="C4700" t="s">
        <v>1740</v>
      </c>
      <c r="D4700" t="s">
        <v>6898</v>
      </c>
      <c r="E4700" t="s">
        <v>1710</v>
      </c>
      <c r="H4700" t="str">
        <f>INDEX('Vensim Variables'!$B:$B,MATCH(EPS!$B4700,'Vensim Variables'!$A:$A,0))</f>
        <v>g pollutant</v>
      </c>
      <c r="I4700" t="str">
        <f t="shared" si="146"/>
        <v>SOx</v>
      </c>
      <c r="J4700">
        <f>INDEX(NoSettings!$C:$C,MATCH(EPS!$A4700,NoSettings!$A:$A,0))</f>
        <v>43421400</v>
      </c>
      <c r="K4700">
        <f>INDEX(GWP!$C$2:$C$13,MATCH(EPS!I4700,GWP!$B$2:$B$13,0))</f>
        <v>0</v>
      </c>
      <c r="L4700" s="4">
        <f t="shared" si="147"/>
        <v>0</v>
      </c>
    </row>
    <row r="4701" spans="1:12">
      <c r="A4701" t="s">
        <v>10318</v>
      </c>
      <c r="B4701" t="s">
        <v>7394</v>
      </c>
      <c r="C4701" t="s">
        <v>1740</v>
      </c>
      <c r="D4701" t="s">
        <v>6898</v>
      </c>
      <c r="E4701" t="s">
        <v>1711</v>
      </c>
      <c r="H4701" t="str">
        <f>INDEX('Vensim Variables'!$B:$B,MATCH(EPS!$B4701,'Vensim Variables'!$A:$A,0))</f>
        <v>g pollutant</v>
      </c>
      <c r="I4701" t="str">
        <f t="shared" si="146"/>
        <v>BC</v>
      </c>
      <c r="J4701">
        <f>INDEX(NoSettings!$C:$C,MATCH(EPS!$A4701,NoSettings!$A:$A,0))</f>
        <v>793940</v>
      </c>
      <c r="K4701">
        <f>INDEX(GWP!$C$2:$C$13,MATCH(EPS!I4701,GWP!$B$2:$B$13,0))</f>
        <v>0</v>
      </c>
      <c r="L4701" s="4">
        <f t="shared" si="147"/>
        <v>0</v>
      </c>
    </row>
    <row r="4702" spans="1:12">
      <c r="A4702" t="s">
        <v>10319</v>
      </c>
      <c r="B4702" t="s">
        <v>7394</v>
      </c>
      <c r="C4702" t="s">
        <v>1740</v>
      </c>
      <c r="D4702" t="s">
        <v>6898</v>
      </c>
      <c r="E4702" t="s">
        <v>1712</v>
      </c>
      <c r="H4702" t="str">
        <f>INDEX('Vensim Variables'!$B:$B,MATCH(EPS!$B4702,'Vensim Variables'!$A:$A,0))</f>
        <v>g pollutant</v>
      </c>
      <c r="I4702" t="str">
        <f t="shared" si="146"/>
        <v>OC</v>
      </c>
      <c r="J4702">
        <f>INDEX(NoSettings!$C:$C,MATCH(EPS!$A4702,NoSettings!$A:$A,0))</f>
        <v>3893980</v>
      </c>
      <c r="K4702">
        <f>INDEX(GWP!$C$2:$C$13,MATCH(EPS!I4702,GWP!$B$2:$B$13,0))</f>
        <v>0</v>
      </c>
      <c r="L4702" s="4">
        <f t="shared" si="147"/>
        <v>0</v>
      </c>
    </row>
    <row r="4703" spans="1:12">
      <c r="A4703" t="s">
        <v>10320</v>
      </c>
      <c r="B4703" t="s">
        <v>7394</v>
      </c>
      <c r="C4703" t="s">
        <v>1740</v>
      </c>
      <c r="D4703" t="s">
        <v>6898</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10321</v>
      </c>
      <c r="B4704" t="s">
        <v>7394</v>
      </c>
      <c r="C4704" t="s">
        <v>1740</v>
      </c>
      <c r="D4704" t="s">
        <v>6898</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10322</v>
      </c>
      <c r="B4705" t="s">
        <v>7394</v>
      </c>
      <c r="C4705" t="s">
        <v>1740</v>
      </c>
      <c r="D4705" t="s">
        <v>6898</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10323</v>
      </c>
      <c r="B4706" t="s">
        <v>7394</v>
      </c>
      <c r="C4706" t="s">
        <v>1740</v>
      </c>
      <c r="D4706" t="s">
        <v>6899</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10324</v>
      </c>
      <c r="B4707" t="s">
        <v>7394</v>
      </c>
      <c r="C4707" t="s">
        <v>1740</v>
      </c>
      <c r="D4707" t="s">
        <v>6899</v>
      </c>
      <c r="E4707" t="s">
        <v>1705</v>
      </c>
      <c r="H4707" t="str">
        <f>INDEX('Vensim Variables'!$B:$B,MATCH(EPS!$B4707,'Vensim Variables'!$A:$A,0))</f>
        <v>g pollutant</v>
      </c>
      <c r="I4707" t="str">
        <f t="shared" si="146"/>
        <v>VOC</v>
      </c>
      <c r="J4707">
        <f>INDEX(NoSettings!$C:$C,MATCH(EPS!$A4707,NoSettings!$A:$A,0))</f>
        <v>7459380</v>
      </c>
      <c r="K4707">
        <f>INDEX(GWP!$C$2:$C$13,MATCH(EPS!I4707,GWP!$B$2:$B$13,0))</f>
        <v>0</v>
      </c>
      <c r="L4707" s="4">
        <f t="shared" si="147"/>
        <v>0</v>
      </c>
    </row>
    <row r="4708" spans="1:12">
      <c r="A4708" t="s">
        <v>10325</v>
      </c>
      <c r="B4708" t="s">
        <v>7394</v>
      </c>
      <c r="C4708" t="s">
        <v>1740</v>
      </c>
      <c r="D4708" t="s">
        <v>6899</v>
      </c>
      <c r="E4708" t="s">
        <v>1706</v>
      </c>
      <c r="H4708" t="str">
        <f>INDEX('Vensim Variables'!$B:$B,MATCH(EPS!$B4708,'Vensim Variables'!$A:$A,0))</f>
        <v>g pollutant</v>
      </c>
      <c r="I4708" t="str">
        <f t="shared" si="146"/>
        <v>CO</v>
      </c>
      <c r="J4708">
        <f>INDEX(NoSettings!$C:$C,MATCH(EPS!$A4708,NoSettings!$A:$A,0))</f>
        <v>125819000</v>
      </c>
      <c r="K4708">
        <f>INDEX(GWP!$C$2:$C$13,MATCH(EPS!I4708,GWP!$B$2:$B$13,0))</f>
        <v>0</v>
      </c>
      <c r="L4708" s="4">
        <f t="shared" si="147"/>
        <v>0</v>
      </c>
    </row>
    <row r="4709" spans="1:12">
      <c r="A4709" t="s">
        <v>10326</v>
      </c>
      <c r="B4709" t="s">
        <v>7394</v>
      </c>
      <c r="C4709" t="s">
        <v>1740</v>
      </c>
      <c r="D4709" t="s">
        <v>6899</v>
      </c>
      <c r="E4709" t="s">
        <v>1707</v>
      </c>
      <c r="H4709" t="str">
        <f>INDEX('Vensim Variables'!$B:$B,MATCH(EPS!$B4709,'Vensim Variables'!$A:$A,0))</f>
        <v>g pollutant</v>
      </c>
      <c r="I4709" t="str">
        <f t="shared" si="146"/>
        <v>NOx</v>
      </c>
      <c r="J4709">
        <f>INDEX(NoSettings!$C:$C,MATCH(EPS!$A4709,NoSettings!$A:$A,0))</f>
        <v>81719700</v>
      </c>
      <c r="K4709">
        <f>INDEX(GWP!$C$2:$C$13,MATCH(EPS!I4709,GWP!$B$2:$B$13,0))</f>
        <v>0</v>
      </c>
      <c r="L4709" s="4">
        <f t="shared" si="147"/>
        <v>0</v>
      </c>
    </row>
    <row r="4710" spans="1:12">
      <c r="A4710" t="s">
        <v>10327</v>
      </c>
      <c r="B4710" t="s">
        <v>7394</v>
      </c>
      <c r="C4710" t="s">
        <v>1740</v>
      </c>
      <c r="D4710" t="s">
        <v>6899</v>
      </c>
      <c r="E4710" t="s">
        <v>1708</v>
      </c>
      <c r="H4710" t="str">
        <f>INDEX('Vensim Variables'!$B:$B,MATCH(EPS!$B4710,'Vensim Variables'!$A:$A,0))</f>
        <v>g pollutant</v>
      </c>
      <c r="I4710" t="str">
        <f t="shared" si="146"/>
        <v>PM10</v>
      </c>
      <c r="J4710">
        <f>INDEX(NoSettings!$C:$C,MATCH(EPS!$A4710,NoSettings!$A:$A,0))</f>
        <v>15108000</v>
      </c>
      <c r="K4710">
        <f>INDEX(GWP!$C$2:$C$13,MATCH(EPS!I4710,GWP!$B$2:$B$13,0))</f>
        <v>0</v>
      </c>
      <c r="L4710" s="4">
        <f t="shared" si="147"/>
        <v>0</v>
      </c>
    </row>
    <row r="4711" spans="1:12">
      <c r="A4711" t="s">
        <v>10328</v>
      </c>
      <c r="B4711" t="s">
        <v>7394</v>
      </c>
      <c r="C4711" t="s">
        <v>1740</v>
      </c>
      <c r="D4711" t="s">
        <v>6899</v>
      </c>
      <c r="E4711" t="s">
        <v>1709</v>
      </c>
      <c r="H4711" t="str">
        <f>INDEX('Vensim Variables'!$B:$B,MATCH(EPS!$B4711,'Vensim Variables'!$A:$A,0))</f>
        <v>g pollutant</v>
      </c>
      <c r="I4711" t="str">
        <f t="shared" si="146"/>
        <v>PM25</v>
      </c>
      <c r="J4711">
        <f>INDEX(NoSettings!$C:$C,MATCH(EPS!$A4711,NoSettings!$A:$A,0))</f>
        <v>13238300</v>
      </c>
      <c r="K4711">
        <f>INDEX(GWP!$C$2:$C$13,MATCH(EPS!I4711,GWP!$B$2:$B$13,0))</f>
        <v>0</v>
      </c>
      <c r="L4711" s="4">
        <f t="shared" si="147"/>
        <v>0</v>
      </c>
    </row>
    <row r="4712" spans="1:12">
      <c r="A4712" t="s">
        <v>10329</v>
      </c>
      <c r="B4712" t="s">
        <v>7394</v>
      </c>
      <c r="C4712" t="s">
        <v>1740</v>
      </c>
      <c r="D4712" t="s">
        <v>6899</v>
      </c>
      <c r="E4712" t="s">
        <v>1710</v>
      </c>
      <c r="H4712" t="str">
        <f>INDEX('Vensim Variables'!$B:$B,MATCH(EPS!$B4712,'Vensim Variables'!$A:$A,0))</f>
        <v>g pollutant</v>
      </c>
      <c r="I4712" t="str">
        <f t="shared" si="146"/>
        <v>SOx</v>
      </c>
      <c r="J4712">
        <f>INDEX(NoSettings!$C:$C,MATCH(EPS!$A4712,NoSettings!$A:$A,0))</f>
        <v>56051700</v>
      </c>
      <c r="K4712">
        <f>INDEX(GWP!$C$2:$C$13,MATCH(EPS!I4712,GWP!$B$2:$B$13,0))</f>
        <v>0</v>
      </c>
      <c r="L4712" s="4">
        <f t="shared" si="147"/>
        <v>0</v>
      </c>
    </row>
    <row r="4713" spans="1:12">
      <c r="A4713" t="s">
        <v>10330</v>
      </c>
      <c r="B4713" t="s">
        <v>7394</v>
      </c>
      <c r="C4713" t="s">
        <v>1740</v>
      </c>
      <c r="D4713" t="s">
        <v>6899</v>
      </c>
      <c r="E4713" t="s">
        <v>1711</v>
      </c>
      <c r="H4713" t="str">
        <f>INDEX('Vensim Variables'!$B:$B,MATCH(EPS!$B4713,'Vensim Variables'!$A:$A,0))</f>
        <v>g pollutant</v>
      </c>
      <c r="I4713" t="str">
        <f t="shared" si="146"/>
        <v>BC</v>
      </c>
      <c r="J4713">
        <f>INDEX(NoSettings!$C:$C,MATCH(EPS!$A4713,NoSettings!$A:$A,0))</f>
        <v>1024880</v>
      </c>
      <c r="K4713">
        <f>INDEX(GWP!$C$2:$C$13,MATCH(EPS!I4713,GWP!$B$2:$B$13,0))</f>
        <v>0</v>
      </c>
      <c r="L4713" s="4">
        <f t="shared" si="147"/>
        <v>0</v>
      </c>
    </row>
    <row r="4714" spans="1:12">
      <c r="A4714" t="s">
        <v>10331</v>
      </c>
      <c r="B4714" t="s">
        <v>7394</v>
      </c>
      <c r="C4714" t="s">
        <v>1740</v>
      </c>
      <c r="D4714" t="s">
        <v>6899</v>
      </c>
      <c r="E4714" t="s">
        <v>1712</v>
      </c>
      <c r="H4714" t="str">
        <f>INDEX('Vensim Variables'!$B:$B,MATCH(EPS!$B4714,'Vensim Variables'!$A:$A,0))</f>
        <v>g pollutant</v>
      </c>
      <c r="I4714" t="str">
        <f t="shared" si="146"/>
        <v>OC</v>
      </c>
      <c r="J4714">
        <f>INDEX(NoSettings!$C:$C,MATCH(EPS!$A4714,NoSettings!$A:$A,0))</f>
        <v>5026650</v>
      </c>
      <c r="K4714">
        <f>INDEX(GWP!$C$2:$C$13,MATCH(EPS!I4714,GWP!$B$2:$B$13,0))</f>
        <v>0</v>
      </c>
      <c r="L4714" s="4">
        <f t="shared" si="147"/>
        <v>0</v>
      </c>
    </row>
    <row r="4715" spans="1:12">
      <c r="A4715" t="s">
        <v>10332</v>
      </c>
      <c r="B4715" t="s">
        <v>7394</v>
      </c>
      <c r="C4715" t="s">
        <v>1740</v>
      </c>
      <c r="D4715" t="s">
        <v>6899</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10333</v>
      </c>
      <c r="B4716" t="s">
        <v>7394</v>
      </c>
      <c r="C4716" t="s">
        <v>1740</v>
      </c>
      <c r="D4716" t="s">
        <v>6899</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10334</v>
      </c>
      <c r="B4717" t="s">
        <v>7394</v>
      </c>
      <c r="C4717" t="s">
        <v>1740</v>
      </c>
      <c r="D4717" t="s">
        <v>6899</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10335</v>
      </c>
      <c r="B4718" t="s">
        <v>7394</v>
      </c>
      <c r="C4718" t="s">
        <v>1740</v>
      </c>
      <c r="D4718" t="s">
        <v>6900</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10336</v>
      </c>
      <c r="B4719" t="s">
        <v>7394</v>
      </c>
      <c r="C4719" t="s">
        <v>1740</v>
      </c>
      <c r="D4719" t="s">
        <v>6900</v>
      </c>
      <c r="E4719" t="s">
        <v>1705</v>
      </c>
      <c r="H4719" t="str">
        <f>INDEX('Vensim Variables'!$B:$B,MATCH(EPS!$B4719,'Vensim Variables'!$A:$A,0))</f>
        <v>g pollutant</v>
      </c>
      <c r="I4719" t="str">
        <f t="shared" si="146"/>
        <v>VOC</v>
      </c>
      <c r="J4719">
        <f>INDEX(NoSettings!$C:$C,MATCH(EPS!$A4719,NoSettings!$A:$A,0))</f>
        <v>4222980</v>
      </c>
      <c r="K4719">
        <f>INDEX(GWP!$C$2:$C$13,MATCH(EPS!I4719,GWP!$B$2:$B$13,0))</f>
        <v>0</v>
      </c>
      <c r="L4719" s="4">
        <f t="shared" si="147"/>
        <v>0</v>
      </c>
    </row>
    <row r="4720" spans="1:12">
      <c r="A4720" t="s">
        <v>10337</v>
      </c>
      <c r="B4720" t="s">
        <v>7394</v>
      </c>
      <c r="C4720" t="s">
        <v>1740</v>
      </c>
      <c r="D4720" t="s">
        <v>6900</v>
      </c>
      <c r="E4720" t="s">
        <v>1706</v>
      </c>
      <c r="H4720" t="str">
        <f>INDEX('Vensim Variables'!$B:$B,MATCH(EPS!$B4720,'Vensim Variables'!$A:$A,0))</f>
        <v>g pollutant</v>
      </c>
      <c r="I4720" t="str">
        <f t="shared" si="146"/>
        <v>CO</v>
      </c>
      <c r="J4720">
        <f>INDEX(NoSettings!$C:$C,MATCH(EPS!$A4720,NoSettings!$A:$A,0))</f>
        <v>71230000</v>
      </c>
      <c r="K4720">
        <f>INDEX(GWP!$C$2:$C$13,MATCH(EPS!I4720,GWP!$B$2:$B$13,0))</f>
        <v>0</v>
      </c>
      <c r="L4720" s="4">
        <f t="shared" si="147"/>
        <v>0</v>
      </c>
    </row>
    <row r="4721" spans="1:12">
      <c r="A4721" t="s">
        <v>10338</v>
      </c>
      <c r="B4721" t="s">
        <v>7394</v>
      </c>
      <c r="C4721" t="s">
        <v>1740</v>
      </c>
      <c r="D4721" t="s">
        <v>6900</v>
      </c>
      <c r="E4721" t="s">
        <v>1707</v>
      </c>
      <c r="H4721" t="str">
        <f>INDEX('Vensim Variables'!$B:$B,MATCH(EPS!$B4721,'Vensim Variables'!$A:$A,0))</f>
        <v>g pollutant</v>
      </c>
      <c r="I4721" t="str">
        <f t="shared" si="146"/>
        <v>NOx</v>
      </c>
      <c r="J4721">
        <f>INDEX(NoSettings!$C:$C,MATCH(EPS!$A4721,NoSettings!$A:$A,0))</f>
        <v>46264000</v>
      </c>
      <c r="K4721">
        <f>INDEX(GWP!$C$2:$C$13,MATCH(EPS!I4721,GWP!$B$2:$B$13,0))</f>
        <v>0</v>
      </c>
      <c r="L4721" s="4">
        <f t="shared" si="147"/>
        <v>0</v>
      </c>
    </row>
    <row r="4722" spans="1:12">
      <c r="A4722" t="s">
        <v>10339</v>
      </c>
      <c r="B4722" t="s">
        <v>7394</v>
      </c>
      <c r="C4722" t="s">
        <v>1740</v>
      </c>
      <c r="D4722" t="s">
        <v>6900</v>
      </c>
      <c r="E4722" t="s">
        <v>1708</v>
      </c>
      <c r="H4722" t="str">
        <f>INDEX('Vensim Variables'!$B:$B,MATCH(EPS!$B4722,'Vensim Variables'!$A:$A,0))</f>
        <v>g pollutant</v>
      </c>
      <c r="I4722" t="str">
        <f t="shared" si="146"/>
        <v>PM10</v>
      </c>
      <c r="J4722">
        <f>INDEX(NoSettings!$C:$C,MATCH(EPS!$A4722,NoSettings!$A:$A,0))</f>
        <v>8553070</v>
      </c>
      <c r="K4722">
        <f>INDEX(GWP!$C$2:$C$13,MATCH(EPS!I4722,GWP!$B$2:$B$13,0))</f>
        <v>0</v>
      </c>
      <c r="L4722" s="4">
        <f t="shared" si="147"/>
        <v>0</v>
      </c>
    </row>
    <row r="4723" spans="1:12">
      <c r="A4723" t="s">
        <v>10340</v>
      </c>
      <c r="B4723" t="s">
        <v>7394</v>
      </c>
      <c r="C4723" t="s">
        <v>1740</v>
      </c>
      <c r="D4723" t="s">
        <v>6900</v>
      </c>
      <c r="E4723" t="s">
        <v>1709</v>
      </c>
      <c r="H4723" t="str">
        <f>INDEX('Vensim Variables'!$B:$B,MATCH(EPS!$B4723,'Vensim Variables'!$A:$A,0))</f>
        <v>g pollutant</v>
      </c>
      <c r="I4723" t="str">
        <f t="shared" si="146"/>
        <v>PM25</v>
      </c>
      <c r="J4723">
        <f>INDEX(NoSettings!$C:$C,MATCH(EPS!$A4723,NoSettings!$A:$A,0))</f>
        <v>7494580</v>
      </c>
      <c r="K4723">
        <f>INDEX(GWP!$C$2:$C$13,MATCH(EPS!I4723,GWP!$B$2:$B$13,0))</f>
        <v>0</v>
      </c>
      <c r="L4723" s="4">
        <f t="shared" si="147"/>
        <v>0</v>
      </c>
    </row>
    <row r="4724" spans="1:12">
      <c r="A4724" t="s">
        <v>10341</v>
      </c>
      <c r="B4724" t="s">
        <v>7394</v>
      </c>
      <c r="C4724" t="s">
        <v>1740</v>
      </c>
      <c r="D4724" t="s">
        <v>6900</v>
      </c>
      <c r="E4724" t="s">
        <v>1710</v>
      </c>
      <c r="H4724" t="str">
        <f>INDEX('Vensim Variables'!$B:$B,MATCH(EPS!$B4724,'Vensim Variables'!$A:$A,0))</f>
        <v>g pollutant</v>
      </c>
      <c r="I4724" t="str">
        <f t="shared" si="146"/>
        <v>SOx</v>
      </c>
      <c r="J4724">
        <f>INDEX(NoSettings!$C:$C,MATCH(EPS!$A4724,NoSettings!$A:$A,0))</f>
        <v>31732500</v>
      </c>
      <c r="K4724">
        <f>INDEX(GWP!$C$2:$C$13,MATCH(EPS!I4724,GWP!$B$2:$B$13,0))</f>
        <v>0</v>
      </c>
      <c r="L4724" s="4">
        <f t="shared" si="147"/>
        <v>0</v>
      </c>
    </row>
    <row r="4725" spans="1:12">
      <c r="A4725" t="s">
        <v>10342</v>
      </c>
      <c r="B4725" t="s">
        <v>7394</v>
      </c>
      <c r="C4725" t="s">
        <v>1740</v>
      </c>
      <c r="D4725" t="s">
        <v>6900</v>
      </c>
      <c r="E4725" t="s">
        <v>1711</v>
      </c>
      <c r="H4725" t="str">
        <f>INDEX('Vensim Variables'!$B:$B,MATCH(EPS!$B4725,'Vensim Variables'!$A:$A,0))</f>
        <v>g pollutant</v>
      </c>
      <c r="I4725" t="str">
        <f t="shared" si="146"/>
        <v>BC</v>
      </c>
      <c r="J4725">
        <f>INDEX(NoSettings!$C:$C,MATCH(EPS!$A4725,NoSettings!$A:$A,0))</f>
        <v>580215</v>
      </c>
      <c r="K4725">
        <f>INDEX(GWP!$C$2:$C$13,MATCH(EPS!I4725,GWP!$B$2:$B$13,0))</f>
        <v>0</v>
      </c>
      <c r="L4725" s="4">
        <f t="shared" si="147"/>
        <v>0</v>
      </c>
    </row>
    <row r="4726" spans="1:12">
      <c r="A4726" t="s">
        <v>10343</v>
      </c>
      <c r="B4726" t="s">
        <v>7394</v>
      </c>
      <c r="C4726" t="s">
        <v>1740</v>
      </c>
      <c r="D4726" t="s">
        <v>6900</v>
      </c>
      <c r="E4726" t="s">
        <v>1712</v>
      </c>
      <c r="H4726" t="str">
        <f>INDEX('Vensim Variables'!$B:$B,MATCH(EPS!$B4726,'Vensim Variables'!$A:$A,0))</f>
        <v>g pollutant</v>
      </c>
      <c r="I4726" t="str">
        <f t="shared" si="146"/>
        <v>OC</v>
      </c>
      <c r="J4726">
        <f>INDEX(NoSettings!$C:$C,MATCH(EPS!$A4726,NoSettings!$A:$A,0))</f>
        <v>2845740</v>
      </c>
      <c r="K4726">
        <f>INDEX(GWP!$C$2:$C$13,MATCH(EPS!I4726,GWP!$B$2:$B$13,0))</f>
        <v>0</v>
      </c>
      <c r="L4726" s="4">
        <f t="shared" si="147"/>
        <v>0</v>
      </c>
    </row>
    <row r="4727" spans="1:12">
      <c r="A4727" t="s">
        <v>10344</v>
      </c>
      <c r="B4727" t="s">
        <v>7394</v>
      </c>
      <c r="C4727" t="s">
        <v>1740</v>
      </c>
      <c r="D4727" t="s">
        <v>6900</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10345</v>
      </c>
      <c r="B4728" t="s">
        <v>7394</v>
      </c>
      <c r="C4728" t="s">
        <v>1740</v>
      </c>
      <c r="D4728" t="s">
        <v>6900</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10346</v>
      </c>
      <c r="B4729" t="s">
        <v>7394</v>
      </c>
      <c r="C4729" t="s">
        <v>1740</v>
      </c>
      <c r="D4729" t="s">
        <v>6900</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10347</v>
      </c>
      <c r="B4730" t="s">
        <v>7394</v>
      </c>
      <c r="C4730" t="s">
        <v>1740</v>
      </c>
      <c r="D4730" t="s">
        <v>6901</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10348</v>
      </c>
      <c r="B4731" t="s">
        <v>7394</v>
      </c>
      <c r="C4731" t="s">
        <v>1740</v>
      </c>
      <c r="D4731" t="s">
        <v>6901</v>
      </c>
      <c r="E4731" t="s">
        <v>1705</v>
      </c>
      <c r="H4731" t="str">
        <f>INDEX('Vensim Variables'!$B:$B,MATCH(EPS!$B4731,'Vensim Variables'!$A:$A,0))</f>
        <v>g pollutant</v>
      </c>
      <c r="I4731" t="str">
        <f t="shared" si="146"/>
        <v>VOC</v>
      </c>
      <c r="J4731">
        <f>INDEX(NoSettings!$C:$C,MATCH(EPS!$A4731,NoSettings!$A:$A,0))</f>
        <v>39019500</v>
      </c>
      <c r="K4731">
        <f>INDEX(GWP!$C$2:$C$13,MATCH(EPS!I4731,GWP!$B$2:$B$13,0))</f>
        <v>0</v>
      </c>
      <c r="L4731" s="4">
        <f t="shared" si="147"/>
        <v>0</v>
      </c>
    </row>
    <row r="4732" spans="1:12">
      <c r="A4732" t="s">
        <v>10349</v>
      </c>
      <c r="B4732" t="s">
        <v>7394</v>
      </c>
      <c r="C4732" t="s">
        <v>1740</v>
      </c>
      <c r="D4732" t="s">
        <v>6901</v>
      </c>
      <c r="E4732" t="s">
        <v>1706</v>
      </c>
      <c r="H4732" t="str">
        <f>INDEX('Vensim Variables'!$B:$B,MATCH(EPS!$B4732,'Vensim Variables'!$A:$A,0))</f>
        <v>g pollutant</v>
      </c>
      <c r="I4732" t="str">
        <f t="shared" si="146"/>
        <v>CO</v>
      </c>
      <c r="J4732">
        <f>INDEX(NoSettings!$C:$C,MATCH(EPS!$A4732,NoSettings!$A:$A,0))</f>
        <v>658151000</v>
      </c>
      <c r="K4732">
        <f>INDEX(GWP!$C$2:$C$13,MATCH(EPS!I4732,GWP!$B$2:$B$13,0))</f>
        <v>0</v>
      </c>
      <c r="L4732" s="4">
        <f t="shared" si="147"/>
        <v>0</v>
      </c>
    </row>
    <row r="4733" spans="1:12">
      <c r="A4733" t="s">
        <v>10350</v>
      </c>
      <c r="B4733" t="s">
        <v>7394</v>
      </c>
      <c r="C4733" t="s">
        <v>1740</v>
      </c>
      <c r="D4733" t="s">
        <v>6901</v>
      </c>
      <c r="E4733" t="s">
        <v>1707</v>
      </c>
      <c r="H4733" t="str">
        <f>INDEX('Vensim Variables'!$B:$B,MATCH(EPS!$B4733,'Vensim Variables'!$A:$A,0))</f>
        <v>g pollutant</v>
      </c>
      <c r="I4733" t="str">
        <f t="shared" si="146"/>
        <v>NOx</v>
      </c>
      <c r="J4733">
        <f>INDEX(NoSettings!$C:$C,MATCH(EPS!$A4733,NoSettings!$A:$A,0))</f>
        <v>427470000</v>
      </c>
      <c r="K4733">
        <f>INDEX(GWP!$C$2:$C$13,MATCH(EPS!I4733,GWP!$B$2:$B$13,0))</f>
        <v>0</v>
      </c>
      <c r="L4733" s="4">
        <f t="shared" si="147"/>
        <v>0</v>
      </c>
    </row>
    <row r="4734" spans="1:12">
      <c r="A4734" t="s">
        <v>10351</v>
      </c>
      <c r="B4734" t="s">
        <v>7394</v>
      </c>
      <c r="C4734" t="s">
        <v>1740</v>
      </c>
      <c r="D4734" t="s">
        <v>6901</v>
      </c>
      <c r="E4734" t="s">
        <v>1708</v>
      </c>
      <c r="H4734" t="str">
        <f>INDEX('Vensim Variables'!$B:$B,MATCH(EPS!$B4734,'Vensim Variables'!$A:$A,0))</f>
        <v>g pollutant</v>
      </c>
      <c r="I4734" t="str">
        <f t="shared" si="146"/>
        <v>PM10</v>
      </c>
      <c r="J4734">
        <f>INDEX(NoSettings!$C:$C,MATCH(EPS!$A4734,NoSettings!$A:$A,0))</f>
        <v>79028700</v>
      </c>
      <c r="K4734">
        <f>INDEX(GWP!$C$2:$C$13,MATCH(EPS!I4734,GWP!$B$2:$B$13,0))</f>
        <v>0</v>
      </c>
      <c r="L4734" s="4">
        <f t="shared" si="147"/>
        <v>0</v>
      </c>
    </row>
    <row r="4735" spans="1:12">
      <c r="A4735" t="s">
        <v>10352</v>
      </c>
      <c r="B4735" t="s">
        <v>7394</v>
      </c>
      <c r="C4735" t="s">
        <v>1740</v>
      </c>
      <c r="D4735" t="s">
        <v>6901</v>
      </c>
      <c r="E4735" t="s">
        <v>1709</v>
      </c>
      <c r="H4735" t="str">
        <f>INDEX('Vensim Variables'!$B:$B,MATCH(EPS!$B4735,'Vensim Variables'!$A:$A,0))</f>
        <v>g pollutant</v>
      </c>
      <c r="I4735" t="str">
        <f t="shared" si="146"/>
        <v>PM25</v>
      </c>
      <c r="J4735">
        <f>INDEX(NoSettings!$C:$C,MATCH(EPS!$A4735,NoSettings!$A:$A,0))</f>
        <v>69248400</v>
      </c>
      <c r="K4735">
        <f>INDEX(GWP!$C$2:$C$13,MATCH(EPS!I4735,GWP!$B$2:$B$13,0))</f>
        <v>0</v>
      </c>
      <c r="L4735" s="4">
        <f t="shared" si="147"/>
        <v>0</v>
      </c>
    </row>
    <row r="4736" spans="1:12">
      <c r="A4736" t="s">
        <v>10353</v>
      </c>
      <c r="B4736" t="s">
        <v>7394</v>
      </c>
      <c r="C4736" t="s">
        <v>1740</v>
      </c>
      <c r="D4736" t="s">
        <v>6901</v>
      </c>
      <c r="E4736" t="s">
        <v>1710</v>
      </c>
      <c r="H4736" t="str">
        <f>INDEX('Vensim Variables'!$B:$B,MATCH(EPS!$B4736,'Vensim Variables'!$A:$A,0))</f>
        <v>g pollutant</v>
      </c>
      <c r="I4736" t="str">
        <f t="shared" si="146"/>
        <v>SOx</v>
      </c>
      <c r="J4736">
        <f>INDEX(NoSettings!$C:$C,MATCH(EPS!$A4736,NoSettings!$A:$A,0))</f>
        <v>293202000</v>
      </c>
      <c r="K4736">
        <f>INDEX(GWP!$C$2:$C$13,MATCH(EPS!I4736,GWP!$B$2:$B$13,0))</f>
        <v>0</v>
      </c>
      <c r="L4736" s="4">
        <f t="shared" si="147"/>
        <v>0</v>
      </c>
    </row>
    <row r="4737" spans="1:12">
      <c r="A4737" t="s">
        <v>10354</v>
      </c>
      <c r="B4737" t="s">
        <v>7394</v>
      </c>
      <c r="C4737" t="s">
        <v>1740</v>
      </c>
      <c r="D4737" t="s">
        <v>6901</v>
      </c>
      <c r="E4737" t="s">
        <v>1711</v>
      </c>
      <c r="H4737" t="str">
        <f>INDEX('Vensim Variables'!$B:$B,MATCH(EPS!$B4737,'Vensim Variables'!$A:$A,0))</f>
        <v>g pollutant</v>
      </c>
      <c r="I4737" t="str">
        <f t="shared" si="146"/>
        <v>BC</v>
      </c>
      <c r="J4737">
        <f>INDEX(NoSettings!$C:$C,MATCH(EPS!$A4737,NoSettings!$A:$A,0))</f>
        <v>5361070</v>
      </c>
      <c r="K4737">
        <f>INDEX(GWP!$C$2:$C$13,MATCH(EPS!I4737,GWP!$B$2:$B$13,0))</f>
        <v>0</v>
      </c>
      <c r="L4737" s="4">
        <f t="shared" si="147"/>
        <v>0</v>
      </c>
    </row>
    <row r="4738" spans="1:12">
      <c r="A4738" t="s">
        <v>10355</v>
      </c>
      <c r="B4738" t="s">
        <v>7394</v>
      </c>
      <c r="C4738" t="s">
        <v>1740</v>
      </c>
      <c r="D4738" t="s">
        <v>6901</v>
      </c>
      <c r="E4738" t="s">
        <v>1712</v>
      </c>
      <c r="H4738" t="str">
        <f>INDEX('Vensim Variables'!$B:$B,MATCH(EPS!$B4738,'Vensim Variables'!$A:$A,0))</f>
        <v>g pollutant</v>
      </c>
      <c r="I4738" t="str">
        <f t="shared" si="146"/>
        <v>OC</v>
      </c>
      <c r="J4738">
        <f>INDEX(NoSettings!$C:$C,MATCH(EPS!$A4738,NoSettings!$A:$A,0))</f>
        <v>26294100</v>
      </c>
      <c r="K4738">
        <f>INDEX(GWP!$C$2:$C$13,MATCH(EPS!I4738,GWP!$B$2:$B$13,0))</f>
        <v>0</v>
      </c>
      <c r="L4738" s="4">
        <f t="shared" si="147"/>
        <v>0</v>
      </c>
    </row>
    <row r="4739" spans="1:12">
      <c r="A4739" t="s">
        <v>10356</v>
      </c>
      <c r="B4739" t="s">
        <v>7394</v>
      </c>
      <c r="C4739" t="s">
        <v>1740</v>
      </c>
      <c r="D4739" t="s">
        <v>6901</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10357</v>
      </c>
      <c r="B4740" t="s">
        <v>7394</v>
      </c>
      <c r="C4740" t="s">
        <v>1740</v>
      </c>
      <c r="D4740" t="s">
        <v>6901</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10358</v>
      </c>
      <c r="B4741" t="s">
        <v>7394</v>
      </c>
      <c r="C4741" t="s">
        <v>1740</v>
      </c>
      <c r="D4741" t="s">
        <v>6901</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10359</v>
      </c>
      <c r="B4742" t="s">
        <v>7394</v>
      </c>
      <c r="C4742" t="s">
        <v>1740</v>
      </c>
      <c r="D4742" t="s">
        <v>6902</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10360</v>
      </c>
      <c r="B4743" t="s">
        <v>7394</v>
      </c>
      <c r="C4743" t="s">
        <v>1740</v>
      </c>
      <c r="D4743" t="s">
        <v>6902</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10361</v>
      </c>
      <c r="B4744" t="s">
        <v>7394</v>
      </c>
      <c r="C4744" t="s">
        <v>1740</v>
      </c>
      <c r="D4744" t="s">
        <v>6902</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10362</v>
      </c>
      <c r="B4745" t="s">
        <v>7394</v>
      </c>
      <c r="C4745" t="s">
        <v>1740</v>
      </c>
      <c r="D4745" t="s">
        <v>6902</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10363</v>
      </c>
      <c r="B4746" t="s">
        <v>7394</v>
      </c>
      <c r="C4746" t="s">
        <v>1740</v>
      </c>
      <c r="D4746" t="s">
        <v>6902</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10364</v>
      </c>
      <c r="B4747" t="s">
        <v>7394</v>
      </c>
      <c r="C4747" t="s">
        <v>1740</v>
      </c>
      <c r="D4747" t="s">
        <v>6902</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10365</v>
      </c>
      <c r="B4748" t="s">
        <v>7394</v>
      </c>
      <c r="C4748" t="s">
        <v>1740</v>
      </c>
      <c r="D4748" t="s">
        <v>6902</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10366</v>
      </c>
      <c r="B4749" t="s">
        <v>7394</v>
      </c>
      <c r="C4749" t="s">
        <v>1740</v>
      </c>
      <c r="D4749" t="s">
        <v>6902</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10367</v>
      </c>
      <c r="B4750" t="s">
        <v>7394</v>
      </c>
      <c r="C4750" t="s">
        <v>1740</v>
      </c>
      <c r="D4750" t="s">
        <v>6902</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10368</v>
      </c>
      <c r="B4751" t="s">
        <v>7394</v>
      </c>
      <c r="C4751" t="s">
        <v>1740</v>
      </c>
      <c r="D4751" t="s">
        <v>6902</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10369</v>
      </c>
      <c r="B4752" t="s">
        <v>7394</v>
      </c>
      <c r="C4752" t="s">
        <v>1740</v>
      </c>
      <c r="D4752" t="s">
        <v>6902</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10370</v>
      </c>
      <c r="B4753" t="s">
        <v>7394</v>
      </c>
      <c r="C4753" t="s">
        <v>1740</v>
      </c>
      <c r="D4753" t="s">
        <v>6902</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10371</v>
      </c>
      <c r="B4754" t="s">
        <v>7394</v>
      </c>
      <c r="C4754" t="s">
        <v>1740</v>
      </c>
      <c r="D4754" t="s">
        <v>6903</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10372</v>
      </c>
      <c r="B4755" t="s">
        <v>7394</v>
      </c>
      <c r="C4755" t="s">
        <v>1740</v>
      </c>
      <c r="D4755" t="s">
        <v>6903</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10373</v>
      </c>
      <c r="B4756" t="s">
        <v>7394</v>
      </c>
      <c r="C4756" t="s">
        <v>1740</v>
      </c>
      <c r="D4756" t="s">
        <v>6903</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10374</v>
      </c>
      <c r="B4757" t="s">
        <v>7394</v>
      </c>
      <c r="C4757" t="s">
        <v>1740</v>
      </c>
      <c r="D4757" t="s">
        <v>6903</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10375</v>
      </c>
      <c r="B4758" t="s">
        <v>7394</v>
      </c>
      <c r="C4758" t="s">
        <v>1740</v>
      </c>
      <c r="D4758" t="s">
        <v>6903</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10376</v>
      </c>
      <c r="B4759" t="s">
        <v>7394</v>
      </c>
      <c r="C4759" t="s">
        <v>1740</v>
      </c>
      <c r="D4759" t="s">
        <v>6903</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10377</v>
      </c>
      <c r="B4760" t="s">
        <v>7394</v>
      </c>
      <c r="C4760" t="s">
        <v>1740</v>
      </c>
      <c r="D4760" t="s">
        <v>6903</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10378</v>
      </c>
      <c r="B4761" t="s">
        <v>7394</v>
      </c>
      <c r="C4761" t="s">
        <v>1740</v>
      </c>
      <c r="D4761" t="s">
        <v>6903</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10379</v>
      </c>
      <c r="B4762" t="s">
        <v>7394</v>
      </c>
      <c r="C4762" t="s">
        <v>1740</v>
      </c>
      <c r="D4762" t="s">
        <v>6903</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10380</v>
      </c>
      <c r="B4763" t="s">
        <v>7394</v>
      </c>
      <c r="C4763" t="s">
        <v>1740</v>
      </c>
      <c r="D4763" t="s">
        <v>6903</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10381</v>
      </c>
      <c r="B4764" t="s">
        <v>7394</v>
      </c>
      <c r="C4764" t="s">
        <v>1740</v>
      </c>
      <c r="D4764" t="s">
        <v>6903</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10382</v>
      </c>
      <c r="B4765" t="s">
        <v>7394</v>
      </c>
      <c r="C4765" t="s">
        <v>1740</v>
      </c>
      <c r="D4765" t="s">
        <v>6903</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10383</v>
      </c>
      <c r="B4766" t="s">
        <v>7394</v>
      </c>
      <c r="C4766" t="s">
        <v>1740</v>
      </c>
      <c r="D4766" t="s">
        <v>6904</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10384</v>
      </c>
      <c r="B4767" t="s">
        <v>7394</v>
      </c>
      <c r="C4767" t="s">
        <v>1740</v>
      </c>
      <c r="D4767" t="s">
        <v>6904</v>
      </c>
      <c r="E4767" t="s">
        <v>1705</v>
      </c>
      <c r="H4767" t="str">
        <f>INDEX('Vensim Variables'!$B:$B,MATCH(EPS!$B4767,'Vensim Variables'!$A:$A,0))</f>
        <v>g pollutant</v>
      </c>
      <c r="I4767" t="str">
        <f t="shared" si="148"/>
        <v>VOC</v>
      </c>
      <c r="J4767">
        <f>INDEX(NoSettings!$C:$C,MATCH(EPS!$A4767,NoSettings!$A:$A,0))</f>
        <v>398808000</v>
      </c>
      <c r="K4767">
        <f>INDEX(GWP!$C$2:$C$13,MATCH(EPS!I4767,GWP!$B$2:$B$13,0))</f>
        <v>0</v>
      </c>
      <c r="L4767" s="4">
        <f t="shared" si="149"/>
        <v>0</v>
      </c>
    </row>
    <row r="4768" spans="1:12">
      <c r="A4768" t="s">
        <v>10385</v>
      </c>
      <c r="B4768" t="s">
        <v>7394</v>
      </c>
      <c r="C4768" t="s">
        <v>1740</v>
      </c>
      <c r="D4768" t="s">
        <v>6904</v>
      </c>
      <c r="E4768" t="s">
        <v>1706</v>
      </c>
      <c r="H4768" t="str">
        <f>INDEX('Vensim Variables'!$B:$B,MATCH(EPS!$B4768,'Vensim Variables'!$A:$A,0))</f>
        <v>g pollutant</v>
      </c>
      <c r="I4768" t="str">
        <f t="shared" si="148"/>
        <v>CO</v>
      </c>
      <c r="J4768">
        <f>INDEX(NoSettings!$C:$C,MATCH(EPS!$A4768,NoSettings!$A:$A,0))</f>
        <v>6726790000</v>
      </c>
      <c r="K4768">
        <f>INDEX(GWP!$C$2:$C$13,MATCH(EPS!I4768,GWP!$B$2:$B$13,0))</f>
        <v>0</v>
      </c>
      <c r="L4768" s="4">
        <f t="shared" si="149"/>
        <v>0</v>
      </c>
    </row>
    <row r="4769" spans="1:12">
      <c r="A4769" t="s">
        <v>10386</v>
      </c>
      <c r="B4769" t="s">
        <v>7394</v>
      </c>
      <c r="C4769" t="s">
        <v>1740</v>
      </c>
      <c r="D4769" t="s">
        <v>6904</v>
      </c>
      <c r="E4769" t="s">
        <v>1707</v>
      </c>
      <c r="H4769" t="str">
        <f>INDEX('Vensim Variables'!$B:$B,MATCH(EPS!$B4769,'Vensim Variables'!$A:$A,0))</f>
        <v>g pollutant</v>
      </c>
      <c r="I4769" t="str">
        <f t="shared" si="148"/>
        <v>NOx</v>
      </c>
      <c r="J4769">
        <f>INDEX(NoSettings!$C:$C,MATCH(EPS!$A4769,NoSettings!$A:$A,0))</f>
        <v>4369060000</v>
      </c>
      <c r="K4769">
        <f>INDEX(GWP!$C$2:$C$13,MATCH(EPS!I4769,GWP!$B$2:$B$13,0))</f>
        <v>0</v>
      </c>
      <c r="L4769" s="4">
        <f t="shared" si="149"/>
        <v>0</v>
      </c>
    </row>
    <row r="4770" spans="1:12">
      <c r="A4770" t="s">
        <v>10387</v>
      </c>
      <c r="B4770" t="s">
        <v>7394</v>
      </c>
      <c r="C4770" t="s">
        <v>1740</v>
      </c>
      <c r="D4770" t="s">
        <v>6904</v>
      </c>
      <c r="E4770" t="s">
        <v>1708</v>
      </c>
      <c r="H4770" t="str">
        <f>INDEX('Vensim Variables'!$B:$B,MATCH(EPS!$B4770,'Vensim Variables'!$A:$A,0))</f>
        <v>g pollutant</v>
      </c>
      <c r="I4770" t="str">
        <f t="shared" si="148"/>
        <v>PM10</v>
      </c>
      <c r="J4770">
        <f>INDEX(NoSettings!$C:$C,MATCH(EPS!$A4770,NoSettings!$A:$A,0))</f>
        <v>807731000</v>
      </c>
      <c r="K4770">
        <f>INDEX(GWP!$C$2:$C$13,MATCH(EPS!I4770,GWP!$B$2:$B$13,0))</f>
        <v>0</v>
      </c>
      <c r="L4770" s="4">
        <f t="shared" si="149"/>
        <v>0</v>
      </c>
    </row>
    <row r="4771" spans="1:12">
      <c r="A4771" t="s">
        <v>10388</v>
      </c>
      <c r="B4771" t="s">
        <v>7394</v>
      </c>
      <c r="C4771" t="s">
        <v>1740</v>
      </c>
      <c r="D4771" t="s">
        <v>6904</v>
      </c>
      <c r="E4771" t="s">
        <v>1709</v>
      </c>
      <c r="H4771" t="str">
        <f>INDEX('Vensim Variables'!$B:$B,MATCH(EPS!$B4771,'Vensim Variables'!$A:$A,0))</f>
        <v>g pollutant</v>
      </c>
      <c r="I4771" t="str">
        <f t="shared" si="148"/>
        <v>PM25</v>
      </c>
      <c r="J4771">
        <f>INDEX(NoSettings!$C:$C,MATCH(EPS!$A4771,NoSettings!$A:$A,0))</f>
        <v>707770000</v>
      </c>
      <c r="K4771">
        <f>INDEX(GWP!$C$2:$C$13,MATCH(EPS!I4771,GWP!$B$2:$B$13,0))</f>
        <v>0</v>
      </c>
      <c r="L4771" s="4">
        <f t="shared" si="149"/>
        <v>0</v>
      </c>
    </row>
    <row r="4772" spans="1:12">
      <c r="A4772" t="s">
        <v>10389</v>
      </c>
      <c r="B4772" t="s">
        <v>7394</v>
      </c>
      <c r="C4772" t="s">
        <v>1740</v>
      </c>
      <c r="D4772" t="s">
        <v>6904</v>
      </c>
      <c r="E4772" t="s">
        <v>1710</v>
      </c>
      <c r="H4772" t="str">
        <f>INDEX('Vensim Variables'!$B:$B,MATCH(EPS!$B4772,'Vensim Variables'!$A:$A,0))</f>
        <v>g pollutant</v>
      </c>
      <c r="I4772" t="str">
        <f t="shared" si="148"/>
        <v>SOx</v>
      </c>
      <c r="J4772">
        <f>INDEX(NoSettings!$C:$C,MATCH(EPS!$A4772,NoSettings!$A:$A,0))</f>
        <v>2996740000</v>
      </c>
      <c r="K4772">
        <f>INDEX(GWP!$C$2:$C$13,MATCH(EPS!I4772,GWP!$B$2:$B$13,0))</f>
        <v>0</v>
      </c>
      <c r="L4772" s="4">
        <f t="shared" si="149"/>
        <v>0</v>
      </c>
    </row>
    <row r="4773" spans="1:12">
      <c r="A4773" t="s">
        <v>10390</v>
      </c>
      <c r="B4773" t="s">
        <v>7394</v>
      </c>
      <c r="C4773" t="s">
        <v>1740</v>
      </c>
      <c r="D4773" t="s">
        <v>6904</v>
      </c>
      <c r="E4773" t="s">
        <v>1711</v>
      </c>
      <c r="H4773" t="str">
        <f>INDEX('Vensim Variables'!$B:$B,MATCH(EPS!$B4773,'Vensim Variables'!$A:$A,0))</f>
        <v>g pollutant</v>
      </c>
      <c r="I4773" t="str">
        <f t="shared" si="148"/>
        <v>BC</v>
      </c>
      <c r="J4773">
        <f>INDEX(NoSettings!$C:$C,MATCH(EPS!$A4773,NoSettings!$A:$A,0))</f>
        <v>54794100</v>
      </c>
      <c r="K4773">
        <f>INDEX(GWP!$C$2:$C$13,MATCH(EPS!I4773,GWP!$B$2:$B$13,0))</f>
        <v>0</v>
      </c>
      <c r="L4773" s="4">
        <f t="shared" si="149"/>
        <v>0</v>
      </c>
    </row>
    <row r="4774" spans="1:12">
      <c r="A4774" t="s">
        <v>10391</v>
      </c>
      <c r="B4774" t="s">
        <v>7394</v>
      </c>
      <c r="C4774" t="s">
        <v>1740</v>
      </c>
      <c r="D4774" t="s">
        <v>6904</v>
      </c>
      <c r="E4774" t="s">
        <v>1712</v>
      </c>
      <c r="H4774" t="str">
        <f>INDEX('Vensim Variables'!$B:$B,MATCH(EPS!$B4774,'Vensim Variables'!$A:$A,0))</f>
        <v>g pollutant</v>
      </c>
      <c r="I4774" t="str">
        <f t="shared" si="148"/>
        <v>OC</v>
      </c>
      <c r="J4774">
        <f>INDEX(NoSettings!$C:$C,MATCH(EPS!$A4774,NoSettings!$A:$A,0))</f>
        <v>268745000</v>
      </c>
      <c r="K4774">
        <f>INDEX(GWP!$C$2:$C$13,MATCH(EPS!I4774,GWP!$B$2:$B$13,0))</f>
        <v>0</v>
      </c>
      <c r="L4774" s="4">
        <f t="shared" si="149"/>
        <v>0</v>
      </c>
    </row>
    <row r="4775" spans="1:12">
      <c r="A4775" t="s">
        <v>10392</v>
      </c>
      <c r="B4775" t="s">
        <v>7394</v>
      </c>
      <c r="C4775" t="s">
        <v>1740</v>
      </c>
      <c r="D4775" t="s">
        <v>6904</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10393</v>
      </c>
      <c r="B4776" t="s">
        <v>7394</v>
      </c>
      <c r="C4776" t="s">
        <v>1740</v>
      </c>
      <c r="D4776" t="s">
        <v>6904</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10394</v>
      </c>
      <c r="B4777" t="s">
        <v>7394</v>
      </c>
      <c r="C4777" t="s">
        <v>1740</v>
      </c>
      <c r="D4777" t="s">
        <v>6904</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10395</v>
      </c>
      <c r="B4778" t="s">
        <v>7394</v>
      </c>
      <c r="C4778" t="s">
        <v>1741</v>
      </c>
      <c r="D4778" t="s">
        <v>6880</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10396</v>
      </c>
      <c r="B4779" t="s">
        <v>7394</v>
      </c>
      <c r="C4779" t="s">
        <v>1741</v>
      </c>
      <c r="D4779" t="s">
        <v>6880</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10397</v>
      </c>
      <c r="B4780" t="s">
        <v>7394</v>
      </c>
      <c r="C4780" t="s">
        <v>1741</v>
      </c>
      <c r="D4780" t="s">
        <v>6880</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10398</v>
      </c>
      <c r="B4781" t="s">
        <v>7394</v>
      </c>
      <c r="C4781" t="s">
        <v>1741</v>
      </c>
      <c r="D4781" t="s">
        <v>6880</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10399</v>
      </c>
      <c r="B4782" t="s">
        <v>7394</v>
      </c>
      <c r="C4782" t="s">
        <v>1741</v>
      </c>
      <c r="D4782" t="s">
        <v>6880</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10400</v>
      </c>
      <c r="B4783" t="s">
        <v>7394</v>
      </c>
      <c r="C4783" t="s">
        <v>1741</v>
      </c>
      <c r="D4783" t="s">
        <v>6880</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10401</v>
      </c>
      <c r="B4784" t="s">
        <v>7394</v>
      </c>
      <c r="C4784" t="s">
        <v>1741</v>
      </c>
      <c r="D4784" t="s">
        <v>6880</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10402</v>
      </c>
      <c r="B4785" t="s">
        <v>7394</v>
      </c>
      <c r="C4785" t="s">
        <v>1741</v>
      </c>
      <c r="D4785" t="s">
        <v>6880</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10403</v>
      </c>
      <c r="B4786" t="s">
        <v>7394</v>
      </c>
      <c r="C4786" t="s">
        <v>1741</v>
      </c>
      <c r="D4786" t="s">
        <v>6880</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10404</v>
      </c>
      <c r="B4787" t="s">
        <v>7394</v>
      </c>
      <c r="C4787" t="s">
        <v>1741</v>
      </c>
      <c r="D4787" t="s">
        <v>6880</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10405</v>
      </c>
      <c r="B4788" t="s">
        <v>7394</v>
      </c>
      <c r="C4788" t="s">
        <v>1741</v>
      </c>
      <c r="D4788" t="s">
        <v>6880</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10406</v>
      </c>
      <c r="B4789" t="s">
        <v>7394</v>
      </c>
      <c r="C4789" t="s">
        <v>1741</v>
      </c>
      <c r="D4789" t="s">
        <v>6880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10407</v>
      </c>
      <c r="B4790" t="s">
        <v>7394</v>
      </c>
      <c r="C4790" t="s">
        <v>1741</v>
      </c>
      <c r="D4790" t="s">
        <v>6881</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10408</v>
      </c>
      <c r="B4791" t="s">
        <v>7394</v>
      </c>
      <c r="C4791" t="s">
        <v>1741</v>
      </c>
      <c r="D4791" t="s">
        <v>6881</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10409</v>
      </c>
      <c r="B4792" t="s">
        <v>7394</v>
      </c>
      <c r="C4792" t="s">
        <v>1741</v>
      </c>
      <c r="D4792" t="s">
        <v>6881</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10410</v>
      </c>
      <c r="B4793" t="s">
        <v>7394</v>
      </c>
      <c r="C4793" t="s">
        <v>1741</v>
      </c>
      <c r="D4793" t="s">
        <v>6881</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10411</v>
      </c>
      <c r="B4794" t="s">
        <v>7394</v>
      </c>
      <c r="C4794" t="s">
        <v>1741</v>
      </c>
      <c r="D4794" t="s">
        <v>6881</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10412</v>
      </c>
      <c r="B4795" t="s">
        <v>7394</v>
      </c>
      <c r="C4795" t="s">
        <v>1741</v>
      </c>
      <c r="D4795" t="s">
        <v>6881</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10413</v>
      </c>
      <c r="B4796" t="s">
        <v>7394</v>
      </c>
      <c r="C4796" t="s">
        <v>1741</v>
      </c>
      <c r="D4796" t="s">
        <v>6881</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10414</v>
      </c>
      <c r="B4797" t="s">
        <v>7394</v>
      </c>
      <c r="C4797" t="s">
        <v>1741</v>
      </c>
      <c r="D4797" t="s">
        <v>6881</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10415</v>
      </c>
      <c r="B4798" t="s">
        <v>7394</v>
      </c>
      <c r="C4798" t="s">
        <v>1741</v>
      </c>
      <c r="D4798" t="s">
        <v>6881</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10416</v>
      </c>
      <c r="B4799" t="s">
        <v>7394</v>
      </c>
      <c r="C4799" t="s">
        <v>1741</v>
      </c>
      <c r="D4799" t="s">
        <v>6881</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10417</v>
      </c>
      <c r="B4800" t="s">
        <v>7394</v>
      </c>
      <c r="C4800" t="s">
        <v>1741</v>
      </c>
      <c r="D4800" t="s">
        <v>6881</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10418</v>
      </c>
      <c r="B4801" t="s">
        <v>7394</v>
      </c>
      <c r="C4801" t="s">
        <v>1741</v>
      </c>
      <c r="D4801" t="s">
        <v>6881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10419</v>
      </c>
      <c r="B4802" t="s">
        <v>7394</v>
      </c>
      <c r="C4802" t="s">
        <v>1741</v>
      </c>
      <c r="D4802" t="s">
        <v>6882</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10420</v>
      </c>
      <c r="B4803" t="s">
        <v>7394</v>
      </c>
      <c r="C4803" t="s">
        <v>1741</v>
      </c>
      <c r="D4803" t="s">
        <v>6882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10421</v>
      </c>
      <c r="B4804" t="s">
        <v>7394</v>
      </c>
      <c r="C4804" t="s">
        <v>1741</v>
      </c>
      <c r="D4804" t="s">
        <v>6882</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10422</v>
      </c>
      <c r="B4805" t="s">
        <v>7394</v>
      </c>
      <c r="C4805" t="s">
        <v>1741</v>
      </c>
      <c r="D4805" t="s">
        <v>6882</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10423</v>
      </c>
      <c r="B4806" t="s">
        <v>7394</v>
      </c>
      <c r="C4806" t="s">
        <v>1741</v>
      </c>
      <c r="D4806" t="s">
        <v>6882</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10424</v>
      </c>
      <c r="B4807" t="s">
        <v>7394</v>
      </c>
      <c r="C4807" t="s">
        <v>1741</v>
      </c>
      <c r="D4807" t="s">
        <v>6882</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10425</v>
      </c>
      <c r="B4808" t="s">
        <v>7394</v>
      </c>
      <c r="C4808" t="s">
        <v>1741</v>
      </c>
      <c r="D4808" t="s">
        <v>6882</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10426</v>
      </c>
      <c r="B4809" t="s">
        <v>7394</v>
      </c>
      <c r="C4809" t="s">
        <v>1741</v>
      </c>
      <c r="D4809" t="s">
        <v>6882</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10427</v>
      </c>
      <c r="B4810" t="s">
        <v>7394</v>
      </c>
      <c r="C4810" t="s">
        <v>1741</v>
      </c>
      <c r="D4810" t="s">
        <v>6882</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10428</v>
      </c>
      <c r="B4811" t="s">
        <v>7394</v>
      </c>
      <c r="C4811" t="s">
        <v>1741</v>
      </c>
      <c r="D4811" t="s">
        <v>6882</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10429</v>
      </c>
      <c r="B4812" t="s">
        <v>7394</v>
      </c>
      <c r="C4812" t="s">
        <v>1741</v>
      </c>
      <c r="D4812" t="s">
        <v>6882</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10430</v>
      </c>
      <c r="B4813" t="s">
        <v>7394</v>
      </c>
      <c r="C4813" t="s">
        <v>1741</v>
      </c>
      <c r="D4813" t="s">
        <v>6882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10431</v>
      </c>
      <c r="B4814" t="s">
        <v>7394</v>
      </c>
      <c r="C4814" t="s">
        <v>1741</v>
      </c>
      <c r="D4814" t="s">
        <v>6883</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10432</v>
      </c>
      <c r="B4815" t="s">
        <v>7394</v>
      </c>
      <c r="C4815" t="s">
        <v>1741</v>
      </c>
      <c r="D4815" t="s">
        <v>6883</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10433</v>
      </c>
      <c r="B4816" t="s">
        <v>7394</v>
      </c>
      <c r="C4816" t="s">
        <v>1741</v>
      </c>
      <c r="D4816" t="s">
        <v>6883</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10434</v>
      </c>
      <c r="B4817" t="s">
        <v>7394</v>
      </c>
      <c r="C4817" t="s">
        <v>1741</v>
      </c>
      <c r="D4817" t="s">
        <v>6883</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10435</v>
      </c>
      <c r="B4818" t="s">
        <v>7394</v>
      </c>
      <c r="C4818" t="s">
        <v>1741</v>
      </c>
      <c r="D4818" t="s">
        <v>6883</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10436</v>
      </c>
      <c r="B4819" t="s">
        <v>7394</v>
      </c>
      <c r="C4819" t="s">
        <v>1741</v>
      </c>
      <c r="D4819" t="s">
        <v>6883</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10437</v>
      </c>
      <c r="B4820" t="s">
        <v>7394</v>
      </c>
      <c r="C4820" t="s">
        <v>1741</v>
      </c>
      <c r="D4820" t="s">
        <v>6883</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10438</v>
      </c>
      <c r="B4821" t="s">
        <v>7394</v>
      </c>
      <c r="C4821" t="s">
        <v>1741</v>
      </c>
      <c r="D4821" t="s">
        <v>6883</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10439</v>
      </c>
      <c r="B4822" t="s">
        <v>7394</v>
      </c>
      <c r="C4822" t="s">
        <v>1741</v>
      </c>
      <c r="D4822" t="s">
        <v>6883</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10440</v>
      </c>
      <c r="B4823" t="s">
        <v>7394</v>
      </c>
      <c r="C4823" t="s">
        <v>1741</v>
      </c>
      <c r="D4823" t="s">
        <v>6883</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10441</v>
      </c>
      <c r="B4824" t="s">
        <v>7394</v>
      </c>
      <c r="C4824" t="s">
        <v>1741</v>
      </c>
      <c r="D4824" t="s">
        <v>6883</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10442</v>
      </c>
      <c r="B4825" t="s">
        <v>7394</v>
      </c>
      <c r="C4825" t="s">
        <v>1741</v>
      </c>
      <c r="D4825" t="s">
        <v>6883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10443</v>
      </c>
      <c r="B4826" t="s">
        <v>7394</v>
      </c>
      <c r="C4826" t="s">
        <v>1741</v>
      </c>
      <c r="D4826" t="s">
        <v>6884</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10444</v>
      </c>
      <c r="B4827" t="s">
        <v>7394</v>
      </c>
      <c r="C4827" t="s">
        <v>1741</v>
      </c>
      <c r="D4827" t="s">
        <v>6884</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10445</v>
      </c>
      <c r="B4828" t="s">
        <v>7394</v>
      </c>
      <c r="C4828" t="s">
        <v>1741</v>
      </c>
      <c r="D4828" t="s">
        <v>6884</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10446</v>
      </c>
      <c r="B4829" t="s">
        <v>7394</v>
      </c>
      <c r="C4829" t="s">
        <v>1741</v>
      </c>
      <c r="D4829" t="s">
        <v>6884</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10447</v>
      </c>
      <c r="B4830" t="s">
        <v>7394</v>
      </c>
      <c r="C4830" t="s">
        <v>1741</v>
      </c>
      <c r="D4830" t="s">
        <v>6884</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10448</v>
      </c>
      <c r="B4831" t="s">
        <v>7394</v>
      </c>
      <c r="C4831" t="s">
        <v>1741</v>
      </c>
      <c r="D4831" t="s">
        <v>6884</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10449</v>
      </c>
      <c r="B4832" t="s">
        <v>7394</v>
      </c>
      <c r="C4832" t="s">
        <v>1741</v>
      </c>
      <c r="D4832" t="s">
        <v>6884</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10450</v>
      </c>
      <c r="B4833" t="s">
        <v>7394</v>
      </c>
      <c r="C4833" t="s">
        <v>1741</v>
      </c>
      <c r="D4833" t="s">
        <v>6884</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10451</v>
      </c>
      <c r="B4834" t="s">
        <v>7394</v>
      </c>
      <c r="C4834" t="s">
        <v>1741</v>
      </c>
      <c r="D4834" t="s">
        <v>6884</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10452</v>
      </c>
      <c r="B4835" t="s">
        <v>7394</v>
      </c>
      <c r="C4835" t="s">
        <v>1741</v>
      </c>
      <c r="D4835" t="s">
        <v>6884</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10453</v>
      </c>
      <c r="B4836" t="s">
        <v>7394</v>
      </c>
      <c r="C4836" t="s">
        <v>1741</v>
      </c>
      <c r="D4836" t="s">
        <v>6884</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10454</v>
      </c>
      <c r="B4837" t="s">
        <v>7394</v>
      </c>
      <c r="C4837" t="s">
        <v>1741</v>
      </c>
      <c r="D4837" t="s">
        <v>6884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10455</v>
      </c>
      <c r="B4838" t="s">
        <v>7394</v>
      </c>
      <c r="C4838" t="s">
        <v>1741</v>
      </c>
      <c r="D4838" t="s">
        <v>6885</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10456</v>
      </c>
      <c r="B4839" t="s">
        <v>7394</v>
      </c>
      <c r="C4839" t="s">
        <v>1741</v>
      </c>
      <c r="D4839" t="s">
        <v>6885</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10457</v>
      </c>
      <c r="B4840" t="s">
        <v>7394</v>
      </c>
      <c r="C4840" t="s">
        <v>1741</v>
      </c>
      <c r="D4840" t="s">
        <v>6885</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10458</v>
      </c>
      <c r="B4841" t="s">
        <v>7394</v>
      </c>
      <c r="C4841" t="s">
        <v>1741</v>
      </c>
      <c r="D4841" t="s">
        <v>6885</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10459</v>
      </c>
      <c r="B4842" t="s">
        <v>7394</v>
      </c>
      <c r="C4842" t="s">
        <v>1741</v>
      </c>
      <c r="D4842" t="s">
        <v>6885</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10460</v>
      </c>
      <c r="B4843" t="s">
        <v>7394</v>
      </c>
      <c r="C4843" t="s">
        <v>1741</v>
      </c>
      <c r="D4843" t="s">
        <v>6885</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10461</v>
      </c>
      <c r="B4844" t="s">
        <v>7394</v>
      </c>
      <c r="C4844" t="s">
        <v>1741</v>
      </c>
      <c r="D4844" t="s">
        <v>6885</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10462</v>
      </c>
      <c r="B4845" t="s">
        <v>7394</v>
      </c>
      <c r="C4845" t="s">
        <v>1741</v>
      </c>
      <c r="D4845" t="s">
        <v>6885</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10463</v>
      </c>
      <c r="B4846" t="s">
        <v>7394</v>
      </c>
      <c r="C4846" t="s">
        <v>1741</v>
      </c>
      <c r="D4846" t="s">
        <v>6885</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10464</v>
      </c>
      <c r="B4847" t="s">
        <v>7394</v>
      </c>
      <c r="C4847" t="s">
        <v>1741</v>
      </c>
      <c r="D4847" t="s">
        <v>6885</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10465</v>
      </c>
      <c r="B4848" t="s">
        <v>7394</v>
      </c>
      <c r="C4848" t="s">
        <v>1741</v>
      </c>
      <c r="D4848" t="s">
        <v>6885</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10466</v>
      </c>
      <c r="B4849" t="s">
        <v>7394</v>
      </c>
      <c r="C4849" t="s">
        <v>1741</v>
      </c>
      <c r="D4849" t="s">
        <v>6885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10467</v>
      </c>
      <c r="B4850" t="s">
        <v>7394</v>
      </c>
      <c r="C4850" t="s">
        <v>1741</v>
      </c>
      <c r="D4850" t="s">
        <v>6886</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10468</v>
      </c>
      <c r="B4851" t="s">
        <v>7394</v>
      </c>
      <c r="C4851" t="s">
        <v>1741</v>
      </c>
      <c r="D4851" t="s">
        <v>6886</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10469</v>
      </c>
      <c r="B4852" t="s">
        <v>7394</v>
      </c>
      <c r="C4852" t="s">
        <v>1741</v>
      </c>
      <c r="D4852" t="s">
        <v>6886</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10470</v>
      </c>
      <c r="B4853" t="s">
        <v>7394</v>
      </c>
      <c r="C4853" t="s">
        <v>1741</v>
      </c>
      <c r="D4853" t="s">
        <v>6886</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10471</v>
      </c>
      <c r="B4854" t="s">
        <v>7394</v>
      </c>
      <c r="C4854" t="s">
        <v>1741</v>
      </c>
      <c r="D4854" t="s">
        <v>6886</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10472</v>
      </c>
      <c r="B4855" t="s">
        <v>7394</v>
      </c>
      <c r="C4855" t="s">
        <v>1741</v>
      </c>
      <c r="D4855" t="s">
        <v>6886</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10473</v>
      </c>
      <c r="B4856" t="s">
        <v>7394</v>
      </c>
      <c r="C4856" t="s">
        <v>1741</v>
      </c>
      <c r="D4856" t="s">
        <v>6886</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10474</v>
      </c>
      <c r="B4857" t="s">
        <v>7394</v>
      </c>
      <c r="C4857" t="s">
        <v>1741</v>
      </c>
      <c r="D4857" t="s">
        <v>6886</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10475</v>
      </c>
      <c r="B4858" t="s">
        <v>7394</v>
      </c>
      <c r="C4858" t="s">
        <v>1741</v>
      </c>
      <c r="D4858" t="s">
        <v>6886</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10476</v>
      </c>
      <c r="B4859" t="s">
        <v>7394</v>
      </c>
      <c r="C4859" t="s">
        <v>1741</v>
      </c>
      <c r="D4859" t="s">
        <v>6886</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10477</v>
      </c>
      <c r="B4860" t="s">
        <v>7394</v>
      </c>
      <c r="C4860" t="s">
        <v>1741</v>
      </c>
      <c r="D4860" t="s">
        <v>6886</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10478</v>
      </c>
      <c r="B4861" t="s">
        <v>7394</v>
      </c>
      <c r="C4861" t="s">
        <v>1741</v>
      </c>
      <c r="D4861" t="s">
        <v>6886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10479</v>
      </c>
      <c r="B4862" t="s">
        <v>7394</v>
      </c>
      <c r="C4862" t="s">
        <v>1741</v>
      </c>
      <c r="D4862" t="s">
        <v>6887</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10480</v>
      </c>
      <c r="B4863" t="s">
        <v>7394</v>
      </c>
      <c r="C4863" t="s">
        <v>1741</v>
      </c>
      <c r="D4863" t="s">
        <v>6887</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10481</v>
      </c>
      <c r="B4864" t="s">
        <v>7394</v>
      </c>
      <c r="C4864" t="s">
        <v>1741</v>
      </c>
      <c r="D4864" t="s">
        <v>6887</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10482</v>
      </c>
      <c r="B4865" t="s">
        <v>7394</v>
      </c>
      <c r="C4865" t="s">
        <v>1741</v>
      </c>
      <c r="D4865" t="s">
        <v>6887</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10483</v>
      </c>
      <c r="B4866" t="s">
        <v>7394</v>
      </c>
      <c r="C4866" t="s">
        <v>1741</v>
      </c>
      <c r="D4866" t="s">
        <v>6887</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10484</v>
      </c>
      <c r="B4867" t="s">
        <v>7394</v>
      </c>
      <c r="C4867" t="s">
        <v>1741</v>
      </c>
      <c r="D4867" t="s">
        <v>6887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10485</v>
      </c>
      <c r="B4868" t="s">
        <v>7394</v>
      </c>
      <c r="C4868" t="s">
        <v>1741</v>
      </c>
      <c r="D4868" t="s">
        <v>6887</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10486</v>
      </c>
      <c r="B4869" t="s">
        <v>7394</v>
      </c>
      <c r="C4869" t="s">
        <v>1741</v>
      </c>
      <c r="D4869" t="s">
        <v>6887</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10487</v>
      </c>
      <c r="B4870" t="s">
        <v>7394</v>
      </c>
      <c r="C4870" t="s">
        <v>1741</v>
      </c>
      <c r="D4870" t="s">
        <v>6887</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10488</v>
      </c>
      <c r="B4871" t="s">
        <v>7394</v>
      </c>
      <c r="C4871" t="s">
        <v>1741</v>
      </c>
      <c r="D4871" t="s">
        <v>6887</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10489</v>
      </c>
      <c r="B4872" t="s">
        <v>7394</v>
      </c>
      <c r="C4872" t="s">
        <v>1741</v>
      </c>
      <c r="D4872" t="s">
        <v>6887</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10490</v>
      </c>
      <c r="B4873" t="s">
        <v>7394</v>
      </c>
      <c r="C4873" t="s">
        <v>1741</v>
      </c>
      <c r="D4873" t="s">
        <v>6887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10491</v>
      </c>
      <c r="B4874" t="s">
        <v>7394</v>
      </c>
      <c r="C4874" t="s">
        <v>1741</v>
      </c>
      <c r="D4874" t="s">
        <v>6888</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10492</v>
      </c>
      <c r="B4875" t="s">
        <v>7394</v>
      </c>
      <c r="C4875" t="s">
        <v>1741</v>
      </c>
      <c r="D4875" t="s">
        <v>6888</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10493</v>
      </c>
      <c r="B4876" t="s">
        <v>7394</v>
      </c>
      <c r="C4876" t="s">
        <v>1741</v>
      </c>
      <c r="D4876" t="s">
        <v>6888</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10494</v>
      </c>
      <c r="B4877" t="s">
        <v>7394</v>
      </c>
      <c r="C4877" t="s">
        <v>1741</v>
      </c>
      <c r="D4877" t="s">
        <v>6888</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10495</v>
      </c>
      <c r="B4878" t="s">
        <v>7394</v>
      </c>
      <c r="C4878" t="s">
        <v>1741</v>
      </c>
      <c r="D4878" t="s">
        <v>6888</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10496</v>
      </c>
      <c r="B4879" t="s">
        <v>7394</v>
      </c>
      <c r="C4879" t="s">
        <v>1741</v>
      </c>
      <c r="D4879" t="s">
        <v>6888</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10497</v>
      </c>
      <c r="B4880" t="s">
        <v>7394</v>
      </c>
      <c r="C4880" t="s">
        <v>1741</v>
      </c>
      <c r="D4880" t="s">
        <v>6888</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10498</v>
      </c>
      <c r="B4881" t="s">
        <v>7394</v>
      </c>
      <c r="C4881" t="s">
        <v>1741</v>
      </c>
      <c r="D4881" t="s">
        <v>6888</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10499</v>
      </c>
      <c r="B4882" t="s">
        <v>7394</v>
      </c>
      <c r="C4882" t="s">
        <v>1741</v>
      </c>
      <c r="D4882" t="s">
        <v>6888</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10500</v>
      </c>
      <c r="B4883" t="s">
        <v>7394</v>
      </c>
      <c r="C4883" t="s">
        <v>1741</v>
      </c>
      <c r="D4883" t="s">
        <v>6888</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10501</v>
      </c>
      <c r="B4884" t="s">
        <v>7394</v>
      </c>
      <c r="C4884" t="s">
        <v>1741</v>
      </c>
      <c r="D4884" t="s">
        <v>6888</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10502</v>
      </c>
      <c r="B4885" t="s">
        <v>7394</v>
      </c>
      <c r="C4885" t="s">
        <v>1741</v>
      </c>
      <c r="D4885" t="s">
        <v>6888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10503</v>
      </c>
      <c r="B4886" t="s">
        <v>7394</v>
      </c>
      <c r="C4886" t="s">
        <v>1741</v>
      </c>
      <c r="D4886" t="s">
        <v>6889</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10504</v>
      </c>
      <c r="B4887" t="s">
        <v>7394</v>
      </c>
      <c r="C4887" t="s">
        <v>1741</v>
      </c>
      <c r="D4887" t="s">
        <v>6889</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10505</v>
      </c>
      <c r="B4888" t="s">
        <v>7394</v>
      </c>
      <c r="C4888" t="s">
        <v>1741</v>
      </c>
      <c r="D4888" t="s">
        <v>6889</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10506</v>
      </c>
      <c r="B4889" t="s">
        <v>7394</v>
      </c>
      <c r="C4889" t="s">
        <v>1741</v>
      </c>
      <c r="D4889" t="s">
        <v>6889</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10507</v>
      </c>
      <c r="B4890" t="s">
        <v>7394</v>
      </c>
      <c r="C4890" t="s">
        <v>1741</v>
      </c>
      <c r="D4890" t="s">
        <v>6889</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10508</v>
      </c>
      <c r="B4891" t="s">
        <v>7394</v>
      </c>
      <c r="C4891" t="s">
        <v>1741</v>
      </c>
      <c r="D4891" t="s">
        <v>6889</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10509</v>
      </c>
      <c r="B4892" t="s">
        <v>7394</v>
      </c>
      <c r="C4892" t="s">
        <v>1741</v>
      </c>
      <c r="D4892" t="s">
        <v>6889</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10510</v>
      </c>
      <c r="B4893" t="s">
        <v>7394</v>
      </c>
      <c r="C4893" t="s">
        <v>1741</v>
      </c>
      <c r="D4893" t="s">
        <v>6889</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10511</v>
      </c>
      <c r="B4894" t="s">
        <v>7394</v>
      </c>
      <c r="C4894" t="s">
        <v>1741</v>
      </c>
      <c r="D4894" t="s">
        <v>6889</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10512</v>
      </c>
      <c r="B4895" t="s">
        <v>7394</v>
      </c>
      <c r="C4895" t="s">
        <v>1741</v>
      </c>
      <c r="D4895" t="s">
        <v>6889</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10513</v>
      </c>
      <c r="B4896" t="s">
        <v>7394</v>
      </c>
      <c r="C4896" t="s">
        <v>1741</v>
      </c>
      <c r="D4896" t="s">
        <v>6889</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10514</v>
      </c>
      <c r="B4897" t="s">
        <v>7394</v>
      </c>
      <c r="C4897" t="s">
        <v>1741</v>
      </c>
      <c r="D4897" t="s">
        <v>6889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10515</v>
      </c>
      <c r="B4898" t="s">
        <v>7394</v>
      </c>
      <c r="C4898" t="s">
        <v>1741</v>
      </c>
      <c r="D4898" t="s">
        <v>6890</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10516</v>
      </c>
      <c r="B4899" t="s">
        <v>7394</v>
      </c>
      <c r="C4899" t="s">
        <v>1741</v>
      </c>
      <c r="D4899" t="s">
        <v>6890</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10517</v>
      </c>
      <c r="B4900" t="s">
        <v>7394</v>
      </c>
      <c r="C4900" t="s">
        <v>1741</v>
      </c>
      <c r="D4900" t="s">
        <v>6890</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10518</v>
      </c>
      <c r="B4901" t="s">
        <v>7394</v>
      </c>
      <c r="C4901" t="s">
        <v>1741</v>
      </c>
      <c r="D4901" t="s">
        <v>6890</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10519</v>
      </c>
      <c r="B4902" t="s">
        <v>7394</v>
      </c>
      <c r="C4902" t="s">
        <v>1741</v>
      </c>
      <c r="D4902" t="s">
        <v>6890</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10520</v>
      </c>
      <c r="B4903" t="s">
        <v>7394</v>
      </c>
      <c r="C4903" t="s">
        <v>1741</v>
      </c>
      <c r="D4903" t="s">
        <v>6890</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10521</v>
      </c>
      <c r="B4904" t="s">
        <v>7394</v>
      </c>
      <c r="C4904" t="s">
        <v>1741</v>
      </c>
      <c r="D4904" t="s">
        <v>6890</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10522</v>
      </c>
      <c r="B4905" t="s">
        <v>7394</v>
      </c>
      <c r="C4905" t="s">
        <v>1741</v>
      </c>
      <c r="D4905" t="s">
        <v>6890</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10523</v>
      </c>
      <c r="B4906" t="s">
        <v>7394</v>
      </c>
      <c r="C4906" t="s">
        <v>1741</v>
      </c>
      <c r="D4906" t="s">
        <v>6890</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10524</v>
      </c>
      <c r="B4907" t="s">
        <v>7394</v>
      </c>
      <c r="C4907" t="s">
        <v>1741</v>
      </c>
      <c r="D4907" t="s">
        <v>6890</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10525</v>
      </c>
      <c r="B4908" t="s">
        <v>7394</v>
      </c>
      <c r="C4908" t="s">
        <v>1741</v>
      </c>
      <c r="D4908" t="s">
        <v>6890</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10526</v>
      </c>
      <c r="B4909" t="s">
        <v>7394</v>
      </c>
      <c r="C4909" t="s">
        <v>1741</v>
      </c>
      <c r="D4909" t="s">
        <v>6890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10527</v>
      </c>
      <c r="B4910" t="s">
        <v>7394</v>
      </c>
      <c r="C4910" t="s">
        <v>1741</v>
      </c>
      <c r="D4910" t="s">
        <v>6891</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10528</v>
      </c>
      <c r="B4911" t="s">
        <v>7394</v>
      </c>
      <c r="C4911" t="s">
        <v>1741</v>
      </c>
      <c r="D4911" t="s">
        <v>6891</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10529</v>
      </c>
      <c r="B4912" t="s">
        <v>7394</v>
      </c>
      <c r="C4912" t="s">
        <v>1741</v>
      </c>
      <c r="D4912" t="s">
        <v>6891</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10530</v>
      </c>
      <c r="B4913" t="s">
        <v>7394</v>
      </c>
      <c r="C4913" t="s">
        <v>1741</v>
      </c>
      <c r="D4913" t="s">
        <v>6891</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10531</v>
      </c>
      <c r="B4914" t="s">
        <v>7394</v>
      </c>
      <c r="C4914" t="s">
        <v>1741</v>
      </c>
      <c r="D4914" t="s">
        <v>6891</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10532</v>
      </c>
      <c r="B4915" t="s">
        <v>7394</v>
      </c>
      <c r="C4915" t="s">
        <v>1741</v>
      </c>
      <c r="D4915" t="s">
        <v>6891</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10533</v>
      </c>
      <c r="B4916" t="s">
        <v>7394</v>
      </c>
      <c r="C4916" t="s">
        <v>1741</v>
      </c>
      <c r="D4916" t="s">
        <v>6891</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10534</v>
      </c>
      <c r="B4917" t="s">
        <v>7394</v>
      </c>
      <c r="C4917" t="s">
        <v>1741</v>
      </c>
      <c r="D4917" t="s">
        <v>6891</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10535</v>
      </c>
      <c r="B4918" t="s">
        <v>7394</v>
      </c>
      <c r="C4918" t="s">
        <v>1741</v>
      </c>
      <c r="D4918" t="s">
        <v>6891</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10536</v>
      </c>
      <c r="B4919" t="s">
        <v>7394</v>
      </c>
      <c r="C4919" t="s">
        <v>1741</v>
      </c>
      <c r="D4919" t="s">
        <v>6891</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10537</v>
      </c>
      <c r="B4920" t="s">
        <v>7394</v>
      </c>
      <c r="C4920" t="s">
        <v>1741</v>
      </c>
      <c r="D4920" t="s">
        <v>6891</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10538</v>
      </c>
      <c r="B4921" t="s">
        <v>7394</v>
      </c>
      <c r="C4921" t="s">
        <v>1741</v>
      </c>
      <c r="D4921" t="s">
        <v>6891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10539</v>
      </c>
      <c r="B4922" t="s">
        <v>7394</v>
      </c>
      <c r="C4922" t="s">
        <v>1741</v>
      </c>
      <c r="D4922" t="s">
        <v>6892</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10540</v>
      </c>
      <c r="B4923" t="s">
        <v>7394</v>
      </c>
      <c r="C4923" t="s">
        <v>1741</v>
      </c>
      <c r="D4923" t="s">
        <v>6892</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10541</v>
      </c>
      <c r="B4924" t="s">
        <v>7394</v>
      </c>
      <c r="C4924" t="s">
        <v>1741</v>
      </c>
      <c r="D4924" t="s">
        <v>6892</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10542</v>
      </c>
      <c r="B4925" t="s">
        <v>7394</v>
      </c>
      <c r="C4925" t="s">
        <v>1741</v>
      </c>
      <c r="D4925" t="s">
        <v>6892</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10543</v>
      </c>
      <c r="B4926" t="s">
        <v>7394</v>
      </c>
      <c r="C4926" t="s">
        <v>1741</v>
      </c>
      <c r="D4926" t="s">
        <v>6892</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10544</v>
      </c>
      <c r="B4927" t="s">
        <v>7394</v>
      </c>
      <c r="C4927" t="s">
        <v>1741</v>
      </c>
      <c r="D4927" t="s">
        <v>6892</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10545</v>
      </c>
      <c r="B4928" t="s">
        <v>7394</v>
      </c>
      <c r="C4928" t="s">
        <v>1741</v>
      </c>
      <c r="D4928" t="s">
        <v>6892</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10546</v>
      </c>
      <c r="B4929" t="s">
        <v>7394</v>
      </c>
      <c r="C4929" t="s">
        <v>1741</v>
      </c>
      <c r="D4929" t="s">
        <v>6892</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10547</v>
      </c>
      <c r="B4930" t="s">
        <v>7394</v>
      </c>
      <c r="C4930" t="s">
        <v>1741</v>
      </c>
      <c r="D4930" t="s">
        <v>6892</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10548</v>
      </c>
      <c r="B4931" t="s">
        <v>7394</v>
      </c>
      <c r="C4931" t="s">
        <v>1741</v>
      </c>
      <c r="D4931" t="s">
        <v>6892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10549</v>
      </c>
      <c r="B4932" t="s">
        <v>7394</v>
      </c>
      <c r="C4932" t="s">
        <v>1741</v>
      </c>
      <c r="D4932" t="s">
        <v>6892</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10550</v>
      </c>
      <c r="B4933" t="s">
        <v>7394</v>
      </c>
      <c r="C4933" t="s">
        <v>1741</v>
      </c>
      <c r="D4933" t="s">
        <v>6892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10551</v>
      </c>
      <c r="B4934" t="s">
        <v>7394</v>
      </c>
      <c r="C4934" t="s">
        <v>1741</v>
      </c>
      <c r="D4934" t="s">
        <v>6893</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10552</v>
      </c>
      <c r="B4935" t="s">
        <v>7394</v>
      </c>
      <c r="C4935" t="s">
        <v>1741</v>
      </c>
      <c r="D4935" t="s">
        <v>6893</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10553</v>
      </c>
      <c r="B4936" t="s">
        <v>7394</v>
      </c>
      <c r="C4936" t="s">
        <v>1741</v>
      </c>
      <c r="D4936" t="s">
        <v>6893</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10554</v>
      </c>
      <c r="B4937" t="s">
        <v>7394</v>
      </c>
      <c r="C4937" t="s">
        <v>1741</v>
      </c>
      <c r="D4937" t="s">
        <v>6893</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10555</v>
      </c>
      <c r="B4938" t="s">
        <v>7394</v>
      </c>
      <c r="C4938" t="s">
        <v>1741</v>
      </c>
      <c r="D4938" t="s">
        <v>6893</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10556</v>
      </c>
      <c r="B4939" t="s">
        <v>7394</v>
      </c>
      <c r="C4939" t="s">
        <v>1741</v>
      </c>
      <c r="D4939" t="s">
        <v>6893</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10557</v>
      </c>
      <c r="B4940" t="s">
        <v>7394</v>
      </c>
      <c r="C4940" t="s">
        <v>1741</v>
      </c>
      <c r="D4940" t="s">
        <v>6893</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10558</v>
      </c>
      <c r="B4941" t="s">
        <v>7394</v>
      </c>
      <c r="C4941" t="s">
        <v>1741</v>
      </c>
      <c r="D4941" t="s">
        <v>6893</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10559</v>
      </c>
      <c r="B4942" t="s">
        <v>7394</v>
      </c>
      <c r="C4942" t="s">
        <v>1741</v>
      </c>
      <c r="D4942" t="s">
        <v>6893</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10560</v>
      </c>
      <c r="B4943" t="s">
        <v>7394</v>
      </c>
      <c r="C4943" t="s">
        <v>1741</v>
      </c>
      <c r="D4943" t="s">
        <v>6893</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10561</v>
      </c>
      <c r="B4944" t="s">
        <v>7394</v>
      </c>
      <c r="C4944" t="s">
        <v>1741</v>
      </c>
      <c r="D4944" t="s">
        <v>6893</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10562</v>
      </c>
      <c r="B4945" t="s">
        <v>7394</v>
      </c>
      <c r="C4945" t="s">
        <v>1741</v>
      </c>
      <c r="D4945" t="s">
        <v>6893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10563</v>
      </c>
      <c r="B4946" t="s">
        <v>7394</v>
      </c>
      <c r="C4946" t="s">
        <v>1741</v>
      </c>
      <c r="D4946" t="s">
        <v>6894</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10564</v>
      </c>
      <c r="B4947" t="s">
        <v>7394</v>
      </c>
      <c r="C4947" t="s">
        <v>1741</v>
      </c>
      <c r="D4947" t="s">
        <v>6894</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10565</v>
      </c>
      <c r="B4948" t="s">
        <v>7394</v>
      </c>
      <c r="C4948" t="s">
        <v>1741</v>
      </c>
      <c r="D4948" t="s">
        <v>6894</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10566</v>
      </c>
      <c r="B4949" t="s">
        <v>7394</v>
      </c>
      <c r="C4949" t="s">
        <v>1741</v>
      </c>
      <c r="D4949" t="s">
        <v>6894</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10567</v>
      </c>
      <c r="B4950" t="s">
        <v>7394</v>
      </c>
      <c r="C4950" t="s">
        <v>1741</v>
      </c>
      <c r="D4950" t="s">
        <v>6894</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10568</v>
      </c>
      <c r="B4951" t="s">
        <v>7394</v>
      </c>
      <c r="C4951" t="s">
        <v>1741</v>
      </c>
      <c r="D4951" t="s">
        <v>6894</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10569</v>
      </c>
      <c r="B4952" t="s">
        <v>7394</v>
      </c>
      <c r="C4952" t="s">
        <v>1741</v>
      </c>
      <c r="D4952" t="s">
        <v>6894</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10570</v>
      </c>
      <c r="B4953" t="s">
        <v>7394</v>
      </c>
      <c r="C4953" t="s">
        <v>1741</v>
      </c>
      <c r="D4953" t="s">
        <v>6894</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10571</v>
      </c>
      <c r="B4954" t="s">
        <v>7394</v>
      </c>
      <c r="C4954" t="s">
        <v>1741</v>
      </c>
      <c r="D4954" t="s">
        <v>6894</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10572</v>
      </c>
      <c r="B4955" t="s">
        <v>7394</v>
      </c>
      <c r="C4955" t="s">
        <v>1741</v>
      </c>
      <c r="D4955" t="s">
        <v>6894</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10573</v>
      </c>
      <c r="B4956" t="s">
        <v>7394</v>
      </c>
      <c r="C4956" t="s">
        <v>1741</v>
      </c>
      <c r="D4956" t="s">
        <v>6894</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10574</v>
      </c>
      <c r="B4957" t="s">
        <v>7394</v>
      </c>
      <c r="C4957" t="s">
        <v>1741</v>
      </c>
      <c r="D4957" t="s">
        <v>6894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10575</v>
      </c>
      <c r="B4958" t="s">
        <v>7394</v>
      </c>
      <c r="C4958" t="s">
        <v>1741</v>
      </c>
      <c r="D4958" t="s">
        <v>6895</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10576</v>
      </c>
      <c r="B4959" t="s">
        <v>7394</v>
      </c>
      <c r="C4959" t="s">
        <v>1741</v>
      </c>
      <c r="D4959" t="s">
        <v>6895</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10577</v>
      </c>
      <c r="B4960" t="s">
        <v>7394</v>
      </c>
      <c r="C4960" t="s">
        <v>1741</v>
      </c>
      <c r="D4960" t="s">
        <v>6895</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10578</v>
      </c>
      <c r="B4961" t="s">
        <v>7394</v>
      </c>
      <c r="C4961" t="s">
        <v>1741</v>
      </c>
      <c r="D4961" t="s">
        <v>6895</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10579</v>
      </c>
      <c r="B4962" t="s">
        <v>7394</v>
      </c>
      <c r="C4962" t="s">
        <v>1741</v>
      </c>
      <c r="D4962" t="s">
        <v>6895</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10580</v>
      </c>
      <c r="B4963" t="s">
        <v>7394</v>
      </c>
      <c r="C4963" t="s">
        <v>1741</v>
      </c>
      <c r="D4963" t="s">
        <v>6895</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10581</v>
      </c>
      <c r="B4964" t="s">
        <v>7394</v>
      </c>
      <c r="C4964" t="s">
        <v>1741</v>
      </c>
      <c r="D4964" t="s">
        <v>6895</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10582</v>
      </c>
      <c r="B4965" t="s">
        <v>7394</v>
      </c>
      <c r="C4965" t="s">
        <v>1741</v>
      </c>
      <c r="D4965" t="s">
        <v>6895</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10583</v>
      </c>
      <c r="B4966" t="s">
        <v>7394</v>
      </c>
      <c r="C4966" t="s">
        <v>1741</v>
      </c>
      <c r="D4966" t="s">
        <v>6895</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10584</v>
      </c>
      <c r="B4967" t="s">
        <v>7394</v>
      </c>
      <c r="C4967" t="s">
        <v>1741</v>
      </c>
      <c r="D4967" t="s">
        <v>6895</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10585</v>
      </c>
      <c r="B4968" t="s">
        <v>7394</v>
      </c>
      <c r="C4968" t="s">
        <v>1741</v>
      </c>
      <c r="D4968" t="s">
        <v>6895</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10586</v>
      </c>
      <c r="B4969" t="s">
        <v>7394</v>
      </c>
      <c r="C4969" t="s">
        <v>1741</v>
      </c>
      <c r="D4969" t="s">
        <v>6895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10587</v>
      </c>
      <c r="B4970" t="s">
        <v>7394</v>
      </c>
      <c r="C4970" t="s">
        <v>1741</v>
      </c>
      <c r="D4970" t="s">
        <v>6896</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10588</v>
      </c>
      <c r="B4971" t="s">
        <v>7394</v>
      </c>
      <c r="C4971" t="s">
        <v>1741</v>
      </c>
      <c r="D4971" t="s">
        <v>6896</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10589</v>
      </c>
      <c r="B4972" t="s">
        <v>7394</v>
      </c>
      <c r="C4972" t="s">
        <v>1741</v>
      </c>
      <c r="D4972" t="s">
        <v>6896</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10590</v>
      </c>
      <c r="B4973" t="s">
        <v>7394</v>
      </c>
      <c r="C4973" t="s">
        <v>1741</v>
      </c>
      <c r="D4973" t="s">
        <v>6896</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10591</v>
      </c>
      <c r="B4974" t="s">
        <v>7394</v>
      </c>
      <c r="C4974" t="s">
        <v>1741</v>
      </c>
      <c r="D4974" t="s">
        <v>6896</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10592</v>
      </c>
      <c r="B4975" t="s">
        <v>7394</v>
      </c>
      <c r="C4975" t="s">
        <v>1741</v>
      </c>
      <c r="D4975" t="s">
        <v>6896</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10593</v>
      </c>
      <c r="B4976" t="s">
        <v>7394</v>
      </c>
      <c r="C4976" t="s">
        <v>1741</v>
      </c>
      <c r="D4976" t="s">
        <v>6896</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10594</v>
      </c>
      <c r="B4977" t="s">
        <v>7394</v>
      </c>
      <c r="C4977" t="s">
        <v>1741</v>
      </c>
      <c r="D4977" t="s">
        <v>6896</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10595</v>
      </c>
      <c r="B4978" t="s">
        <v>7394</v>
      </c>
      <c r="C4978" t="s">
        <v>1741</v>
      </c>
      <c r="D4978" t="s">
        <v>6896</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10596</v>
      </c>
      <c r="B4979" t="s">
        <v>7394</v>
      </c>
      <c r="C4979" t="s">
        <v>1741</v>
      </c>
      <c r="D4979" t="s">
        <v>6896</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10597</v>
      </c>
      <c r="B4980" t="s">
        <v>7394</v>
      </c>
      <c r="C4980" t="s">
        <v>1741</v>
      </c>
      <c r="D4980" t="s">
        <v>6896</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10598</v>
      </c>
      <c r="B4981" t="s">
        <v>7394</v>
      </c>
      <c r="C4981" t="s">
        <v>1741</v>
      </c>
      <c r="D4981" t="s">
        <v>6896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10599</v>
      </c>
      <c r="B4982" t="s">
        <v>7394</v>
      </c>
      <c r="C4982" t="s">
        <v>1741</v>
      </c>
      <c r="D4982" t="s">
        <v>6897</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10600</v>
      </c>
      <c r="B4983" t="s">
        <v>7394</v>
      </c>
      <c r="C4983" t="s">
        <v>1741</v>
      </c>
      <c r="D4983" t="s">
        <v>6897</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10601</v>
      </c>
      <c r="B4984" t="s">
        <v>7394</v>
      </c>
      <c r="C4984" t="s">
        <v>1741</v>
      </c>
      <c r="D4984" t="s">
        <v>6897</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10602</v>
      </c>
      <c r="B4985" t="s">
        <v>7394</v>
      </c>
      <c r="C4985" t="s">
        <v>1741</v>
      </c>
      <c r="D4985" t="s">
        <v>6897</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10603</v>
      </c>
      <c r="B4986" t="s">
        <v>7394</v>
      </c>
      <c r="C4986" t="s">
        <v>1741</v>
      </c>
      <c r="D4986" t="s">
        <v>6897</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10604</v>
      </c>
      <c r="B4987" t="s">
        <v>7394</v>
      </c>
      <c r="C4987" t="s">
        <v>1741</v>
      </c>
      <c r="D4987" t="s">
        <v>6897</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10605</v>
      </c>
      <c r="B4988" t="s">
        <v>7394</v>
      </c>
      <c r="C4988" t="s">
        <v>1741</v>
      </c>
      <c r="D4988" t="s">
        <v>6897</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10606</v>
      </c>
      <c r="B4989" t="s">
        <v>7394</v>
      </c>
      <c r="C4989" t="s">
        <v>1741</v>
      </c>
      <c r="D4989" t="s">
        <v>6897</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10607</v>
      </c>
      <c r="B4990" t="s">
        <v>7394</v>
      </c>
      <c r="C4990" t="s">
        <v>1741</v>
      </c>
      <c r="D4990" t="s">
        <v>6897</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10608</v>
      </c>
      <c r="B4991" t="s">
        <v>7394</v>
      </c>
      <c r="C4991" t="s">
        <v>1741</v>
      </c>
      <c r="D4991" t="s">
        <v>6897</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10609</v>
      </c>
      <c r="B4992" t="s">
        <v>7394</v>
      </c>
      <c r="C4992" t="s">
        <v>1741</v>
      </c>
      <c r="D4992" t="s">
        <v>6897</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10610</v>
      </c>
      <c r="B4993" t="s">
        <v>7394</v>
      </c>
      <c r="C4993" t="s">
        <v>1741</v>
      </c>
      <c r="D4993" t="s">
        <v>6897</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10611</v>
      </c>
      <c r="B4994" t="s">
        <v>7394</v>
      </c>
      <c r="C4994" t="s">
        <v>1741</v>
      </c>
      <c r="D4994" t="s">
        <v>6898</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10612</v>
      </c>
      <c r="B4995" t="s">
        <v>7394</v>
      </c>
      <c r="C4995" t="s">
        <v>1741</v>
      </c>
      <c r="D4995" t="s">
        <v>6898</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10613</v>
      </c>
      <c r="B4996" t="s">
        <v>7394</v>
      </c>
      <c r="C4996" t="s">
        <v>1741</v>
      </c>
      <c r="D4996" t="s">
        <v>6898</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10614</v>
      </c>
      <c r="B4997" t="s">
        <v>7394</v>
      </c>
      <c r="C4997" t="s">
        <v>1741</v>
      </c>
      <c r="D4997" t="s">
        <v>6898</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10615</v>
      </c>
      <c r="B4998" t="s">
        <v>7394</v>
      </c>
      <c r="C4998" t="s">
        <v>1741</v>
      </c>
      <c r="D4998" t="s">
        <v>6898</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10616</v>
      </c>
      <c r="B4999" t="s">
        <v>7394</v>
      </c>
      <c r="C4999" t="s">
        <v>1741</v>
      </c>
      <c r="D4999" t="s">
        <v>6898</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10617</v>
      </c>
      <c r="B5000" t="s">
        <v>7394</v>
      </c>
      <c r="C5000" t="s">
        <v>1741</v>
      </c>
      <c r="D5000" t="s">
        <v>6898</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10618</v>
      </c>
      <c r="B5001" t="s">
        <v>7394</v>
      </c>
      <c r="C5001" t="s">
        <v>1741</v>
      </c>
      <c r="D5001" t="s">
        <v>6898</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10619</v>
      </c>
      <c r="B5002" t="s">
        <v>7394</v>
      </c>
      <c r="C5002" t="s">
        <v>1741</v>
      </c>
      <c r="D5002" t="s">
        <v>6898</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10620</v>
      </c>
      <c r="B5003" t="s">
        <v>7394</v>
      </c>
      <c r="C5003" t="s">
        <v>1741</v>
      </c>
      <c r="D5003" t="s">
        <v>6898</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10621</v>
      </c>
      <c r="B5004" t="s">
        <v>7394</v>
      </c>
      <c r="C5004" t="s">
        <v>1741</v>
      </c>
      <c r="D5004" t="s">
        <v>6898</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10622</v>
      </c>
      <c r="B5005" t="s">
        <v>7394</v>
      </c>
      <c r="C5005" t="s">
        <v>1741</v>
      </c>
      <c r="D5005" t="s">
        <v>6898</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10623</v>
      </c>
      <c r="B5006" t="s">
        <v>7394</v>
      </c>
      <c r="C5006" t="s">
        <v>1741</v>
      </c>
      <c r="D5006" t="s">
        <v>6899</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10624</v>
      </c>
      <c r="B5007" t="s">
        <v>7394</v>
      </c>
      <c r="C5007" t="s">
        <v>1741</v>
      </c>
      <c r="D5007" t="s">
        <v>6899</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10625</v>
      </c>
      <c r="B5008" t="s">
        <v>7394</v>
      </c>
      <c r="C5008" t="s">
        <v>1741</v>
      </c>
      <c r="D5008" t="s">
        <v>6899</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10626</v>
      </c>
      <c r="B5009" t="s">
        <v>7394</v>
      </c>
      <c r="C5009" t="s">
        <v>1741</v>
      </c>
      <c r="D5009" t="s">
        <v>6899</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10627</v>
      </c>
      <c r="B5010" t="s">
        <v>7394</v>
      </c>
      <c r="C5010" t="s">
        <v>1741</v>
      </c>
      <c r="D5010" t="s">
        <v>6899</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10628</v>
      </c>
      <c r="B5011" t="s">
        <v>7394</v>
      </c>
      <c r="C5011" t="s">
        <v>1741</v>
      </c>
      <c r="D5011" t="s">
        <v>6899</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10629</v>
      </c>
      <c r="B5012" t="s">
        <v>7394</v>
      </c>
      <c r="C5012" t="s">
        <v>1741</v>
      </c>
      <c r="D5012" t="s">
        <v>6899</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10630</v>
      </c>
      <c r="B5013" t="s">
        <v>7394</v>
      </c>
      <c r="C5013" t="s">
        <v>1741</v>
      </c>
      <c r="D5013" t="s">
        <v>6899</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10631</v>
      </c>
      <c r="B5014" t="s">
        <v>7394</v>
      </c>
      <c r="C5014" t="s">
        <v>1741</v>
      </c>
      <c r="D5014" t="s">
        <v>6899</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10632</v>
      </c>
      <c r="B5015" t="s">
        <v>7394</v>
      </c>
      <c r="C5015" t="s">
        <v>1741</v>
      </c>
      <c r="D5015" t="s">
        <v>6899</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10633</v>
      </c>
      <c r="B5016" t="s">
        <v>7394</v>
      </c>
      <c r="C5016" t="s">
        <v>1741</v>
      </c>
      <c r="D5016" t="s">
        <v>6899</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10634</v>
      </c>
      <c r="B5017" t="s">
        <v>7394</v>
      </c>
      <c r="C5017" t="s">
        <v>1741</v>
      </c>
      <c r="D5017" t="s">
        <v>6899</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10635</v>
      </c>
      <c r="B5018" t="s">
        <v>7394</v>
      </c>
      <c r="C5018" t="s">
        <v>1741</v>
      </c>
      <c r="D5018" t="s">
        <v>6900</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10636</v>
      </c>
      <c r="B5019" t="s">
        <v>7394</v>
      </c>
      <c r="C5019" t="s">
        <v>1741</v>
      </c>
      <c r="D5019" t="s">
        <v>6900</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10637</v>
      </c>
      <c r="B5020" t="s">
        <v>7394</v>
      </c>
      <c r="C5020" t="s">
        <v>1741</v>
      </c>
      <c r="D5020" t="s">
        <v>6900</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10638</v>
      </c>
      <c r="B5021" t="s">
        <v>7394</v>
      </c>
      <c r="C5021" t="s">
        <v>1741</v>
      </c>
      <c r="D5021" t="s">
        <v>6900</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10639</v>
      </c>
      <c r="B5022" t="s">
        <v>7394</v>
      </c>
      <c r="C5022" t="s">
        <v>1741</v>
      </c>
      <c r="D5022" t="s">
        <v>6900</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10640</v>
      </c>
      <c r="B5023" t="s">
        <v>7394</v>
      </c>
      <c r="C5023" t="s">
        <v>1741</v>
      </c>
      <c r="D5023" t="s">
        <v>6900</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10641</v>
      </c>
      <c r="B5024" t="s">
        <v>7394</v>
      </c>
      <c r="C5024" t="s">
        <v>1741</v>
      </c>
      <c r="D5024" t="s">
        <v>6900</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10642</v>
      </c>
      <c r="B5025" t="s">
        <v>7394</v>
      </c>
      <c r="C5025" t="s">
        <v>1741</v>
      </c>
      <c r="D5025" t="s">
        <v>6900</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10643</v>
      </c>
      <c r="B5026" t="s">
        <v>7394</v>
      </c>
      <c r="C5026" t="s">
        <v>1741</v>
      </c>
      <c r="D5026" t="s">
        <v>6900</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10644</v>
      </c>
      <c r="B5027" t="s">
        <v>7394</v>
      </c>
      <c r="C5027" t="s">
        <v>1741</v>
      </c>
      <c r="D5027" t="s">
        <v>6900</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10645</v>
      </c>
      <c r="B5028" t="s">
        <v>7394</v>
      </c>
      <c r="C5028" t="s">
        <v>1741</v>
      </c>
      <c r="D5028" t="s">
        <v>6900</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10646</v>
      </c>
      <c r="B5029" t="s">
        <v>7394</v>
      </c>
      <c r="C5029" t="s">
        <v>1741</v>
      </c>
      <c r="D5029" t="s">
        <v>6900</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10647</v>
      </c>
      <c r="B5030" t="s">
        <v>7394</v>
      </c>
      <c r="C5030" t="s">
        <v>1741</v>
      </c>
      <c r="D5030" t="s">
        <v>6901</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10648</v>
      </c>
      <c r="B5031" t="s">
        <v>7394</v>
      </c>
      <c r="C5031" t="s">
        <v>1741</v>
      </c>
      <c r="D5031" t="s">
        <v>6901</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10649</v>
      </c>
      <c r="B5032" t="s">
        <v>7394</v>
      </c>
      <c r="C5032" t="s">
        <v>1741</v>
      </c>
      <c r="D5032" t="s">
        <v>6901</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10650</v>
      </c>
      <c r="B5033" t="s">
        <v>7394</v>
      </c>
      <c r="C5033" t="s">
        <v>1741</v>
      </c>
      <c r="D5033" t="s">
        <v>6901</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10651</v>
      </c>
      <c r="B5034" t="s">
        <v>7394</v>
      </c>
      <c r="C5034" t="s">
        <v>1741</v>
      </c>
      <c r="D5034" t="s">
        <v>6901</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10652</v>
      </c>
      <c r="B5035" t="s">
        <v>7394</v>
      </c>
      <c r="C5035" t="s">
        <v>1741</v>
      </c>
      <c r="D5035" t="s">
        <v>6901</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10653</v>
      </c>
      <c r="B5036" t="s">
        <v>7394</v>
      </c>
      <c r="C5036" t="s">
        <v>1741</v>
      </c>
      <c r="D5036" t="s">
        <v>6901</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10654</v>
      </c>
      <c r="B5037" t="s">
        <v>7394</v>
      </c>
      <c r="C5037" t="s">
        <v>1741</v>
      </c>
      <c r="D5037" t="s">
        <v>6901</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10655</v>
      </c>
      <c r="B5038" t="s">
        <v>7394</v>
      </c>
      <c r="C5038" t="s">
        <v>1741</v>
      </c>
      <c r="D5038" t="s">
        <v>6901</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10656</v>
      </c>
      <c r="B5039" t="s">
        <v>7394</v>
      </c>
      <c r="C5039" t="s">
        <v>1741</v>
      </c>
      <c r="D5039" t="s">
        <v>6901</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10657</v>
      </c>
      <c r="B5040" t="s">
        <v>7394</v>
      </c>
      <c r="C5040" t="s">
        <v>1741</v>
      </c>
      <c r="D5040" t="s">
        <v>6901</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10658</v>
      </c>
      <c r="B5041" t="s">
        <v>7394</v>
      </c>
      <c r="C5041" t="s">
        <v>1741</v>
      </c>
      <c r="D5041" t="s">
        <v>6901</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10659</v>
      </c>
      <c r="B5042" t="s">
        <v>7394</v>
      </c>
      <c r="C5042" t="s">
        <v>1741</v>
      </c>
      <c r="D5042" t="s">
        <v>6902</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10660</v>
      </c>
      <c r="B5043" t="s">
        <v>7394</v>
      </c>
      <c r="C5043" t="s">
        <v>1741</v>
      </c>
      <c r="D5043" t="s">
        <v>6902</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10661</v>
      </c>
      <c r="B5044" t="s">
        <v>7394</v>
      </c>
      <c r="C5044" t="s">
        <v>1741</v>
      </c>
      <c r="D5044" t="s">
        <v>6902</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10662</v>
      </c>
      <c r="B5045" t="s">
        <v>7394</v>
      </c>
      <c r="C5045" t="s">
        <v>1741</v>
      </c>
      <c r="D5045" t="s">
        <v>6902</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10663</v>
      </c>
      <c r="B5046" t="s">
        <v>7394</v>
      </c>
      <c r="C5046" t="s">
        <v>1741</v>
      </c>
      <c r="D5046" t="s">
        <v>6902</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10664</v>
      </c>
      <c r="B5047" t="s">
        <v>7394</v>
      </c>
      <c r="C5047" t="s">
        <v>1741</v>
      </c>
      <c r="D5047" t="s">
        <v>6902</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10665</v>
      </c>
      <c r="B5048" t="s">
        <v>7394</v>
      </c>
      <c r="C5048" t="s">
        <v>1741</v>
      </c>
      <c r="D5048" t="s">
        <v>6902</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10666</v>
      </c>
      <c r="B5049" t="s">
        <v>7394</v>
      </c>
      <c r="C5049" t="s">
        <v>1741</v>
      </c>
      <c r="D5049" t="s">
        <v>6902</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10667</v>
      </c>
      <c r="B5050" t="s">
        <v>7394</v>
      </c>
      <c r="C5050" t="s">
        <v>1741</v>
      </c>
      <c r="D5050" t="s">
        <v>6902</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10668</v>
      </c>
      <c r="B5051" t="s">
        <v>7394</v>
      </c>
      <c r="C5051" t="s">
        <v>1741</v>
      </c>
      <c r="D5051" t="s">
        <v>6902</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10669</v>
      </c>
      <c r="B5052" t="s">
        <v>7394</v>
      </c>
      <c r="C5052" t="s">
        <v>1741</v>
      </c>
      <c r="D5052" t="s">
        <v>6902</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10670</v>
      </c>
      <c r="B5053" t="s">
        <v>7394</v>
      </c>
      <c r="C5053" t="s">
        <v>1741</v>
      </c>
      <c r="D5053" t="s">
        <v>6902</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10671</v>
      </c>
      <c r="B5054" t="s">
        <v>7394</v>
      </c>
      <c r="C5054" t="s">
        <v>1741</v>
      </c>
      <c r="D5054" t="s">
        <v>6903</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10672</v>
      </c>
      <c r="B5055" t="s">
        <v>7394</v>
      </c>
      <c r="C5055" t="s">
        <v>1741</v>
      </c>
      <c r="D5055" t="s">
        <v>6903</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10673</v>
      </c>
      <c r="B5056" t="s">
        <v>7394</v>
      </c>
      <c r="C5056" t="s">
        <v>1741</v>
      </c>
      <c r="D5056" t="s">
        <v>6903</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10674</v>
      </c>
      <c r="B5057" t="s">
        <v>7394</v>
      </c>
      <c r="C5057" t="s">
        <v>1741</v>
      </c>
      <c r="D5057" t="s">
        <v>6903</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10675</v>
      </c>
      <c r="B5058" t="s">
        <v>7394</v>
      </c>
      <c r="C5058" t="s">
        <v>1741</v>
      </c>
      <c r="D5058" t="s">
        <v>6903</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10676</v>
      </c>
      <c r="B5059" t="s">
        <v>7394</v>
      </c>
      <c r="C5059" t="s">
        <v>1741</v>
      </c>
      <c r="D5059" t="s">
        <v>6903</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10677</v>
      </c>
      <c r="B5060" t="s">
        <v>7394</v>
      </c>
      <c r="C5060" t="s">
        <v>1741</v>
      </c>
      <c r="D5060" t="s">
        <v>6903</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10678</v>
      </c>
      <c r="B5061" t="s">
        <v>7394</v>
      </c>
      <c r="C5061" t="s">
        <v>1741</v>
      </c>
      <c r="D5061" t="s">
        <v>6903</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10679</v>
      </c>
      <c r="B5062" t="s">
        <v>7394</v>
      </c>
      <c r="C5062" t="s">
        <v>1741</v>
      </c>
      <c r="D5062" t="s">
        <v>6903</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10680</v>
      </c>
      <c r="B5063" t="s">
        <v>7394</v>
      </c>
      <c r="C5063" t="s">
        <v>1741</v>
      </c>
      <c r="D5063" t="s">
        <v>6903</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10681</v>
      </c>
      <c r="B5064" t="s">
        <v>7394</v>
      </c>
      <c r="C5064" t="s">
        <v>1741</v>
      </c>
      <c r="D5064" t="s">
        <v>6903</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10682</v>
      </c>
      <c r="B5065" t="s">
        <v>7394</v>
      </c>
      <c r="C5065" t="s">
        <v>1741</v>
      </c>
      <c r="D5065" t="s">
        <v>6903</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10683</v>
      </c>
      <c r="B5066" t="s">
        <v>7394</v>
      </c>
      <c r="C5066" t="s">
        <v>1741</v>
      </c>
      <c r="D5066" t="s">
        <v>6904</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10684</v>
      </c>
      <c r="B5067" t="s">
        <v>7394</v>
      </c>
      <c r="C5067" t="s">
        <v>1741</v>
      </c>
      <c r="D5067" t="s">
        <v>6904</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10685</v>
      </c>
      <c r="B5068" t="s">
        <v>7394</v>
      </c>
      <c r="C5068" t="s">
        <v>1741</v>
      </c>
      <c r="D5068" t="s">
        <v>6904</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10686</v>
      </c>
      <c r="B5069" t="s">
        <v>7394</v>
      </c>
      <c r="C5069" t="s">
        <v>1741</v>
      </c>
      <c r="D5069" t="s">
        <v>6904</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10687</v>
      </c>
      <c r="B5070" t="s">
        <v>7394</v>
      </c>
      <c r="C5070" t="s">
        <v>1741</v>
      </c>
      <c r="D5070" t="s">
        <v>6904</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10688</v>
      </c>
      <c r="B5071" t="s">
        <v>7394</v>
      </c>
      <c r="C5071" t="s">
        <v>1741</v>
      </c>
      <c r="D5071" t="s">
        <v>6904</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10689</v>
      </c>
      <c r="B5072" t="s">
        <v>7394</v>
      </c>
      <c r="C5072" t="s">
        <v>1741</v>
      </c>
      <c r="D5072" t="s">
        <v>6904</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10690</v>
      </c>
      <c r="B5073" t="s">
        <v>7394</v>
      </c>
      <c r="C5073" t="s">
        <v>1741</v>
      </c>
      <c r="D5073" t="s">
        <v>6904</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10691</v>
      </c>
      <c r="B5074" t="s">
        <v>7394</v>
      </c>
      <c r="C5074" t="s">
        <v>1741</v>
      </c>
      <c r="D5074" t="s">
        <v>6904</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10692</v>
      </c>
      <c r="B5075" t="s">
        <v>7394</v>
      </c>
      <c r="C5075" t="s">
        <v>1741</v>
      </c>
      <c r="D5075" t="s">
        <v>6904</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10693</v>
      </c>
      <c r="B5076" t="s">
        <v>7394</v>
      </c>
      <c r="C5076" t="s">
        <v>1741</v>
      </c>
      <c r="D5076" t="s">
        <v>6904</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10694</v>
      </c>
      <c r="B5077" t="s">
        <v>7394</v>
      </c>
      <c r="C5077" t="s">
        <v>1741</v>
      </c>
      <c r="D5077" t="s">
        <v>6904</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c r="A5078" t="s">
        <v>6580</v>
      </c>
      <c r="B5078" t="s">
        <v>6</v>
      </c>
      <c r="C5078" t="s">
        <v>6880</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hidden="1">
      <c r="A5079" t="s">
        <v>6581</v>
      </c>
      <c r="B5079" t="s">
        <v>6</v>
      </c>
      <c r="C5079" t="s">
        <v>6880</v>
      </c>
      <c r="D5079" t="s">
        <v>1705</v>
      </c>
      <c r="H5079" t="str">
        <f>INDEX('Vensim Variables'!$B:$B,MATCH(EPS!$B5079,'Vensim Variables'!$A:$A,0))</f>
        <v>g pollutant</v>
      </c>
      <c r="I5079" t="str">
        <f t="shared" si="158"/>
        <v>VOC</v>
      </c>
      <c r="J5079">
        <f>INDEX(NoSettings!$C:$C,MATCH(EPS!$A5079,NoSettings!$A:$A,0))</f>
        <v>440479000000</v>
      </c>
      <c r="K5079">
        <f>INDEX(GWP!$C$2:$C$13,MATCH(EPS!I5079,GWP!$B$2:$B$13,0))</f>
        <v>0</v>
      </c>
      <c r="L5079" s="4">
        <f t="shared" si="159"/>
        <v>0</v>
      </c>
    </row>
    <row r="5080" spans="1:12" hidden="1">
      <c r="A5080" t="s">
        <v>6582</v>
      </c>
      <c r="B5080" t="s">
        <v>6</v>
      </c>
      <c r="C5080" t="s">
        <v>6880</v>
      </c>
      <c r="D5080" t="s">
        <v>1706</v>
      </c>
      <c r="H5080" t="str">
        <f>INDEX('Vensim Variables'!$B:$B,MATCH(EPS!$B5080,'Vensim Variables'!$A:$A,0))</f>
        <v>g pollutant</v>
      </c>
      <c r="I5080" t="str">
        <f t="shared" si="158"/>
        <v>CO</v>
      </c>
      <c r="J5080">
        <f>INDEX(NoSettings!$C:$C,MATCH(EPS!$A5080,NoSettings!$A:$A,0))</f>
        <v>2565400000000</v>
      </c>
      <c r="K5080">
        <f>INDEX(GWP!$C$2:$C$13,MATCH(EPS!I5080,GWP!$B$2:$B$13,0))</f>
        <v>0</v>
      </c>
      <c r="L5080" s="4">
        <f t="shared" si="159"/>
        <v>0</v>
      </c>
    </row>
    <row r="5081" spans="1:12" hidden="1">
      <c r="A5081" t="s">
        <v>6583</v>
      </c>
      <c r="B5081" t="s">
        <v>6</v>
      </c>
      <c r="C5081" t="s">
        <v>6880</v>
      </c>
      <c r="D5081" t="s">
        <v>1707</v>
      </c>
      <c r="H5081" t="str">
        <f>INDEX('Vensim Variables'!$B:$B,MATCH(EPS!$B5081,'Vensim Variables'!$A:$A,0))</f>
        <v>g pollutant</v>
      </c>
      <c r="I5081" t="str">
        <f t="shared" si="158"/>
        <v>NOx</v>
      </c>
      <c r="J5081">
        <f>INDEX(NoSettings!$C:$C,MATCH(EPS!$A5081,NoSettings!$A:$A,0))</f>
        <v>249762000000</v>
      </c>
      <c r="K5081">
        <f>INDEX(GWP!$C$2:$C$13,MATCH(EPS!I5081,GWP!$B$2:$B$13,0))</f>
        <v>0</v>
      </c>
      <c r="L5081" s="4">
        <f t="shared" si="159"/>
        <v>0</v>
      </c>
    </row>
    <row r="5082" spans="1:12" hidden="1">
      <c r="A5082" t="s">
        <v>6584</v>
      </c>
      <c r="B5082" t="s">
        <v>6</v>
      </c>
      <c r="C5082" t="s">
        <v>6880</v>
      </c>
      <c r="D5082" t="s">
        <v>1708</v>
      </c>
      <c r="H5082" t="str">
        <f>INDEX('Vensim Variables'!$B:$B,MATCH(EPS!$B5082,'Vensim Variables'!$A:$A,0))</f>
        <v>g pollutant</v>
      </c>
      <c r="I5082" t="str">
        <f t="shared" si="158"/>
        <v>PM10</v>
      </c>
      <c r="J5082">
        <f>INDEX(NoSettings!$C:$C,MATCH(EPS!$A5082,NoSettings!$A:$A,0))</f>
        <v>62862300000</v>
      </c>
      <c r="K5082">
        <f>INDEX(GWP!$C$2:$C$13,MATCH(EPS!I5082,GWP!$B$2:$B$13,0))</f>
        <v>0</v>
      </c>
      <c r="L5082" s="4">
        <f t="shared" si="159"/>
        <v>0</v>
      </c>
    </row>
    <row r="5083" spans="1:12" hidden="1">
      <c r="A5083" t="s">
        <v>6585</v>
      </c>
      <c r="B5083" t="s">
        <v>6</v>
      </c>
      <c r="C5083" t="s">
        <v>6880</v>
      </c>
      <c r="D5083" t="s">
        <v>1709</v>
      </c>
      <c r="H5083" t="str">
        <f>INDEX('Vensim Variables'!$B:$B,MATCH(EPS!$B5083,'Vensim Variables'!$A:$A,0))</f>
        <v>g pollutant</v>
      </c>
      <c r="I5083" t="str">
        <f t="shared" si="158"/>
        <v>PM25</v>
      </c>
      <c r="J5083">
        <f>INDEX(NoSettings!$C:$C,MATCH(EPS!$A5083,NoSettings!$A:$A,0))</f>
        <v>55798500000</v>
      </c>
      <c r="K5083">
        <f>INDEX(GWP!$C$2:$C$13,MATCH(EPS!I5083,GWP!$B$2:$B$13,0))</f>
        <v>0</v>
      </c>
      <c r="L5083" s="4">
        <f t="shared" si="159"/>
        <v>0</v>
      </c>
    </row>
    <row r="5084" spans="1:12" hidden="1">
      <c r="A5084" t="s">
        <v>6586</v>
      </c>
      <c r="B5084" t="s">
        <v>6</v>
      </c>
      <c r="C5084" t="s">
        <v>6880</v>
      </c>
      <c r="D5084" t="s">
        <v>1710</v>
      </c>
      <c r="H5084" t="str">
        <f>INDEX('Vensim Variables'!$B:$B,MATCH(EPS!$B5084,'Vensim Variables'!$A:$A,0))</f>
        <v>g pollutant</v>
      </c>
      <c r="I5084" t="str">
        <f t="shared" si="158"/>
        <v>SOx</v>
      </c>
      <c r="J5084">
        <f>INDEX(NoSettings!$C:$C,MATCH(EPS!$A5084,NoSettings!$A:$A,0))</f>
        <v>17436400000</v>
      </c>
      <c r="K5084">
        <f>INDEX(GWP!$C$2:$C$13,MATCH(EPS!I5084,GWP!$B$2:$B$13,0))</f>
        <v>0</v>
      </c>
      <c r="L5084" s="4">
        <f t="shared" si="159"/>
        <v>0</v>
      </c>
    </row>
    <row r="5085" spans="1:12" hidden="1">
      <c r="A5085" t="s">
        <v>6587</v>
      </c>
      <c r="B5085" t="s">
        <v>6</v>
      </c>
      <c r="C5085" t="s">
        <v>6880</v>
      </c>
      <c r="D5085" t="s">
        <v>1711</v>
      </c>
      <c r="H5085" t="str">
        <f>INDEX('Vensim Variables'!$B:$B,MATCH(EPS!$B5085,'Vensim Variables'!$A:$A,0))</f>
        <v>g pollutant</v>
      </c>
      <c r="I5085" t="str">
        <f t="shared" si="158"/>
        <v>BC</v>
      </c>
      <c r="J5085">
        <f>INDEX(NoSettings!$C:$C,MATCH(EPS!$A5085,NoSettings!$A:$A,0))</f>
        <v>10034100000</v>
      </c>
      <c r="K5085">
        <f>INDEX(GWP!$C$2:$C$13,MATCH(EPS!I5085,GWP!$B$2:$B$13,0))</f>
        <v>0</v>
      </c>
      <c r="L5085" s="4">
        <f t="shared" si="159"/>
        <v>0</v>
      </c>
    </row>
    <row r="5086" spans="1:12" hidden="1">
      <c r="A5086" t="s">
        <v>6588</v>
      </c>
      <c r="B5086" t="s">
        <v>6</v>
      </c>
      <c r="C5086" t="s">
        <v>6880</v>
      </c>
      <c r="D5086" t="s">
        <v>1712</v>
      </c>
      <c r="H5086" t="str">
        <f>INDEX('Vensim Variables'!$B:$B,MATCH(EPS!$B5086,'Vensim Variables'!$A:$A,0))</f>
        <v>g pollutant</v>
      </c>
      <c r="I5086" t="str">
        <f t="shared" si="158"/>
        <v>OC</v>
      </c>
      <c r="J5086">
        <f>INDEX(NoSettings!$C:$C,MATCH(EPS!$A5086,NoSettings!$A:$A,0))</f>
        <v>18742500000</v>
      </c>
      <c r="K5086">
        <f>INDEX(GWP!$C$2:$C$13,MATCH(EPS!I5086,GWP!$B$2:$B$13,0))</f>
        <v>0</v>
      </c>
      <c r="L5086" s="4">
        <f t="shared" si="159"/>
        <v>0</v>
      </c>
    </row>
    <row r="5087" spans="1:12" hidden="1">
      <c r="A5087" t="s">
        <v>6589</v>
      </c>
      <c r="B5087" t="s">
        <v>6</v>
      </c>
      <c r="C5087" t="s">
        <v>6880</v>
      </c>
      <c r="D5087" t="s">
        <v>1713</v>
      </c>
      <c r="H5087" t="str">
        <f>INDEX('Vensim Variables'!$B:$B,MATCH(EPS!$B5087,'Vensim Variables'!$A:$A,0))</f>
        <v>g pollutant</v>
      </c>
      <c r="I5087" t="str">
        <f t="shared" si="158"/>
        <v>CH4</v>
      </c>
      <c r="J5087">
        <f>INDEX(NoSettings!$C:$C,MATCH(EPS!$A5087,NoSettings!$A:$A,0))</f>
        <v>9937470000000</v>
      </c>
      <c r="K5087">
        <f>INDEX(GWP!$C$2:$C$13,MATCH(EPS!I5087,GWP!$B$2:$B$13,0))</f>
        <v>28</v>
      </c>
      <c r="L5087" s="4">
        <f t="shared" si="159"/>
        <v>278.24916000000002</v>
      </c>
    </row>
    <row r="5088" spans="1:12" hidden="1">
      <c r="A5088" t="s">
        <v>6590</v>
      </c>
      <c r="B5088" t="s">
        <v>6</v>
      </c>
      <c r="C5088" t="s">
        <v>6880</v>
      </c>
      <c r="D5088" t="s">
        <v>1714</v>
      </c>
      <c r="H5088" t="str">
        <f>INDEX('Vensim Variables'!$B:$B,MATCH(EPS!$B5088,'Vensim Variables'!$A:$A,0))</f>
        <v>g pollutant</v>
      </c>
      <c r="I5088" t="str">
        <f t="shared" si="158"/>
        <v>N2O</v>
      </c>
      <c r="J5088">
        <f>INDEX(NoSettings!$C:$C,MATCH(EPS!$A5088,NoSettings!$A:$A,0))</f>
        <v>1176410000000</v>
      </c>
      <c r="K5088">
        <f>INDEX(GWP!$C$2:$C$13,MATCH(EPS!I5088,GWP!$B$2:$B$13,0))</f>
        <v>265</v>
      </c>
      <c r="L5088" s="4">
        <f t="shared" si="159"/>
        <v>311.74865</v>
      </c>
    </row>
    <row r="5089" spans="1:12" hidden="1">
      <c r="A5089" t="s">
        <v>6591</v>
      </c>
      <c r="B5089" t="s">
        <v>6</v>
      </c>
      <c r="C5089" t="s">
        <v>6880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c r="A5090" t="s">
        <v>6592</v>
      </c>
      <c r="B5090" t="s">
        <v>6</v>
      </c>
      <c r="C5090" t="s">
        <v>6881</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c r="A5091" t="s">
        <v>6593</v>
      </c>
      <c r="B5091" t="s">
        <v>6</v>
      </c>
      <c r="C5091" t="s">
        <v>6881</v>
      </c>
      <c r="D5091" t="s">
        <v>1705</v>
      </c>
      <c r="H5091" t="str">
        <f>INDEX('Vensim Variables'!$B:$B,MATCH(EPS!$B5091,'Vensim Variables'!$A:$A,0))</f>
        <v>g pollutant</v>
      </c>
      <c r="I5091" t="str">
        <f t="shared" si="158"/>
        <v>VOC</v>
      </c>
      <c r="J5091">
        <f>INDEX(NoSettings!$C:$C,MATCH(EPS!$A5091,NoSettings!$A:$A,0))</f>
        <v>21549500000</v>
      </c>
      <c r="K5091">
        <f>INDEX(GWP!$C$2:$C$13,MATCH(EPS!I5091,GWP!$B$2:$B$13,0))</f>
        <v>0</v>
      </c>
      <c r="L5091" s="4">
        <f t="shared" si="159"/>
        <v>0</v>
      </c>
    </row>
    <row r="5092" spans="1:12" hidden="1">
      <c r="A5092" t="s">
        <v>6594</v>
      </c>
      <c r="B5092" t="s">
        <v>6</v>
      </c>
      <c r="C5092" t="s">
        <v>6881</v>
      </c>
      <c r="D5092" t="s">
        <v>1706</v>
      </c>
      <c r="H5092" t="str">
        <f>INDEX('Vensim Variables'!$B:$B,MATCH(EPS!$B5092,'Vensim Variables'!$A:$A,0))</f>
        <v>g pollutant</v>
      </c>
      <c r="I5092" t="str">
        <f t="shared" si="158"/>
        <v>CO</v>
      </c>
      <c r="J5092">
        <f>INDEX(NoSettings!$C:$C,MATCH(EPS!$A5092,NoSettings!$A:$A,0))</f>
        <v>245431000000</v>
      </c>
      <c r="K5092">
        <f>INDEX(GWP!$C$2:$C$13,MATCH(EPS!I5092,GWP!$B$2:$B$13,0))</f>
        <v>0</v>
      </c>
      <c r="L5092" s="4">
        <f t="shared" si="159"/>
        <v>0</v>
      </c>
    </row>
    <row r="5093" spans="1:12" hidden="1">
      <c r="A5093" t="s">
        <v>6595</v>
      </c>
      <c r="B5093" t="s">
        <v>6</v>
      </c>
      <c r="C5093" t="s">
        <v>6881</v>
      </c>
      <c r="D5093" t="s">
        <v>1707</v>
      </c>
      <c r="H5093" t="str">
        <f>INDEX('Vensim Variables'!$B:$B,MATCH(EPS!$B5093,'Vensim Variables'!$A:$A,0))</f>
        <v>g pollutant</v>
      </c>
      <c r="I5093" t="str">
        <f t="shared" si="158"/>
        <v>NOx</v>
      </c>
      <c r="J5093">
        <f>INDEX(NoSettings!$C:$C,MATCH(EPS!$A5093,NoSettings!$A:$A,0))</f>
        <v>23231800000</v>
      </c>
      <c r="K5093">
        <f>INDEX(GWP!$C$2:$C$13,MATCH(EPS!I5093,GWP!$B$2:$B$13,0))</f>
        <v>0</v>
      </c>
      <c r="L5093" s="4">
        <f t="shared" si="159"/>
        <v>0</v>
      </c>
    </row>
    <row r="5094" spans="1:12" hidden="1">
      <c r="A5094" t="s">
        <v>6596</v>
      </c>
      <c r="B5094" t="s">
        <v>6</v>
      </c>
      <c r="C5094" t="s">
        <v>6881</v>
      </c>
      <c r="D5094" t="s">
        <v>1708</v>
      </c>
      <c r="H5094" t="str">
        <f>INDEX('Vensim Variables'!$B:$B,MATCH(EPS!$B5094,'Vensim Variables'!$A:$A,0))</f>
        <v>g pollutant</v>
      </c>
      <c r="I5094" t="str">
        <f t="shared" si="158"/>
        <v>PM10</v>
      </c>
      <c r="J5094">
        <f>INDEX(NoSettings!$C:$C,MATCH(EPS!$A5094,NoSettings!$A:$A,0))</f>
        <v>371061000000</v>
      </c>
      <c r="K5094">
        <f>INDEX(GWP!$C$2:$C$13,MATCH(EPS!I5094,GWP!$B$2:$B$13,0))</f>
        <v>0</v>
      </c>
      <c r="L5094" s="4">
        <f t="shared" si="159"/>
        <v>0</v>
      </c>
    </row>
    <row r="5095" spans="1:12" hidden="1">
      <c r="A5095" t="s">
        <v>6597</v>
      </c>
      <c r="B5095" t="s">
        <v>6</v>
      </c>
      <c r="C5095" t="s">
        <v>6881</v>
      </c>
      <c r="D5095" t="s">
        <v>1709</v>
      </c>
      <c r="H5095" t="str">
        <f>INDEX('Vensim Variables'!$B:$B,MATCH(EPS!$B5095,'Vensim Variables'!$A:$A,0))</f>
        <v>g pollutant</v>
      </c>
      <c r="I5095" t="str">
        <f t="shared" si="158"/>
        <v>PM25</v>
      </c>
      <c r="J5095">
        <f>INDEX(NoSettings!$C:$C,MATCH(EPS!$A5095,NoSettings!$A:$A,0))</f>
        <v>50786100000</v>
      </c>
      <c r="K5095">
        <f>INDEX(GWP!$C$2:$C$13,MATCH(EPS!I5095,GWP!$B$2:$B$13,0))</f>
        <v>0</v>
      </c>
      <c r="L5095" s="4">
        <f t="shared" si="159"/>
        <v>0</v>
      </c>
    </row>
    <row r="5096" spans="1:12" hidden="1">
      <c r="A5096" t="s">
        <v>6598</v>
      </c>
      <c r="B5096" t="s">
        <v>6</v>
      </c>
      <c r="C5096" t="s">
        <v>6881</v>
      </c>
      <c r="D5096" t="s">
        <v>1710</v>
      </c>
      <c r="H5096" t="str">
        <f>INDEX('Vensim Variables'!$B:$B,MATCH(EPS!$B5096,'Vensim Variables'!$A:$A,0))</f>
        <v>g pollutant</v>
      </c>
      <c r="I5096" t="str">
        <f t="shared" si="158"/>
        <v>SOx</v>
      </c>
      <c r="J5096">
        <f>INDEX(NoSettings!$C:$C,MATCH(EPS!$A5096,NoSettings!$A:$A,0))</f>
        <v>784471000</v>
      </c>
      <c r="K5096">
        <f>INDEX(GWP!$C$2:$C$13,MATCH(EPS!I5096,GWP!$B$2:$B$13,0))</f>
        <v>0</v>
      </c>
      <c r="L5096" s="4">
        <f t="shared" si="159"/>
        <v>0</v>
      </c>
    </row>
    <row r="5097" spans="1:12" hidden="1">
      <c r="A5097" t="s">
        <v>6599</v>
      </c>
      <c r="B5097" t="s">
        <v>6</v>
      </c>
      <c r="C5097" t="s">
        <v>6881</v>
      </c>
      <c r="D5097" t="s">
        <v>1711</v>
      </c>
      <c r="H5097" t="str">
        <f>INDEX('Vensim Variables'!$B:$B,MATCH(EPS!$B5097,'Vensim Variables'!$A:$A,0))</f>
        <v>g pollutant</v>
      </c>
      <c r="I5097" t="str">
        <f t="shared" si="158"/>
        <v>BC</v>
      </c>
      <c r="J5097">
        <f>INDEX(NoSettings!$C:$C,MATCH(EPS!$A5097,NoSettings!$A:$A,0))</f>
        <v>829787000</v>
      </c>
      <c r="K5097">
        <f>INDEX(GWP!$C$2:$C$13,MATCH(EPS!I5097,GWP!$B$2:$B$13,0))</f>
        <v>0</v>
      </c>
      <c r="L5097" s="4">
        <f t="shared" si="159"/>
        <v>0</v>
      </c>
    </row>
    <row r="5098" spans="1:12" hidden="1">
      <c r="A5098" t="s">
        <v>6600</v>
      </c>
      <c r="B5098" t="s">
        <v>6</v>
      </c>
      <c r="C5098" t="s">
        <v>6881</v>
      </c>
      <c r="D5098" t="s">
        <v>1712</v>
      </c>
      <c r="H5098" t="str">
        <f>INDEX('Vensim Variables'!$B:$B,MATCH(EPS!$B5098,'Vensim Variables'!$A:$A,0))</f>
        <v>g pollutant</v>
      </c>
      <c r="I5098" t="str">
        <f t="shared" si="158"/>
        <v>OC</v>
      </c>
      <c r="J5098">
        <f>INDEX(NoSettings!$C:$C,MATCH(EPS!$A5098,NoSettings!$A:$A,0))</f>
        <v>836871000</v>
      </c>
      <c r="K5098">
        <f>INDEX(GWP!$C$2:$C$13,MATCH(EPS!I5098,GWP!$B$2:$B$13,0))</f>
        <v>0</v>
      </c>
      <c r="L5098" s="4">
        <f t="shared" si="159"/>
        <v>0</v>
      </c>
    </row>
    <row r="5099" spans="1:12" hidden="1">
      <c r="A5099" t="s">
        <v>6601</v>
      </c>
      <c r="B5099" t="s">
        <v>6</v>
      </c>
      <c r="C5099" t="s">
        <v>6881</v>
      </c>
      <c r="D5099" t="s">
        <v>1713</v>
      </c>
      <c r="H5099" t="str">
        <f>INDEX('Vensim Variables'!$B:$B,MATCH(EPS!$B5099,'Vensim Variables'!$A:$A,0))</f>
        <v>g pollutant</v>
      </c>
      <c r="I5099" t="str">
        <f t="shared" si="158"/>
        <v>CH4</v>
      </c>
      <c r="J5099">
        <f>INDEX(NoSettings!$C:$C,MATCH(EPS!$A5099,NoSettings!$A:$A,0))</f>
        <v>1825090000000</v>
      </c>
      <c r="K5099">
        <f>INDEX(GWP!$C$2:$C$13,MATCH(EPS!I5099,GWP!$B$2:$B$13,0))</f>
        <v>28</v>
      </c>
      <c r="L5099" s="4">
        <f t="shared" si="159"/>
        <v>51.102519999999998</v>
      </c>
    </row>
    <row r="5100" spans="1:12" hidden="1">
      <c r="A5100" t="s">
        <v>6602</v>
      </c>
      <c r="B5100" t="s">
        <v>6</v>
      </c>
      <c r="C5100" t="s">
        <v>6881</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hidden="1">
      <c r="A5101" t="s">
        <v>6603</v>
      </c>
      <c r="B5101" t="s">
        <v>6</v>
      </c>
      <c r="C5101" t="s">
        <v>6881</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c r="A5102" t="s">
        <v>6604</v>
      </c>
      <c r="B5102" t="s">
        <v>6</v>
      </c>
      <c r="C5102" t="s">
        <v>6882</v>
      </c>
      <c r="D5102" t="s">
        <v>1702</v>
      </c>
      <c r="H5102" t="str">
        <f>INDEX('Vensim Variables'!$B:$B,MATCH(EPS!$B5102,'Vensim Variables'!$A:$A,0))</f>
        <v>g pollutant</v>
      </c>
      <c r="I5102" t="str">
        <f t="shared" si="158"/>
        <v>CO2</v>
      </c>
      <c r="J5102">
        <f>INDEX(NoSettings!$C:$C,MATCH(EPS!$A5102,NoSettings!$A:$A,0))</f>
        <v>173860000000000</v>
      </c>
      <c r="K5102">
        <f>INDEX(GWP!$C$2:$C$13,MATCH(EPS!I5102,GWP!$B$2:$B$13,0))</f>
        <v>1</v>
      </c>
      <c r="L5102" s="4">
        <f t="shared" si="159"/>
        <v>173.86</v>
      </c>
    </row>
    <row r="5103" spans="1:12" hidden="1">
      <c r="A5103" t="s">
        <v>6605</v>
      </c>
      <c r="B5103" t="s">
        <v>6</v>
      </c>
      <c r="C5103" t="s">
        <v>6882</v>
      </c>
      <c r="D5103" t="s">
        <v>1705</v>
      </c>
      <c r="H5103" t="str">
        <f>INDEX('Vensim Variables'!$B:$B,MATCH(EPS!$B5103,'Vensim Variables'!$A:$A,0))</f>
        <v>g pollutant</v>
      </c>
      <c r="I5103" t="str">
        <f t="shared" si="158"/>
        <v>VOC</v>
      </c>
      <c r="J5103">
        <f>INDEX(NoSettings!$C:$C,MATCH(EPS!$A5103,NoSettings!$A:$A,0))</f>
        <v>2755720000000</v>
      </c>
      <c r="K5103">
        <f>INDEX(GWP!$C$2:$C$13,MATCH(EPS!I5103,GWP!$B$2:$B$13,0))</f>
        <v>0</v>
      </c>
      <c r="L5103" s="4">
        <f t="shared" si="159"/>
        <v>0</v>
      </c>
    </row>
    <row r="5104" spans="1:12" hidden="1">
      <c r="A5104" t="s">
        <v>6606</v>
      </c>
      <c r="B5104" t="s">
        <v>6</v>
      </c>
      <c r="C5104" t="s">
        <v>6882</v>
      </c>
      <c r="D5104" t="s">
        <v>1706</v>
      </c>
      <c r="H5104" t="str">
        <f>INDEX('Vensim Variables'!$B:$B,MATCH(EPS!$B5104,'Vensim Variables'!$A:$A,0))</f>
        <v>g pollutant</v>
      </c>
      <c r="I5104" t="str">
        <f t="shared" si="158"/>
        <v>CO</v>
      </c>
      <c r="J5104">
        <f>INDEX(NoSettings!$C:$C,MATCH(EPS!$A5104,NoSettings!$A:$A,0))</f>
        <v>1037960000000</v>
      </c>
      <c r="K5104">
        <f>INDEX(GWP!$C$2:$C$13,MATCH(EPS!I5104,GWP!$B$2:$B$13,0))</f>
        <v>0</v>
      </c>
      <c r="L5104" s="4">
        <f t="shared" si="159"/>
        <v>0</v>
      </c>
    </row>
    <row r="5105" spans="1:12" hidden="1">
      <c r="A5105" t="s">
        <v>6607</v>
      </c>
      <c r="B5105" t="s">
        <v>6</v>
      </c>
      <c r="C5105" t="s">
        <v>6882</v>
      </c>
      <c r="D5105" t="s">
        <v>1707</v>
      </c>
      <c r="H5105" t="str">
        <f>INDEX('Vensim Variables'!$B:$B,MATCH(EPS!$B5105,'Vensim Variables'!$A:$A,0))</f>
        <v>g pollutant</v>
      </c>
      <c r="I5105" t="str">
        <f t="shared" si="158"/>
        <v>NOx</v>
      </c>
      <c r="J5105">
        <f>INDEX(NoSettings!$C:$C,MATCH(EPS!$A5105,NoSettings!$A:$A,0))</f>
        <v>764475000000</v>
      </c>
      <c r="K5105">
        <f>INDEX(GWP!$C$2:$C$13,MATCH(EPS!I5105,GWP!$B$2:$B$13,0))</f>
        <v>0</v>
      </c>
      <c r="L5105" s="4">
        <f t="shared" si="159"/>
        <v>0</v>
      </c>
    </row>
    <row r="5106" spans="1:12" hidden="1">
      <c r="A5106" t="s">
        <v>6608</v>
      </c>
      <c r="B5106" t="s">
        <v>6</v>
      </c>
      <c r="C5106" t="s">
        <v>6882</v>
      </c>
      <c r="D5106" t="s">
        <v>1708</v>
      </c>
      <c r="H5106" t="str">
        <f>INDEX('Vensim Variables'!$B:$B,MATCH(EPS!$B5106,'Vensim Variables'!$A:$A,0))</f>
        <v>g pollutant</v>
      </c>
      <c r="I5106" t="str">
        <f t="shared" si="158"/>
        <v>PM10</v>
      </c>
      <c r="J5106">
        <f>INDEX(NoSettings!$C:$C,MATCH(EPS!$A5106,NoSettings!$A:$A,0))</f>
        <v>21593200000</v>
      </c>
      <c r="K5106">
        <f>INDEX(GWP!$C$2:$C$13,MATCH(EPS!I5106,GWP!$B$2:$B$13,0))</f>
        <v>0</v>
      </c>
      <c r="L5106" s="4">
        <f t="shared" si="159"/>
        <v>0</v>
      </c>
    </row>
    <row r="5107" spans="1:12" hidden="1">
      <c r="A5107" t="s">
        <v>6609</v>
      </c>
      <c r="B5107" t="s">
        <v>6</v>
      </c>
      <c r="C5107" t="s">
        <v>6882</v>
      </c>
      <c r="D5107" t="s">
        <v>1709</v>
      </c>
      <c r="H5107" t="str">
        <f>INDEX('Vensim Variables'!$B:$B,MATCH(EPS!$B5107,'Vensim Variables'!$A:$A,0))</f>
        <v>g pollutant</v>
      </c>
      <c r="I5107" t="str">
        <f t="shared" si="158"/>
        <v>PM25</v>
      </c>
      <c r="J5107">
        <f>INDEX(NoSettings!$C:$C,MATCH(EPS!$A5107,NoSettings!$A:$A,0))</f>
        <v>20559000000</v>
      </c>
      <c r="K5107">
        <f>INDEX(GWP!$C$2:$C$13,MATCH(EPS!I5107,GWP!$B$2:$B$13,0))</f>
        <v>0</v>
      </c>
      <c r="L5107" s="4">
        <f t="shared" si="159"/>
        <v>0</v>
      </c>
    </row>
    <row r="5108" spans="1:12" hidden="1">
      <c r="A5108" t="s">
        <v>6610</v>
      </c>
      <c r="B5108" t="s">
        <v>6</v>
      </c>
      <c r="C5108" t="s">
        <v>6882</v>
      </c>
      <c r="D5108" t="s">
        <v>1710</v>
      </c>
      <c r="H5108" t="str">
        <f>INDEX('Vensim Variables'!$B:$B,MATCH(EPS!$B5108,'Vensim Variables'!$A:$A,0))</f>
        <v>g pollutant</v>
      </c>
      <c r="I5108" t="str">
        <f t="shared" si="158"/>
        <v>SOx</v>
      </c>
      <c r="J5108">
        <f>INDEX(NoSettings!$C:$C,MATCH(EPS!$A5108,NoSettings!$A:$A,0))</f>
        <v>168713000000</v>
      </c>
      <c r="K5108">
        <f>INDEX(GWP!$C$2:$C$13,MATCH(EPS!I5108,GWP!$B$2:$B$13,0))</f>
        <v>0</v>
      </c>
      <c r="L5108" s="4">
        <f t="shared" si="159"/>
        <v>0</v>
      </c>
    </row>
    <row r="5109" spans="1:12" hidden="1">
      <c r="A5109" t="s">
        <v>6611</v>
      </c>
      <c r="B5109" t="s">
        <v>6</v>
      </c>
      <c r="C5109" t="s">
        <v>6882</v>
      </c>
      <c r="D5109" t="s">
        <v>1711</v>
      </c>
      <c r="H5109" t="str">
        <f>INDEX('Vensim Variables'!$B:$B,MATCH(EPS!$B5109,'Vensim Variables'!$A:$A,0))</f>
        <v>g pollutant</v>
      </c>
      <c r="I5109" t="str">
        <f t="shared" si="158"/>
        <v>BC</v>
      </c>
      <c r="J5109">
        <f>INDEX(NoSettings!$C:$C,MATCH(EPS!$A5109,NoSettings!$A:$A,0))</f>
        <v>1929140000</v>
      </c>
      <c r="K5109">
        <f>INDEX(GWP!$C$2:$C$13,MATCH(EPS!I5109,GWP!$B$2:$B$13,0))</f>
        <v>0</v>
      </c>
      <c r="L5109" s="4">
        <f t="shared" si="159"/>
        <v>0</v>
      </c>
    </row>
    <row r="5110" spans="1:12" hidden="1">
      <c r="A5110" t="s">
        <v>6612</v>
      </c>
      <c r="B5110" t="s">
        <v>6</v>
      </c>
      <c r="C5110" t="s">
        <v>6882</v>
      </c>
      <c r="D5110" t="s">
        <v>1712</v>
      </c>
      <c r="H5110" t="str">
        <f>INDEX('Vensim Variables'!$B:$B,MATCH(EPS!$B5110,'Vensim Variables'!$A:$A,0))</f>
        <v>g pollutant</v>
      </c>
      <c r="I5110" t="str">
        <f t="shared" si="158"/>
        <v>OC</v>
      </c>
      <c r="J5110">
        <f>INDEX(NoSettings!$C:$C,MATCH(EPS!$A5110,NoSettings!$A:$A,0))</f>
        <v>7674730000</v>
      </c>
      <c r="K5110">
        <f>INDEX(GWP!$C$2:$C$13,MATCH(EPS!I5110,GWP!$B$2:$B$13,0))</f>
        <v>0</v>
      </c>
      <c r="L5110" s="4">
        <f t="shared" si="159"/>
        <v>0</v>
      </c>
    </row>
    <row r="5111" spans="1:12" hidden="1">
      <c r="A5111" t="s">
        <v>6613</v>
      </c>
      <c r="B5111" t="s">
        <v>6</v>
      </c>
      <c r="C5111" t="s">
        <v>6882</v>
      </c>
      <c r="D5111" t="s">
        <v>1713</v>
      </c>
      <c r="H5111" t="str">
        <f>INDEX('Vensim Variables'!$B:$B,MATCH(EPS!$B5111,'Vensim Variables'!$A:$A,0))</f>
        <v>g pollutant</v>
      </c>
      <c r="I5111" t="str">
        <f t="shared" si="158"/>
        <v>CH4</v>
      </c>
      <c r="J5111">
        <f>INDEX(NoSettings!$C:$C,MATCH(EPS!$A5111,NoSettings!$A:$A,0))</f>
        <v>5931860000000</v>
      </c>
      <c r="K5111">
        <f>INDEX(GWP!$C$2:$C$13,MATCH(EPS!I5111,GWP!$B$2:$B$13,0))</f>
        <v>28</v>
      </c>
      <c r="L5111" s="4">
        <f t="shared" si="159"/>
        <v>166.09208000000001</v>
      </c>
    </row>
    <row r="5112" spans="1:12" hidden="1">
      <c r="A5112" t="s">
        <v>6614</v>
      </c>
      <c r="B5112" t="s">
        <v>6</v>
      </c>
      <c r="C5112" t="s">
        <v>6882</v>
      </c>
      <c r="D5112" t="s">
        <v>1714</v>
      </c>
      <c r="H5112" t="str">
        <f>INDEX('Vensim Variables'!$B:$B,MATCH(EPS!$B5112,'Vensim Variables'!$A:$A,0))</f>
        <v>g pollutant</v>
      </c>
      <c r="I5112" t="str">
        <f t="shared" si="158"/>
        <v>N2O</v>
      </c>
      <c r="J5112">
        <f>INDEX(NoSettings!$C:$C,MATCH(EPS!$A5112,NoSettings!$A:$A,0))</f>
        <v>314193000</v>
      </c>
      <c r="K5112">
        <f>INDEX(GWP!$C$2:$C$13,MATCH(EPS!I5112,GWP!$B$2:$B$13,0))</f>
        <v>265</v>
      </c>
      <c r="L5112" s="4">
        <f t="shared" si="159"/>
        <v>8.3261144999999995E-2</v>
      </c>
    </row>
    <row r="5113" spans="1:12" hidden="1">
      <c r="A5113" t="s">
        <v>6615</v>
      </c>
      <c r="B5113" t="s">
        <v>6</v>
      </c>
      <c r="C5113" t="s">
        <v>6882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c r="A5114" t="s">
        <v>6616</v>
      </c>
      <c r="B5114" t="s">
        <v>6</v>
      </c>
      <c r="C5114" t="s">
        <v>6883</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c r="A5115" t="s">
        <v>6617</v>
      </c>
      <c r="B5115" t="s">
        <v>6</v>
      </c>
      <c r="C5115" t="s">
        <v>6883</v>
      </c>
      <c r="D5115" t="s">
        <v>1705</v>
      </c>
      <c r="H5115" t="str">
        <f>INDEX('Vensim Variables'!$B:$B,MATCH(EPS!$B5115,'Vensim Variables'!$A:$A,0))</f>
        <v>g pollutant</v>
      </c>
      <c r="I5115" t="str">
        <f t="shared" si="158"/>
        <v>VOC</v>
      </c>
      <c r="J5115">
        <f>INDEX(NoSettings!$C:$C,MATCH(EPS!$A5115,NoSettings!$A:$A,0))</f>
        <v>1231470000</v>
      </c>
      <c r="K5115">
        <f>INDEX(GWP!$C$2:$C$13,MATCH(EPS!I5115,GWP!$B$2:$B$13,0))</f>
        <v>0</v>
      </c>
      <c r="L5115" s="4">
        <f t="shared" si="159"/>
        <v>0</v>
      </c>
    </row>
    <row r="5116" spans="1:12" hidden="1">
      <c r="A5116" t="s">
        <v>6618</v>
      </c>
      <c r="B5116" t="s">
        <v>6</v>
      </c>
      <c r="C5116" t="s">
        <v>6883</v>
      </c>
      <c r="D5116" t="s">
        <v>1706</v>
      </c>
      <c r="H5116" t="str">
        <f>INDEX('Vensim Variables'!$B:$B,MATCH(EPS!$B5116,'Vensim Variables'!$A:$A,0))</f>
        <v>g pollutant</v>
      </c>
      <c r="I5116" t="str">
        <f t="shared" si="158"/>
        <v>CO</v>
      </c>
      <c r="J5116">
        <f>INDEX(NoSettings!$C:$C,MATCH(EPS!$A5116,NoSettings!$A:$A,0))</f>
        <v>6982790000</v>
      </c>
      <c r="K5116">
        <f>INDEX(GWP!$C$2:$C$13,MATCH(EPS!I5116,GWP!$B$2:$B$13,0))</f>
        <v>0</v>
      </c>
      <c r="L5116" s="4">
        <f t="shared" si="159"/>
        <v>0</v>
      </c>
    </row>
    <row r="5117" spans="1:12" hidden="1">
      <c r="A5117" t="s">
        <v>6619</v>
      </c>
      <c r="B5117" t="s">
        <v>6</v>
      </c>
      <c r="C5117" t="s">
        <v>6883</v>
      </c>
      <c r="D5117" t="s">
        <v>1707</v>
      </c>
      <c r="H5117" t="str">
        <f>INDEX('Vensim Variables'!$B:$B,MATCH(EPS!$B5117,'Vensim Variables'!$A:$A,0))</f>
        <v>g pollutant</v>
      </c>
      <c r="I5117" t="str">
        <f t="shared" si="158"/>
        <v>NOx</v>
      </c>
      <c r="J5117">
        <f>INDEX(NoSettings!$C:$C,MATCH(EPS!$A5117,NoSettings!$A:$A,0))</f>
        <v>12580100000</v>
      </c>
      <c r="K5117">
        <f>INDEX(GWP!$C$2:$C$13,MATCH(EPS!I5117,GWP!$B$2:$B$13,0))</f>
        <v>0</v>
      </c>
      <c r="L5117" s="4">
        <f t="shared" si="159"/>
        <v>0</v>
      </c>
    </row>
    <row r="5118" spans="1:12" hidden="1">
      <c r="A5118" t="s">
        <v>6620</v>
      </c>
      <c r="B5118" t="s">
        <v>6</v>
      </c>
      <c r="C5118" t="s">
        <v>6883</v>
      </c>
      <c r="D5118" t="s">
        <v>1708</v>
      </c>
      <c r="H5118" t="str">
        <f>INDEX('Vensim Variables'!$B:$B,MATCH(EPS!$B5118,'Vensim Variables'!$A:$A,0))</f>
        <v>g pollutant</v>
      </c>
      <c r="I5118" t="str">
        <f t="shared" si="158"/>
        <v>PM10</v>
      </c>
      <c r="J5118">
        <f>INDEX(NoSettings!$C:$C,MATCH(EPS!$A5118,NoSettings!$A:$A,0))</f>
        <v>748401000</v>
      </c>
      <c r="K5118">
        <f>INDEX(GWP!$C$2:$C$13,MATCH(EPS!I5118,GWP!$B$2:$B$13,0))</f>
        <v>0</v>
      </c>
      <c r="L5118" s="4">
        <f t="shared" si="159"/>
        <v>0</v>
      </c>
    </row>
    <row r="5119" spans="1:12" hidden="1">
      <c r="A5119" t="s">
        <v>6621</v>
      </c>
      <c r="B5119" t="s">
        <v>6</v>
      </c>
      <c r="C5119" t="s">
        <v>6883</v>
      </c>
      <c r="D5119" t="s">
        <v>1709</v>
      </c>
      <c r="H5119" t="str">
        <f>INDEX('Vensim Variables'!$B:$B,MATCH(EPS!$B5119,'Vensim Variables'!$A:$A,0))</f>
        <v>g pollutant</v>
      </c>
      <c r="I5119" t="str">
        <f t="shared" si="158"/>
        <v>PM25</v>
      </c>
      <c r="J5119">
        <f>INDEX(NoSettings!$C:$C,MATCH(EPS!$A5119,NoSettings!$A:$A,0))</f>
        <v>555339000</v>
      </c>
      <c r="K5119">
        <f>INDEX(GWP!$C$2:$C$13,MATCH(EPS!I5119,GWP!$B$2:$B$13,0))</f>
        <v>0</v>
      </c>
      <c r="L5119" s="4">
        <f t="shared" si="159"/>
        <v>0</v>
      </c>
    </row>
    <row r="5120" spans="1:12" hidden="1">
      <c r="A5120" t="s">
        <v>6622</v>
      </c>
      <c r="B5120" t="s">
        <v>6</v>
      </c>
      <c r="C5120" t="s">
        <v>6883</v>
      </c>
      <c r="D5120" t="s">
        <v>1710</v>
      </c>
      <c r="H5120" t="str">
        <f>INDEX('Vensim Variables'!$B:$B,MATCH(EPS!$B5120,'Vensim Variables'!$A:$A,0))</f>
        <v>g pollutant</v>
      </c>
      <c r="I5120" t="str">
        <f t="shared" si="158"/>
        <v>SOx</v>
      </c>
      <c r="J5120">
        <f>INDEX(NoSettings!$C:$C,MATCH(EPS!$A5120,NoSettings!$A:$A,0))</f>
        <v>2167800000</v>
      </c>
      <c r="K5120">
        <f>INDEX(GWP!$C$2:$C$13,MATCH(EPS!I5120,GWP!$B$2:$B$13,0))</f>
        <v>0</v>
      </c>
      <c r="L5120" s="4">
        <f t="shared" si="159"/>
        <v>0</v>
      </c>
    </row>
    <row r="5121" spans="1:12" hidden="1">
      <c r="A5121" t="s">
        <v>6623</v>
      </c>
      <c r="B5121" t="s">
        <v>6</v>
      </c>
      <c r="C5121" t="s">
        <v>6883</v>
      </c>
      <c r="D5121" t="s">
        <v>1711</v>
      </c>
      <c r="H5121" t="str">
        <f>INDEX('Vensim Variables'!$B:$B,MATCH(EPS!$B5121,'Vensim Variables'!$A:$A,0))</f>
        <v>g pollutant</v>
      </c>
      <c r="I5121" t="str">
        <f t="shared" si="158"/>
        <v>BC</v>
      </c>
      <c r="J5121">
        <f>INDEX(NoSettings!$C:$C,MATCH(EPS!$A5121,NoSettings!$A:$A,0))</f>
        <v>51282400</v>
      </c>
      <c r="K5121">
        <f>INDEX(GWP!$C$2:$C$13,MATCH(EPS!I5121,GWP!$B$2:$B$13,0))</f>
        <v>0</v>
      </c>
      <c r="L5121" s="4">
        <f t="shared" si="159"/>
        <v>0</v>
      </c>
    </row>
    <row r="5122" spans="1:12" hidden="1">
      <c r="A5122" t="s">
        <v>6624</v>
      </c>
      <c r="B5122" t="s">
        <v>6</v>
      </c>
      <c r="C5122" t="s">
        <v>6883</v>
      </c>
      <c r="D5122" t="s">
        <v>1712</v>
      </c>
      <c r="H5122" t="str">
        <f>INDEX('Vensim Variables'!$B:$B,MATCH(EPS!$B5122,'Vensim Variables'!$A:$A,0))</f>
        <v>g pollutant</v>
      </c>
      <c r="I5122" t="str">
        <f t="shared" si="158"/>
        <v>OC</v>
      </c>
      <c r="J5122">
        <f>INDEX(NoSettings!$C:$C,MATCH(EPS!$A5122,NoSettings!$A:$A,0))</f>
        <v>198416000</v>
      </c>
      <c r="K5122">
        <f>INDEX(GWP!$C$2:$C$13,MATCH(EPS!I5122,GWP!$B$2:$B$13,0))</f>
        <v>0</v>
      </c>
      <c r="L5122" s="4">
        <f t="shared" si="159"/>
        <v>0</v>
      </c>
    </row>
    <row r="5123" spans="1:12" hidden="1">
      <c r="A5123" t="s">
        <v>6625</v>
      </c>
      <c r="B5123" t="s">
        <v>6</v>
      </c>
      <c r="C5123" t="s">
        <v>6883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hidden="1">
      <c r="A5124" t="s">
        <v>6626</v>
      </c>
      <c r="B5124" t="s">
        <v>6</v>
      </c>
      <c r="C5124" t="s">
        <v>6883</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hidden="1">
      <c r="A5125" t="s">
        <v>6627</v>
      </c>
      <c r="B5125" t="s">
        <v>6</v>
      </c>
      <c r="C5125" t="s">
        <v>6883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c r="A5126" t="s">
        <v>6628</v>
      </c>
      <c r="B5126" t="s">
        <v>6</v>
      </c>
      <c r="C5126" t="s">
        <v>6884</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hidden="1">
      <c r="A5127" t="s">
        <v>6629</v>
      </c>
      <c r="B5127" t="s">
        <v>6</v>
      </c>
      <c r="C5127" t="s">
        <v>6884</v>
      </c>
      <c r="D5127" t="s">
        <v>1705</v>
      </c>
      <c r="H5127" t="str">
        <f>INDEX('Vensim Variables'!$B:$B,MATCH(EPS!$B5127,'Vensim Variables'!$A:$A,0))</f>
        <v>g pollutant</v>
      </c>
      <c r="I5127" t="str">
        <f t="shared" si="160"/>
        <v>VOC</v>
      </c>
      <c r="J5127">
        <f>INDEX(NoSettings!$C:$C,MATCH(EPS!$A5127,NoSettings!$A:$A,0))</f>
        <v>5873830000</v>
      </c>
      <c r="K5127">
        <f>INDEX(GWP!$C$2:$C$13,MATCH(EPS!I5127,GWP!$B$2:$B$13,0))</f>
        <v>0</v>
      </c>
      <c r="L5127" s="4">
        <f t="shared" si="161"/>
        <v>0</v>
      </c>
    </row>
    <row r="5128" spans="1:12" hidden="1">
      <c r="A5128" t="s">
        <v>6630</v>
      </c>
      <c r="B5128" t="s">
        <v>6</v>
      </c>
      <c r="C5128" t="s">
        <v>6884</v>
      </c>
      <c r="D5128" t="s">
        <v>1706</v>
      </c>
      <c r="H5128" t="str">
        <f>INDEX('Vensim Variables'!$B:$B,MATCH(EPS!$B5128,'Vensim Variables'!$A:$A,0))</f>
        <v>g pollutant</v>
      </c>
      <c r="I5128" t="str">
        <f t="shared" si="160"/>
        <v>CO</v>
      </c>
      <c r="J5128">
        <f>INDEX(NoSettings!$C:$C,MATCH(EPS!$A5128,NoSettings!$A:$A,0))</f>
        <v>48645100000</v>
      </c>
      <c r="K5128">
        <f>INDEX(GWP!$C$2:$C$13,MATCH(EPS!I5128,GWP!$B$2:$B$13,0))</f>
        <v>0</v>
      </c>
      <c r="L5128" s="4">
        <f t="shared" si="161"/>
        <v>0</v>
      </c>
    </row>
    <row r="5129" spans="1:12" hidden="1">
      <c r="A5129" t="s">
        <v>6631</v>
      </c>
      <c r="B5129" t="s">
        <v>6</v>
      </c>
      <c r="C5129" t="s">
        <v>6884</v>
      </c>
      <c r="D5129" t="s">
        <v>1707</v>
      </c>
      <c r="H5129" t="str">
        <f>INDEX('Vensim Variables'!$B:$B,MATCH(EPS!$B5129,'Vensim Variables'!$A:$A,0))</f>
        <v>g pollutant</v>
      </c>
      <c r="I5129" t="str">
        <f t="shared" si="160"/>
        <v>NOx</v>
      </c>
      <c r="J5129">
        <f>INDEX(NoSettings!$C:$C,MATCH(EPS!$A5129,NoSettings!$A:$A,0))</f>
        <v>64815900000</v>
      </c>
      <c r="K5129">
        <f>INDEX(GWP!$C$2:$C$13,MATCH(EPS!I5129,GWP!$B$2:$B$13,0))</f>
        <v>0</v>
      </c>
      <c r="L5129" s="4">
        <f t="shared" si="161"/>
        <v>0</v>
      </c>
    </row>
    <row r="5130" spans="1:12" hidden="1">
      <c r="A5130" t="s">
        <v>6632</v>
      </c>
      <c r="B5130" t="s">
        <v>6</v>
      </c>
      <c r="C5130" t="s">
        <v>6884</v>
      </c>
      <c r="D5130" t="s">
        <v>1708</v>
      </c>
      <c r="H5130" t="str">
        <f>INDEX('Vensim Variables'!$B:$B,MATCH(EPS!$B5130,'Vensim Variables'!$A:$A,0))</f>
        <v>g pollutant</v>
      </c>
      <c r="I5130" t="str">
        <f t="shared" si="160"/>
        <v>PM10</v>
      </c>
      <c r="J5130">
        <f>INDEX(NoSettings!$C:$C,MATCH(EPS!$A5130,NoSettings!$A:$A,0))</f>
        <v>16172900000</v>
      </c>
      <c r="K5130">
        <f>INDEX(GWP!$C$2:$C$13,MATCH(EPS!I5130,GWP!$B$2:$B$13,0))</f>
        <v>0</v>
      </c>
      <c r="L5130" s="4">
        <f t="shared" si="161"/>
        <v>0</v>
      </c>
    </row>
    <row r="5131" spans="1:12" hidden="1">
      <c r="A5131" t="s">
        <v>6633</v>
      </c>
      <c r="B5131" t="s">
        <v>6</v>
      </c>
      <c r="C5131" t="s">
        <v>6884</v>
      </c>
      <c r="D5131" t="s">
        <v>1709</v>
      </c>
      <c r="H5131" t="str">
        <f>INDEX('Vensim Variables'!$B:$B,MATCH(EPS!$B5131,'Vensim Variables'!$A:$A,0))</f>
        <v>g pollutant</v>
      </c>
      <c r="I5131" t="str">
        <f t="shared" si="160"/>
        <v>PM25</v>
      </c>
      <c r="J5131">
        <f>INDEX(NoSettings!$C:$C,MATCH(EPS!$A5131,NoSettings!$A:$A,0))</f>
        <v>12246800000</v>
      </c>
      <c r="K5131">
        <f>INDEX(GWP!$C$2:$C$13,MATCH(EPS!I5131,GWP!$B$2:$B$13,0))</f>
        <v>0</v>
      </c>
      <c r="L5131" s="4">
        <f t="shared" si="161"/>
        <v>0</v>
      </c>
    </row>
    <row r="5132" spans="1:12" hidden="1">
      <c r="A5132" t="s">
        <v>6634</v>
      </c>
      <c r="B5132" t="s">
        <v>6</v>
      </c>
      <c r="C5132" t="s">
        <v>6884</v>
      </c>
      <c r="D5132" t="s">
        <v>1710</v>
      </c>
      <c r="H5132" t="str">
        <f>INDEX('Vensim Variables'!$B:$B,MATCH(EPS!$B5132,'Vensim Variables'!$A:$A,0))</f>
        <v>g pollutant</v>
      </c>
      <c r="I5132" t="str">
        <f t="shared" si="160"/>
        <v>SOx</v>
      </c>
      <c r="J5132">
        <f>INDEX(NoSettings!$C:$C,MATCH(EPS!$A5132,NoSettings!$A:$A,0))</f>
        <v>27333600000</v>
      </c>
      <c r="K5132">
        <f>INDEX(GWP!$C$2:$C$13,MATCH(EPS!I5132,GWP!$B$2:$B$13,0))</f>
        <v>0</v>
      </c>
      <c r="L5132" s="4">
        <f t="shared" si="161"/>
        <v>0</v>
      </c>
    </row>
    <row r="5133" spans="1:12" hidden="1">
      <c r="A5133" t="s">
        <v>6635</v>
      </c>
      <c r="B5133" t="s">
        <v>6</v>
      </c>
      <c r="C5133" t="s">
        <v>6884</v>
      </c>
      <c r="D5133" t="s">
        <v>1711</v>
      </c>
      <c r="H5133" t="str">
        <f>INDEX('Vensim Variables'!$B:$B,MATCH(EPS!$B5133,'Vensim Variables'!$A:$A,0))</f>
        <v>g pollutant</v>
      </c>
      <c r="I5133" t="str">
        <f t="shared" si="160"/>
        <v>BC</v>
      </c>
      <c r="J5133">
        <f>INDEX(NoSettings!$C:$C,MATCH(EPS!$A5133,NoSettings!$A:$A,0))</f>
        <v>500101000</v>
      </c>
      <c r="K5133">
        <f>INDEX(GWP!$C$2:$C$13,MATCH(EPS!I5133,GWP!$B$2:$B$13,0))</f>
        <v>0</v>
      </c>
      <c r="L5133" s="4">
        <f t="shared" si="161"/>
        <v>0</v>
      </c>
    </row>
    <row r="5134" spans="1:12" hidden="1">
      <c r="A5134" t="s">
        <v>6636</v>
      </c>
      <c r="B5134" t="s">
        <v>6</v>
      </c>
      <c r="C5134" t="s">
        <v>6884</v>
      </c>
      <c r="D5134" t="s">
        <v>1712</v>
      </c>
      <c r="H5134" t="str">
        <f>INDEX('Vensim Variables'!$B:$B,MATCH(EPS!$B5134,'Vensim Variables'!$A:$A,0))</f>
        <v>g pollutant</v>
      </c>
      <c r="I5134" t="str">
        <f t="shared" si="160"/>
        <v>OC</v>
      </c>
      <c r="J5134">
        <f>INDEX(NoSettings!$C:$C,MATCH(EPS!$A5134,NoSettings!$A:$A,0))</f>
        <v>4163730000</v>
      </c>
      <c r="K5134">
        <f>INDEX(GWP!$C$2:$C$13,MATCH(EPS!I5134,GWP!$B$2:$B$13,0))</f>
        <v>0</v>
      </c>
      <c r="L5134" s="4">
        <f t="shared" si="161"/>
        <v>0</v>
      </c>
    </row>
    <row r="5135" spans="1:12" hidden="1">
      <c r="A5135" t="s">
        <v>6637</v>
      </c>
      <c r="B5135" t="s">
        <v>6</v>
      </c>
      <c r="C5135" t="s">
        <v>6884</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hidden="1">
      <c r="A5136" t="s">
        <v>6638</v>
      </c>
      <c r="B5136" t="s">
        <v>6</v>
      </c>
      <c r="C5136" t="s">
        <v>6884</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hidden="1">
      <c r="A5137" t="s">
        <v>6639</v>
      </c>
      <c r="B5137" t="s">
        <v>6</v>
      </c>
      <c r="C5137" t="s">
        <v>6884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c r="A5138" t="s">
        <v>6640</v>
      </c>
      <c r="B5138" t="s">
        <v>6</v>
      </c>
      <c r="C5138" t="s">
        <v>6885</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c r="A5139" t="s">
        <v>6641</v>
      </c>
      <c r="B5139" t="s">
        <v>6</v>
      </c>
      <c r="C5139" t="s">
        <v>6885</v>
      </c>
      <c r="D5139" t="s">
        <v>1705</v>
      </c>
      <c r="H5139" t="str">
        <f>INDEX('Vensim Variables'!$B:$B,MATCH(EPS!$B5139,'Vensim Variables'!$A:$A,0))</f>
        <v>g pollutant</v>
      </c>
      <c r="I5139" t="str">
        <f t="shared" si="160"/>
        <v>VOC</v>
      </c>
      <c r="J5139">
        <f>INDEX(NoSettings!$C:$C,MATCH(EPS!$A5139,NoSettings!$A:$A,0))</f>
        <v>650218000</v>
      </c>
      <c r="K5139">
        <f>INDEX(GWP!$C$2:$C$13,MATCH(EPS!I5139,GWP!$B$2:$B$13,0))</f>
        <v>0</v>
      </c>
      <c r="L5139" s="4">
        <f t="shared" si="161"/>
        <v>0</v>
      </c>
    </row>
    <row r="5140" spans="1:12" hidden="1">
      <c r="A5140" t="s">
        <v>6642</v>
      </c>
      <c r="B5140" t="s">
        <v>6</v>
      </c>
      <c r="C5140" t="s">
        <v>6885</v>
      </c>
      <c r="D5140" t="s">
        <v>1706</v>
      </c>
      <c r="H5140" t="str">
        <f>INDEX('Vensim Variables'!$B:$B,MATCH(EPS!$B5140,'Vensim Variables'!$A:$A,0))</f>
        <v>g pollutant</v>
      </c>
      <c r="I5140" t="str">
        <f t="shared" si="160"/>
        <v>CO</v>
      </c>
      <c r="J5140">
        <f>INDEX(NoSettings!$C:$C,MATCH(EPS!$A5140,NoSettings!$A:$A,0))</f>
        <v>4334870000</v>
      </c>
      <c r="K5140">
        <f>INDEX(GWP!$C$2:$C$13,MATCH(EPS!I5140,GWP!$B$2:$B$13,0))</f>
        <v>0</v>
      </c>
      <c r="L5140" s="4">
        <f t="shared" si="161"/>
        <v>0</v>
      </c>
    </row>
    <row r="5141" spans="1:12" hidden="1">
      <c r="A5141" t="s">
        <v>6643</v>
      </c>
      <c r="B5141" t="s">
        <v>6</v>
      </c>
      <c r="C5141" t="s">
        <v>6885</v>
      </c>
      <c r="D5141" t="s">
        <v>1707</v>
      </c>
      <c r="H5141" t="str">
        <f>INDEX('Vensim Variables'!$B:$B,MATCH(EPS!$B5141,'Vensim Variables'!$A:$A,0))</f>
        <v>g pollutant</v>
      </c>
      <c r="I5141" t="str">
        <f t="shared" si="160"/>
        <v>NOx</v>
      </c>
      <c r="J5141">
        <f>INDEX(NoSettings!$C:$C,MATCH(EPS!$A5141,NoSettings!$A:$A,0))</f>
        <v>6405560000</v>
      </c>
      <c r="K5141">
        <f>INDEX(GWP!$C$2:$C$13,MATCH(EPS!I5141,GWP!$B$2:$B$13,0))</f>
        <v>0</v>
      </c>
      <c r="L5141" s="4">
        <f t="shared" si="161"/>
        <v>0</v>
      </c>
    </row>
    <row r="5142" spans="1:12" hidden="1">
      <c r="A5142" t="s">
        <v>6644</v>
      </c>
      <c r="B5142" t="s">
        <v>6</v>
      </c>
      <c r="C5142" t="s">
        <v>6885</v>
      </c>
      <c r="D5142" t="s">
        <v>1708</v>
      </c>
      <c r="H5142" t="str">
        <f>INDEX('Vensim Variables'!$B:$B,MATCH(EPS!$B5142,'Vensim Variables'!$A:$A,0))</f>
        <v>g pollutant</v>
      </c>
      <c r="I5142" t="str">
        <f t="shared" si="160"/>
        <v>PM10</v>
      </c>
      <c r="J5142">
        <f>INDEX(NoSettings!$C:$C,MATCH(EPS!$A5142,NoSettings!$A:$A,0))</f>
        <v>771231000</v>
      </c>
      <c r="K5142">
        <f>INDEX(GWP!$C$2:$C$13,MATCH(EPS!I5142,GWP!$B$2:$B$13,0))</f>
        <v>0</v>
      </c>
      <c r="L5142" s="4">
        <f t="shared" si="161"/>
        <v>0</v>
      </c>
    </row>
    <row r="5143" spans="1:12" hidden="1">
      <c r="A5143" t="s">
        <v>6645</v>
      </c>
      <c r="B5143" t="s">
        <v>6</v>
      </c>
      <c r="C5143" t="s">
        <v>6885</v>
      </c>
      <c r="D5143" t="s">
        <v>1709</v>
      </c>
      <c r="H5143" t="str">
        <f>INDEX('Vensim Variables'!$B:$B,MATCH(EPS!$B5143,'Vensim Variables'!$A:$A,0))</f>
        <v>g pollutant</v>
      </c>
      <c r="I5143" t="str">
        <f t="shared" si="160"/>
        <v>PM25</v>
      </c>
      <c r="J5143">
        <f>INDEX(NoSettings!$C:$C,MATCH(EPS!$A5143,NoSettings!$A:$A,0))</f>
        <v>630778000</v>
      </c>
      <c r="K5143">
        <f>INDEX(GWP!$C$2:$C$13,MATCH(EPS!I5143,GWP!$B$2:$B$13,0))</f>
        <v>0</v>
      </c>
      <c r="L5143" s="4">
        <f t="shared" si="161"/>
        <v>0</v>
      </c>
    </row>
    <row r="5144" spans="1:12" hidden="1">
      <c r="A5144" t="s">
        <v>6646</v>
      </c>
      <c r="B5144" t="s">
        <v>6</v>
      </c>
      <c r="C5144" t="s">
        <v>6885</v>
      </c>
      <c r="D5144" t="s">
        <v>1710</v>
      </c>
      <c r="H5144" t="str">
        <f>INDEX('Vensim Variables'!$B:$B,MATCH(EPS!$B5144,'Vensim Variables'!$A:$A,0))</f>
        <v>g pollutant</v>
      </c>
      <c r="I5144" t="str">
        <f t="shared" si="160"/>
        <v>SOx</v>
      </c>
      <c r="J5144">
        <f>INDEX(NoSettings!$C:$C,MATCH(EPS!$A5144,NoSettings!$A:$A,0))</f>
        <v>983435000</v>
      </c>
      <c r="K5144">
        <f>INDEX(GWP!$C$2:$C$13,MATCH(EPS!I5144,GWP!$B$2:$B$13,0))</f>
        <v>0</v>
      </c>
      <c r="L5144" s="4">
        <f t="shared" si="161"/>
        <v>0</v>
      </c>
    </row>
    <row r="5145" spans="1:12" hidden="1">
      <c r="A5145" t="s">
        <v>6647</v>
      </c>
      <c r="B5145" t="s">
        <v>6</v>
      </c>
      <c r="C5145" t="s">
        <v>6885</v>
      </c>
      <c r="D5145" t="s">
        <v>1711</v>
      </c>
      <c r="H5145" t="str">
        <f>INDEX('Vensim Variables'!$B:$B,MATCH(EPS!$B5145,'Vensim Variables'!$A:$A,0))</f>
        <v>g pollutant</v>
      </c>
      <c r="I5145" t="str">
        <f t="shared" si="160"/>
        <v>BC</v>
      </c>
      <c r="J5145">
        <f>INDEX(NoSettings!$C:$C,MATCH(EPS!$A5145,NoSettings!$A:$A,0))</f>
        <v>30570300</v>
      </c>
      <c r="K5145">
        <f>INDEX(GWP!$C$2:$C$13,MATCH(EPS!I5145,GWP!$B$2:$B$13,0))</f>
        <v>0</v>
      </c>
      <c r="L5145" s="4">
        <f t="shared" si="161"/>
        <v>0</v>
      </c>
    </row>
    <row r="5146" spans="1:12" hidden="1">
      <c r="A5146" t="s">
        <v>6648</v>
      </c>
      <c r="B5146" t="s">
        <v>6</v>
      </c>
      <c r="C5146" t="s">
        <v>6885</v>
      </c>
      <c r="D5146" t="s">
        <v>1712</v>
      </c>
      <c r="H5146" t="str">
        <f>INDEX('Vensim Variables'!$B:$B,MATCH(EPS!$B5146,'Vensim Variables'!$A:$A,0))</f>
        <v>g pollutant</v>
      </c>
      <c r="I5146" t="str">
        <f t="shared" si="160"/>
        <v>OC</v>
      </c>
      <c r="J5146">
        <f>INDEX(NoSettings!$C:$C,MATCH(EPS!$A5146,NoSettings!$A:$A,0))</f>
        <v>234648000</v>
      </c>
      <c r="K5146">
        <f>INDEX(GWP!$C$2:$C$13,MATCH(EPS!I5146,GWP!$B$2:$B$13,0))</f>
        <v>0</v>
      </c>
      <c r="L5146" s="4">
        <f t="shared" si="161"/>
        <v>0</v>
      </c>
    </row>
    <row r="5147" spans="1:12" hidden="1">
      <c r="A5147" t="s">
        <v>6649</v>
      </c>
      <c r="B5147" t="s">
        <v>6</v>
      </c>
      <c r="C5147" t="s">
        <v>6885</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hidden="1">
      <c r="A5148" t="s">
        <v>6650</v>
      </c>
      <c r="B5148" t="s">
        <v>6</v>
      </c>
      <c r="C5148" t="s">
        <v>6885</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hidden="1">
      <c r="A5149" t="s">
        <v>6651</v>
      </c>
      <c r="B5149" t="s">
        <v>6</v>
      </c>
      <c r="C5149" t="s">
        <v>6885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c r="A5150" t="s">
        <v>6652</v>
      </c>
      <c r="B5150" t="s">
        <v>6</v>
      </c>
      <c r="C5150" t="s">
        <v>6886</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c r="A5151" t="s">
        <v>6653</v>
      </c>
      <c r="B5151" t="s">
        <v>6</v>
      </c>
      <c r="C5151" t="s">
        <v>6886</v>
      </c>
      <c r="D5151" t="s">
        <v>1705</v>
      </c>
      <c r="H5151" t="str">
        <f>INDEX('Vensim Variables'!$B:$B,MATCH(EPS!$B5151,'Vensim Variables'!$A:$A,0))</f>
        <v>g pollutant</v>
      </c>
      <c r="I5151" t="str">
        <f t="shared" si="160"/>
        <v>VOC</v>
      </c>
      <c r="J5151">
        <f>INDEX(NoSettings!$C:$C,MATCH(EPS!$A5151,NoSettings!$A:$A,0))</f>
        <v>3813140000</v>
      </c>
      <c r="K5151">
        <f>INDEX(GWP!$C$2:$C$13,MATCH(EPS!I5151,GWP!$B$2:$B$13,0))</f>
        <v>0</v>
      </c>
      <c r="L5151" s="4">
        <f t="shared" si="161"/>
        <v>0</v>
      </c>
    </row>
    <row r="5152" spans="1:12" hidden="1">
      <c r="A5152" t="s">
        <v>6654</v>
      </c>
      <c r="B5152" t="s">
        <v>6</v>
      </c>
      <c r="C5152" t="s">
        <v>6886</v>
      </c>
      <c r="D5152" t="s">
        <v>1706</v>
      </c>
      <c r="H5152" t="str">
        <f>INDEX('Vensim Variables'!$B:$B,MATCH(EPS!$B5152,'Vensim Variables'!$A:$A,0))</f>
        <v>g pollutant</v>
      </c>
      <c r="I5152" t="str">
        <f t="shared" si="160"/>
        <v>CO</v>
      </c>
      <c r="J5152">
        <f>INDEX(NoSettings!$C:$C,MATCH(EPS!$A5152,NoSettings!$A:$A,0))</f>
        <v>104323000000</v>
      </c>
      <c r="K5152">
        <f>INDEX(GWP!$C$2:$C$13,MATCH(EPS!I5152,GWP!$B$2:$B$13,0))</f>
        <v>0</v>
      </c>
      <c r="L5152" s="4">
        <f t="shared" si="161"/>
        <v>0</v>
      </c>
    </row>
    <row r="5153" spans="1:12" hidden="1">
      <c r="A5153" t="s">
        <v>6655</v>
      </c>
      <c r="B5153" t="s">
        <v>6</v>
      </c>
      <c r="C5153" t="s">
        <v>6886</v>
      </c>
      <c r="D5153" t="s">
        <v>1707</v>
      </c>
      <c r="H5153" t="str">
        <f>INDEX('Vensim Variables'!$B:$B,MATCH(EPS!$B5153,'Vensim Variables'!$A:$A,0))</f>
        <v>g pollutant</v>
      </c>
      <c r="I5153" t="str">
        <f t="shared" si="160"/>
        <v>NOx</v>
      </c>
      <c r="J5153">
        <f>INDEX(NoSettings!$C:$C,MATCH(EPS!$A5153,NoSettings!$A:$A,0))</f>
        <v>44874500000</v>
      </c>
      <c r="K5153">
        <f>INDEX(GWP!$C$2:$C$13,MATCH(EPS!I5153,GWP!$B$2:$B$13,0))</f>
        <v>0</v>
      </c>
      <c r="L5153" s="4">
        <f t="shared" si="161"/>
        <v>0</v>
      </c>
    </row>
    <row r="5154" spans="1:12" hidden="1">
      <c r="A5154" t="s">
        <v>6656</v>
      </c>
      <c r="B5154" t="s">
        <v>6</v>
      </c>
      <c r="C5154" t="s">
        <v>6886</v>
      </c>
      <c r="D5154" t="s">
        <v>1708</v>
      </c>
      <c r="H5154" t="str">
        <f>INDEX('Vensim Variables'!$B:$B,MATCH(EPS!$B5154,'Vensim Variables'!$A:$A,0))</f>
        <v>g pollutant</v>
      </c>
      <c r="I5154" t="str">
        <f t="shared" si="160"/>
        <v>PM10</v>
      </c>
      <c r="J5154">
        <f>INDEX(NoSettings!$C:$C,MATCH(EPS!$A5154,NoSettings!$A:$A,0))</f>
        <v>70105400000</v>
      </c>
      <c r="K5154">
        <f>INDEX(GWP!$C$2:$C$13,MATCH(EPS!I5154,GWP!$B$2:$B$13,0))</f>
        <v>0</v>
      </c>
      <c r="L5154" s="4">
        <f t="shared" si="161"/>
        <v>0</v>
      </c>
    </row>
    <row r="5155" spans="1:12" hidden="1">
      <c r="A5155" t="s">
        <v>6657</v>
      </c>
      <c r="B5155" t="s">
        <v>6</v>
      </c>
      <c r="C5155" t="s">
        <v>6886</v>
      </c>
      <c r="D5155" t="s">
        <v>1709</v>
      </c>
      <c r="H5155" t="str">
        <f>INDEX('Vensim Variables'!$B:$B,MATCH(EPS!$B5155,'Vensim Variables'!$A:$A,0))</f>
        <v>g pollutant</v>
      </c>
      <c r="I5155" t="str">
        <f t="shared" si="160"/>
        <v>PM25</v>
      </c>
      <c r="J5155">
        <f>INDEX(NoSettings!$C:$C,MATCH(EPS!$A5155,NoSettings!$A:$A,0))</f>
        <v>60592100000</v>
      </c>
      <c r="K5155">
        <f>INDEX(GWP!$C$2:$C$13,MATCH(EPS!I5155,GWP!$B$2:$B$13,0))</f>
        <v>0</v>
      </c>
      <c r="L5155" s="4">
        <f t="shared" si="161"/>
        <v>0</v>
      </c>
    </row>
    <row r="5156" spans="1:12" hidden="1">
      <c r="A5156" t="s">
        <v>6658</v>
      </c>
      <c r="B5156" t="s">
        <v>6</v>
      </c>
      <c r="C5156" t="s">
        <v>6886</v>
      </c>
      <c r="D5156" t="s">
        <v>1710</v>
      </c>
      <c r="H5156" t="str">
        <f>INDEX('Vensim Variables'!$B:$B,MATCH(EPS!$B5156,'Vensim Variables'!$A:$A,0))</f>
        <v>g pollutant</v>
      </c>
      <c r="I5156" t="str">
        <f t="shared" si="160"/>
        <v>SOx</v>
      </c>
      <c r="J5156">
        <f>INDEX(NoSettings!$C:$C,MATCH(EPS!$A5156,NoSettings!$A:$A,0))</f>
        <v>6171190000</v>
      </c>
      <c r="K5156">
        <f>INDEX(GWP!$C$2:$C$13,MATCH(EPS!I5156,GWP!$B$2:$B$13,0))</f>
        <v>0</v>
      </c>
      <c r="L5156" s="4">
        <f t="shared" si="161"/>
        <v>0</v>
      </c>
    </row>
    <row r="5157" spans="1:12" hidden="1">
      <c r="A5157" t="s">
        <v>6659</v>
      </c>
      <c r="B5157" t="s">
        <v>6</v>
      </c>
      <c r="C5157" t="s">
        <v>6886</v>
      </c>
      <c r="D5157" t="s">
        <v>1711</v>
      </c>
      <c r="H5157" t="str">
        <f>INDEX('Vensim Variables'!$B:$B,MATCH(EPS!$B5157,'Vensim Variables'!$A:$A,0))</f>
        <v>g pollutant</v>
      </c>
      <c r="I5157" t="str">
        <f t="shared" si="160"/>
        <v>BC</v>
      </c>
      <c r="J5157">
        <f>INDEX(NoSettings!$C:$C,MATCH(EPS!$A5157,NoSettings!$A:$A,0))</f>
        <v>2228630000</v>
      </c>
      <c r="K5157">
        <f>INDEX(GWP!$C$2:$C$13,MATCH(EPS!I5157,GWP!$B$2:$B$13,0))</f>
        <v>0</v>
      </c>
      <c r="L5157" s="4">
        <f t="shared" si="161"/>
        <v>0</v>
      </c>
    </row>
    <row r="5158" spans="1:12" hidden="1">
      <c r="A5158" t="s">
        <v>6660</v>
      </c>
      <c r="B5158" t="s">
        <v>6</v>
      </c>
      <c r="C5158" t="s">
        <v>6886</v>
      </c>
      <c r="D5158" t="s">
        <v>1712</v>
      </c>
      <c r="H5158" t="str">
        <f>INDEX('Vensim Variables'!$B:$B,MATCH(EPS!$B5158,'Vensim Variables'!$A:$A,0))</f>
        <v>g pollutant</v>
      </c>
      <c r="I5158" t="str">
        <f t="shared" si="160"/>
        <v>OC</v>
      </c>
      <c r="J5158">
        <f>INDEX(NoSettings!$C:$C,MATCH(EPS!$A5158,NoSettings!$A:$A,0))</f>
        <v>21274000000</v>
      </c>
      <c r="K5158">
        <f>INDEX(GWP!$C$2:$C$13,MATCH(EPS!I5158,GWP!$B$2:$B$13,0))</f>
        <v>0</v>
      </c>
      <c r="L5158" s="4">
        <f t="shared" si="161"/>
        <v>0</v>
      </c>
    </row>
    <row r="5159" spans="1:12" hidden="1">
      <c r="A5159" t="s">
        <v>6661</v>
      </c>
      <c r="B5159" t="s">
        <v>6</v>
      </c>
      <c r="C5159" t="s">
        <v>6886</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hidden="1">
      <c r="A5160" t="s">
        <v>6662</v>
      </c>
      <c r="B5160" t="s">
        <v>6</v>
      </c>
      <c r="C5160" t="s">
        <v>6886</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hidden="1">
      <c r="A5161" t="s">
        <v>6663</v>
      </c>
      <c r="B5161" t="s">
        <v>6</v>
      </c>
      <c r="C5161" t="s">
        <v>6886</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c r="A5162" t="s">
        <v>6664</v>
      </c>
      <c r="B5162" t="s">
        <v>6</v>
      </c>
      <c r="C5162" t="s">
        <v>6887</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c r="A5163" t="s">
        <v>6665</v>
      </c>
      <c r="B5163" t="s">
        <v>6</v>
      </c>
      <c r="C5163" t="s">
        <v>6887</v>
      </c>
      <c r="D5163" t="s">
        <v>1705</v>
      </c>
      <c r="H5163" t="str">
        <f>INDEX('Vensim Variables'!$B:$B,MATCH(EPS!$B5163,'Vensim Variables'!$A:$A,0))</f>
        <v>g pollutant</v>
      </c>
      <c r="I5163" t="str">
        <f t="shared" si="160"/>
        <v>VOC</v>
      </c>
      <c r="J5163">
        <f>INDEX(NoSettings!$C:$C,MATCH(EPS!$A5163,NoSettings!$A:$A,0))</f>
        <v>141849000000</v>
      </c>
      <c r="K5163">
        <f>INDEX(GWP!$C$2:$C$13,MATCH(EPS!I5163,GWP!$B$2:$B$13,0))</f>
        <v>0</v>
      </c>
      <c r="L5163" s="4">
        <f t="shared" si="161"/>
        <v>0</v>
      </c>
    </row>
    <row r="5164" spans="1:12" hidden="1">
      <c r="A5164" t="s">
        <v>6666</v>
      </c>
      <c r="B5164" t="s">
        <v>6</v>
      </c>
      <c r="C5164" t="s">
        <v>6887</v>
      </c>
      <c r="D5164" t="s">
        <v>1706</v>
      </c>
      <c r="H5164" t="str">
        <f>INDEX('Vensim Variables'!$B:$B,MATCH(EPS!$B5164,'Vensim Variables'!$A:$A,0))</f>
        <v>g pollutant</v>
      </c>
      <c r="I5164" t="str">
        <f t="shared" si="160"/>
        <v>CO</v>
      </c>
      <c r="J5164">
        <f>INDEX(NoSettings!$C:$C,MATCH(EPS!$A5164,NoSettings!$A:$A,0))</f>
        <v>425588000000</v>
      </c>
      <c r="K5164">
        <f>INDEX(GWP!$C$2:$C$13,MATCH(EPS!I5164,GWP!$B$2:$B$13,0))</f>
        <v>0</v>
      </c>
      <c r="L5164" s="4">
        <f t="shared" si="161"/>
        <v>0</v>
      </c>
    </row>
    <row r="5165" spans="1:12" hidden="1">
      <c r="A5165" t="s">
        <v>6667</v>
      </c>
      <c r="B5165" t="s">
        <v>6</v>
      </c>
      <c r="C5165" t="s">
        <v>6887</v>
      </c>
      <c r="D5165" t="s">
        <v>1707</v>
      </c>
      <c r="H5165" t="str">
        <f>INDEX('Vensim Variables'!$B:$B,MATCH(EPS!$B5165,'Vensim Variables'!$A:$A,0))</f>
        <v>g pollutant</v>
      </c>
      <c r="I5165" t="str">
        <f t="shared" si="160"/>
        <v>NOx</v>
      </c>
      <c r="J5165">
        <f>INDEX(NoSettings!$C:$C,MATCH(EPS!$A5165,NoSettings!$A:$A,0))</f>
        <v>226264000000</v>
      </c>
      <c r="K5165">
        <f>INDEX(GWP!$C$2:$C$13,MATCH(EPS!I5165,GWP!$B$2:$B$13,0))</f>
        <v>0</v>
      </c>
      <c r="L5165" s="4">
        <f t="shared" si="161"/>
        <v>0</v>
      </c>
    </row>
    <row r="5166" spans="1:12" hidden="1">
      <c r="A5166" t="s">
        <v>6668</v>
      </c>
      <c r="B5166" t="s">
        <v>6</v>
      </c>
      <c r="C5166" t="s">
        <v>6887</v>
      </c>
      <c r="D5166" t="s">
        <v>1708</v>
      </c>
      <c r="H5166" t="str">
        <f>INDEX('Vensim Variables'!$B:$B,MATCH(EPS!$B5166,'Vensim Variables'!$A:$A,0))</f>
        <v>g pollutant</v>
      </c>
      <c r="I5166" t="str">
        <f t="shared" si="160"/>
        <v>PM10</v>
      </c>
      <c r="J5166">
        <f>INDEX(NoSettings!$C:$C,MATCH(EPS!$A5166,NoSettings!$A:$A,0))</f>
        <v>245959000000</v>
      </c>
      <c r="K5166">
        <f>INDEX(GWP!$C$2:$C$13,MATCH(EPS!I5166,GWP!$B$2:$B$13,0))</f>
        <v>0</v>
      </c>
      <c r="L5166" s="4">
        <f t="shared" si="161"/>
        <v>0</v>
      </c>
    </row>
    <row r="5167" spans="1:12" hidden="1">
      <c r="A5167" t="s">
        <v>6669</v>
      </c>
      <c r="B5167" t="s">
        <v>6</v>
      </c>
      <c r="C5167" t="s">
        <v>6887</v>
      </c>
      <c r="D5167" t="s">
        <v>1709</v>
      </c>
      <c r="H5167" t="str">
        <f>INDEX('Vensim Variables'!$B:$B,MATCH(EPS!$B5167,'Vensim Variables'!$A:$A,0))</f>
        <v>g pollutant</v>
      </c>
      <c r="I5167" t="str">
        <f t="shared" si="160"/>
        <v>PM25</v>
      </c>
      <c r="J5167">
        <f>INDEX(NoSettings!$C:$C,MATCH(EPS!$A5167,NoSettings!$A:$A,0))</f>
        <v>209623000000</v>
      </c>
      <c r="K5167">
        <f>INDEX(GWP!$C$2:$C$13,MATCH(EPS!I5167,GWP!$B$2:$B$13,0))</f>
        <v>0</v>
      </c>
      <c r="L5167" s="4">
        <f t="shared" si="161"/>
        <v>0</v>
      </c>
    </row>
    <row r="5168" spans="1:12" hidden="1">
      <c r="A5168" t="s">
        <v>6670</v>
      </c>
      <c r="B5168" t="s">
        <v>6</v>
      </c>
      <c r="C5168" t="s">
        <v>6887</v>
      </c>
      <c r="D5168" t="s">
        <v>1710</v>
      </c>
      <c r="H5168" t="str">
        <f>INDEX('Vensim Variables'!$B:$B,MATCH(EPS!$B5168,'Vensim Variables'!$A:$A,0))</f>
        <v>g pollutant</v>
      </c>
      <c r="I5168" t="str">
        <f t="shared" si="160"/>
        <v>SOx</v>
      </c>
      <c r="J5168">
        <f>INDEX(NoSettings!$C:$C,MATCH(EPS!$A5168,NoSettings!$A:$A,0))</f>
        <v>44171100000</v>
      </c>
      <c r="K5168">
        <f>INDEX(GWP!$C$2:$C$13,MATCH(EPS!I5168,GWP!$B$2:$B$13,0))</f>
        <v>0</v>
      </c>
      <c r="L5168" s="4">
        <f t="shared" si="161"/>
        <v>0</v>
      </c>
    </row>
    <row r="5169" spans="1:12" hidden="1">
      <c r="A5169" t="s">
        <v>6671</v>
      </c>
      <c r="B5169" t="s">
        <v>6</v>
      </c>
      <c r="C5169" t="s">
        <v>6887</v>
      </c>
      <c r="D5169" t="s">
        <v>1711</v>
      </c>
      <c r="H5169" t="str">
        <f>INDEX('Vensim Variables'!$B:$B,MATCH(EPS!$B5169,'Vensim Variables'!$A:$A,0))</f>
        <v>g pollutant</v>
      </c>
      <c r="I5169" t="str">
        <f t="shared" si="160"/>
        <v>BC</v>
      </c>
      <c r="J5169">
        <f>INDEX(NoSettings!$C:$C,MATCH(EPS!$A5169,NoSettings!$A:$A,0))</f>
        <v>7564910000</v>
      </c>
      <c r="K5169">
        <f>INDEX(GWP!$C$2:$C$13,MATCH(EPS!I5169,GWP!$B$2:$B$13,0))</f>
        <v>0</v>
      </c>
      <c r="L5169" s="4">
        <f t="shared" si="161"/>
        <v>0</v>
      </c>
    </row>
    <row r="5170" spans="1:12" hidden="1">
      <c r="A5170" t="s">
        <v>6672</v>
      </c>
      <c r="B5170" t="s">
        <v>6</v>
      </c>
      <c r="C5170" t="s">
        <v>6887</v>
      </c>
      <c r="D5170" t="s">
        <v>1712</v>
      </c>
      <c r="H5170" t="str">
        <f>INDEX('Vensim Variables'!$B:$B,MATCH(EPS!$B5170,'Vensim Variables'!$A:$A,0))</f>
        <v>g pollutant</v>
      </c>
      <c r="I5170" t="str">
        <f t="shared" si="160"/>
        <v>OC</v>
      </c>
      <c r="J5170">
        <f>INDEX(NoSettings!$C:$C,MATCH(EPS!$A5170,NoSettings!$A:$A,0))</f>
        <v>69777100000</v>
      </c>
      <c r="K5170">
        <f>INDEX(GWP!$C$2:$C$13,MATCH(EPS!I5170,GWP!$B$2:$B$13,0))</f>
        <v>0</v>
      </c>
      <c r="L5170" s="4">
        <f t="shared" si="161"/>
        <v>0</v>
      </c>
    </row>
    <row r="5171" spans="1:12" hidden="1">
      <c r="A5171" t="s">
        <v>6673</v>
      </c>
      <c r="B5171" t="s">
        <v>6</v>
      </c>
      <c r="C5171" t="s">
        <v>6887</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hidden="1">
      <c r="A5172" t="s">
        <v>6674</v>
      </c>
      <c r="B5172" t="s">
        <v>6</v>
      </c>
      <c r="C5172" t="s">
        <v>6887</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hidden="1">
      <c r="A5173" t="s">
        <v>6675</v>
      </c>
      <c r="B5173" t="s">
        <v>6</v>
      </c>
      <c r="C5173" t="s">
        <v>6887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c r="A5174" t="s">
        <v>6676</v>
      </c>
      <c r="B5174" t="s">
        <v>6</v>
      </c>
      <c r="C5174" t="s">
        <v>6888</v>
      </c>
      <c r="D5174" t="s">
        <v>1702</v>
      </c>
      <c r="H5174" t="str">
        <f>INDEX('Vensim Variables'!$B:$B,MATCH(EPS!$B5174,'Vensim Variables'!$A:$A,0))</f>
        <v>g pollutant</v>
      </c>
      <c r="I5174" t="str">
        <f t="shared" si="160"/>
        <v>CO2</v>
      </c>
      <c r="J5174">
        <f>INDEX(NoSettings!$C:$C,MATCH(EPS!$A5174,NoSettings!$A:$A,0))</f>
        <v>247136000000000</v>
      </c>
      <c r="K5174">
        <f>INDEX(GWP!$C$2:$C$13,MATCH(EPS!I5174,GWP!$B$2:$B$13,0))</f>
        <v>1</v>
      </c>
      <c r="L5174" s="4">
        <f t="shared" si="161"/>
        <v>247.136</v>
      </c>
    </row>
    <row r="5175" spans="1:12" hidden="1">
      <c r="A5175" t="s">
        <v>6677</v>
      </c>
      <c r="B5175" t="s">
        <v>6</v>
      </c>
      <c r="C5175" t="s">
        <v>6888</v>
      </c>
      <c r="D5175" t="s">
        <v>1705</v>
      </c>
      <c r="H5175" t="str">
        <f>INDEX('Vensim Variables'!$B:$B,MATCH(EPS!$B5175,'Vensim Variables'!$A:$A,0))</f>
        <v>g pollutant</v>
      </c>
      <c r="I5175" t="str">
        <f t="shared" si="160"/>
        <v>VOC</v>
      </c>
      <c r="J5175">
        <f>INDEX(NoSettings!$C:$C,MATCH(EPS!$A5175,NoSettings!$A:$A,0))</f>
        <v>185008000000</v>
      </c>
      <c r="K5175">
        <f>INDEX(GWP!$C$2:$C$13,MATCH(EPS!I5175,GWP!$B$2:$B$13,0))</f>
        <v>0</v>
      </c>
      <c r="L5175" s="4">
        <f t="shared" si="161"/>
        <v>0</v>
      </c>
    </row>
    <row r="5176" spans="1:12" hidden="1">
      <c r="A5176" t="s">
        <v>6678</v>
      </c>
      <c r="B5176" t="s">
        <v>6</v>
      </c>
      <c r="C5176" t="s">
        <v>6888</v>
      </c>
      <c r="D5176" t="s">
        <v>1706</v>
      </c>
      <c r="H5176" t="str">
        <f>INDEX('Vensim Variables'!$B:$B,MATCH(EPS!$B5176,'Vensim Variables'!$A:$A,0))</f>
        <v>g pollutant</v>
      </c>
      <c r="I5176" t="str">
        <f t="shared" si="160"/>
        <v>CO</v>
      </c>
      <c r="J5176">
        <f>INDEX(NoSettings!$C:$C,MATCH(EPS!$A5176,NoSettings!$A:$A,0))</f>
        <v>401728000000</v>
      </c>
      <c r="K5176">
        <f>INDEX(GWP!$C$2:$C$13,MATCH(EPS!I5176,GWP!$B$2:$B$13,0))</f>
        <v>0</v>
      </c>
      <c r="L5176" s="4">
        <f t="shared" si="161"/>
        <v>0</v>
      </c>
    </row>
    <row r="5177" spans="1:12" hidden="1">
      <c r="A5177" t="s">
        <v>6679</v>
      </c>
      <c r="B5177" t="s">
        <v>6</v>
      </c>
      <c r="C5177" t="s">
        <v>6888</v>
      </c>
      <c r="D5177" t="s">
        <v>1707</v>
      </c>
      <c r="H5177" t="str">
        <f>INDEX('Vensim Variables'!$B:$B,MATCH(EPS!$B5177,'Vensim Variables'!$A:$A,0))</f>
        <v>g pollutant</v>
      </c>
      <c r="I5177" t="str">
        <f t="shared" si="160"/>
        <v>NOx</v>
      </c>
      <c r="J5177">
        <f>INDEX(NoSettings!$C:$C,MATCH(EPS!$A5177,NoSettings!$A:$A,0))</f>
        <v>265663000000</v>
      </c>
      <c r="K5177">
        <f>INDEX(GWP!$C$2:$C$13,MATCH(EPS!I5177,GWP!$B$2:$B$13,0))</f>
        <v>0</v>
      </c>
      <c r="L5177" s="4">
        <f t="shared" si="161"/>
        <v>0</v>
      </c>
    </row>
    <row r="5178" spans="1:12" hidden="1">
      <c r="A5178" t="s">
        <v>6680</v>
      </c>
      <c r="B5178" t="s">
        <v>6</v>
      </c>
      <c r="C5178" t="s">
        <v>6888</v>
      </c>
      <c r="D5178" t="s">
        <v>1708</v>
      </c>
      <c r="H5178" t="str">
        <f>INDEX('Vensim Variables'!$B:$B,MATCH(EPS!$B5178,'Vensim Variables'!$A:$A,0))</f>
        <v>g pollutant</v>
      </c>
      <c r="I5178" t="str">
        <f t="shared" si="160"/>
        <v>PM10</v>
      </c>
      <c r="J5178">
        <f>INDEX(NoSettings!$C:$C,MATCH(EPS!$A5178,NoSettings!$A:$A,0))</f>
        <v>236020000000</v>
      </c>
      <c r="K5178">
        <f>INDEX(GWP!$C$2:$C$13,MATCH(EPS!I5178,GWP!$B$2:$B$13,0))</f>
        <v>0</v>
      </c>
      <c r="L5178" s="4">
        <f t="shared" si="161"/>
        <v>0</v>
      </c>
    </row>
    <row r="5179" spans="1:12" hidden="1">
      <c r="A5179" t="s">
        <v>6681</v>
      </c>
      <c r="B5179" t="s">
        <v>6</v>
      </c>
      <c r="C5179" t="s">
        <v>6888</v>
      </c>
      <c r="D5179" t="s">
        <v>1709</v>
      </c>
      <c r="H5179" t="str">
        <f>INDEX('Vensim Variables'!$B:$B,MATCH(EPS!$B5179,'Vensim Variables'!$A:$A,0))</f>
        <v>g pollutant</v>
      </c>
      <c r="I5179" t="str">
        <f t="shared" si="160"/>
        <v>PM25</v>
      </c>
      <c r="J5179">
        <f>INDEX(NoSettings!$C:$C,MATCH(EPS!$A5179,NoSettings!$A:$A,0))</f>
        <v>202294000000</v>
      </c>
      <c r="K5179">
        <f>INDEX(GWP!$C$2:$C$13,MATCH(EPS!I5179,GWP!$B$2:$B$13,0))</f>
        <v>0</v>
      </c>
      <c r="L5179" s="4">
        <f t="shared" si="161"/>
        <v>0</v>
      </c>
    </row>
    <row r="5180" spans="1:12" hidden="1">
      <c r="A5180" t="s">
        <v>6682</v>
      </c>
      <c r="B5180" t="s">
        <v>6</v>
      </c>
      <c r="C5180" t="s">
        <v>6888</v>
      </c>
      <c r="D5180" t="s">
        <v>1710</v>
      </c>
      <c r="H5180" t="str">
        <f>INDEX('Vensim Variables'!$B:$B,MATCH(EPS!$B5180,'Vensim Variables'!$A:$A,0))</f>
        <v>g pollutant</v>
      </c>
      <c r="I5180" t="str">
        <f t="shared" si="160"/>
        <v>SOx</v>
      </c>
      <c r="J5180">
        <f>INDEX(NoSettings!$C:$C,MATCH(EPS!$A5180,NoSettings!$A:$A,0))</f>
        <v>75472500000</v>
      </c>
      <c r="K5180">
        <f>INDEX(GWP!$C$2:$C$13,MATCH(EPS!I5180,GWP!$B$2:$B$13,0))</f>
        <v>0</v>
      </c>
      <c r="L5180" s="4">
        <f t="shared" si="161"/>
        <v>0</v>
      </c>
    </row>
    <row r="5181" spans="1:12" hidden="1">
      <c r="A5181" t="s">
        <v>6683</v>
      </c>
      <c r="B5181" t="s">
        <v>6</v>
      </c>
      <c r="C5181" t="s">
        <v>6888</v>
      </c>
      <c r="D5181" t="s">
        <v>1711</v>
      </c>
      <c r="H5181" t="str">
        <f>INDEX('Vensim Variables'!$B:$B,MATCH(EPS!$B5181,'Vensim Variables'!$A:$A,0))</f>
        <v>g pollutant</v>
      </c>
      <c r="I5181" t="str">
        <f t="shared" si="160"/>
        <v>BC</v>
      </c>
      <c r="J5181">
        <f>INDEX(NoSettings!$C:$C,MATCH(EPS!$A5181,NoSettings!$A:$A,0))</f>
        <v>8206120000</v>
      </c>
      <c r="K5181">
        <f>INDEX(GWP!$C$2:$C$13,MATCH(EPS!I5181,GWP!$B$2:$B$13,0))</f>
        <v>0</v>
      </c>
      <c r="L5181" s="4">
        <f t="shared" si="161"/>
        <v>0</v>
      </c>
    </row>
    <row r="5182" spans="1:12" hidden="1">
      <c r="A5182" t="s">
        <v>6684</v>
      </c>
      <c r="B5182" t="s">
        <v>6</v>
      </c>
      <c r="C5182" t="s">
        <v>6888</v>
      </c>
      <c r="D5182" t="s">
        <v>1712</v>
      </c>
      <c r="H5182" t="str">
        <f>INDEX('Vensim Variables'!$B:$B,MATCH(EPS!$B5182,'Vensim Variables'!$A:$A,0))</f>
        <v>g pollutant</v>
      </c>
      <c r="I5182" t="str">
        <f t="shared" si="160"/>
        <v>OC</v>
      </c>
      <c r="J5182">
        <f>INDEX(NoSettings!$C:$C,MATCH(EPS!$A5182,NoSettings!$A:$A,0))</f>
        <v>68005500000</v>
      </c>
      <c r="K5182">
        <f>INDEX(GWP!$C$2:$C$13,MATCH(EPS!I5182,GWP!$B$2:$B$13,0))</f>
        <v>0</v>
      </c>
      <c r="L5182" s="4">
        <f t="shared" si="161"/>
        <v>0</v>
      </c>
    </row>
    <row r="5183" spans="1:12" hidden="1">
      <c r="A5183" t="s">
        <v>6685</v>
      </c>
      <c r="B5183" t="s">
        <v>6</v>
      </c>
      <c r="C5183" t="s">
        <v>6888</v>
      </c>
      <c r="D5183" t="s">
        <v>1713</v>
      </c>
      <c r="H5183" t="str">
        <f>INDEX('Vensim Variables'!$B:$B,MATCH(EPS!$B5183,'Vensim Variables'!$A:$A,0))</f>
        <v>g pollutant</v>
      </c>
      <c r="I5183" t="str">
        <f t="shared" si="160"/>
        <v>CH4</v>
      </c>
      <c r="J5183">
        <f>INDEX(NoSettings!$C:$C,MATCH(EPS!$A5183,NoSettings!$A:$A,0))</f>
        <v>6519030000</v>
      </c>
      <c r="K5183">
        <f>INDEX(GWP!$C$2:$C$13,MATCH(EPS!I5183,GWP!$B$2:$B$13,0))</f>
        <v>28</v>
      </c>
      <c r="L5183" s="4">
        <f t="shared" si="161"/>
        <v>0.18253284</v>
      </c>
    </row>
    <row r="5184" spans="1:12" hidden="1">
      <c r="A5184" t="s">
        <v>6686</v>
      </c>
      <c r="B5184" t="s">
        <v>6</v>
      </c>
      <c r="C5184" t="s">
        <v>6888</v>
      </c>
      <c r="D5184" t="s">
        <v>1714</v>
      </c>
      <c r="H5184" t="str">
        <f>INDEX('Vensim Variables'!$B:$B,MATCH(EPS!$B5184,'Vensim Variables'!$A:$A,0))</f>
        <v>g pollutant</v>
      </c>
      <c r="I5184" t="str">
        <f t="shared" si="160"/>
        <v>N2O</v>
      </c>
      <c r="J5184">
        <f>INDEX(NoSettings!$C:$C,MATCH(EPS!$A5184,NoSettings!$A:$A,0))</f>
        <v>1216090000</v>
      </c>
      <c r="K5184">
        <f>INDEX(GWP!$C$2:$C$13,MATCH(EPS!I5184,GWP!$B$2:$B$13,0))</f>
        <v>265</v>
      </c>
      <c r="L5184" s="4">
        <f t="shared" si="161"/>
        <v>0.32226385000000002</v>
      </c>
    </row>
    <row r="5185" spans="1:12" hidden="1">
      <c r="A5185" t="s">
        <v>6687</v>
      </c>
      <c r="B5185" t="s">
        <v>6</v>
      </c>
      <c r="C5185" t="s">
        <v>6888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c r="A5186" t="s">
        <v>6688</v>
      </c>
      <c r="B5186" t="s">
        <v>6</v>
      </c>
      <c r="C5186" t="s">
        <v>6889</v>
      </c>
      <c r="D5186" t="s">
        <v>1702</v>
      </c>
      <c r="H5186" t="str">
        <f>INDEX('Vensim Variables'!$B:$B,MATCH(EPS!$B5186,'Vensim Variables'!$A:$A,0))</f>
        <v>g pollutant</v>
      </c>
      <c r="I5186" t="str">
        <f t="shared" si="160"/>
        <v>CO2</v>
      </c>
      <c r="J5186">
        <f>INDEX(NoSettings!$C:$C,MATCH(EPS!$A5186,NoSettings!$A:$A,0))</f>
        <v>253188000000000</v>
      </c>
      <c r="K5186">
        <f>INDEX(GWP!$C$2:$C$13,MATCH(EPS!I5186,GWP!$B$2:$B$13,0))</f>
        <v>1</v>
      </c>
      <c r="L5186" s="4">
        <f t="shared" si="161"/>
        <v>253.18799999999999</v>
      </c>
    </row>
    <row r="5187" spans="1:12" hidden="1">
      <c r="A5187" t="s">
        <v>6689</v>
      </c>
      <c r="B5187" t="s">
        <v>6</v>
      </c>
      <c r="C5187" t="s">
        <v>6889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576926000000</v>
      </c>
      <c r="K5187">
        <f>INDEX(GWP!$C$2:$C$13,MATCH(EPS!I5187,GWP!$B$2:$B$13,0))</f>
        <v>0</v>
      </c>
      <c r="L5187" s="4">
        <f t="shared" ref="L5187:L5250" si="163">IF(H5187="g pollutant",K5187*J5187/10^12,IF(H5187="MMTCO2e",J5187,IF(H5187="MWh",J5187,0)))</f>
        <v>0</v>
      </c>
    </row>
    <row r="5188" spans="1:12" hidden="1">
      <c r="A5188" t="s">
        <v>6690</v>
      </c>
      <c r="B5188" t="s">
        <v>6</v>
      </c>
      <c r="C5188" t="s">
        <v>6889</v>
      </c>
      <c r="D5188" t="s">
        <v>1706</v>
      </c>
      <c r="H5188" t="str">
        <f>INDEX('Vensim Variables'!$B:$B,MATCH(EPS!$B5188,'Vensim Variables'!$A:$A,0))</f>
        <v>g pollutant</v>
      </c>
      <c r="I5188" t="str">
        <f t="shared" si="162"/>
        <v>CO</v>
      </c>
      <c r="J5188">
        <f>INDEX(NoSettings!$C:$C,MATCH(EPS!$A5188,NoSettings!$A:$A,0))</f>
        <v>511363000000</v>
      </c>
      <c r="K5188">
        <f>INDEX(GWP!$C$2:$C$13,MATCH(EPS!I5188,GWP!$B$2:$B$13,0))</f>
        <v>0</v>
      </c>
      <c r="L5188" s="4">
        <f t="shared" si="163"/>
        <v>0</v>
      </c>
    </row>
    <row r="5189" spans="1:12" hidden="1">
      <c r="A5189" t="s">
        <v>6691</v>
      </c>
      <c r="B5189" t="s">
        <v>6</v>
      </c>
      <c r="C5189" t="s">
        <v>6889</v>
      </c>
      <c r="D5189" t="s">
        <v>1707</v>
      </c>
      <c r="H5189" t="str">
        <f>INDEX('Vensim Variables'!$B:$B,MATCH(EPS!$B5189,'Vensim Variables'!$A:$A,0))</f>
        <v>g pollutant</v>
      </c>
      <c r="I5189" t="str">
        <f t="shared" si="162"/>
        <v>NOx</v>
      </c>
      <c r="J5189">
        <f>INDEX(NoSettings!$C:$C,MATCH(EPS!$A5189,NoSettings!$A:$A,0))</f>
        <v>150877000000</v>
      </c>
      <c r="K5189">
        <f>INDEX(GWP!$C$2:$C$13,MATCH(EPS!I5189,GWP!$B$2:$B$13,0))</f>
        <v>0</v>
      </c>
      <c r="L5189" s="4">
        <f t="shared" si="163"/>
        <v>0</v>
      </c>
    </row>
    <row r="5190" spans="1:12" hidden="1">
      <c r="A5190" t="s">
        <v>6692</v>
      </c>
      <c r="B5190" t="s">
        <v>6</v>
      </c>
      <c r="C5190" t="s">
        <v>6889</v>
      </c>
      <c r="D5190" t="s">
        <v>1708</v>
      </c>
      <c r="H5190" t="str">
        <f>INDEX('Vensim Variables'!$B:$B,MATCH(EPS!$B5190,'Vensim Variables'!$A:$A,0))</f>
        <v>g pollutant</v>
      </c>
      <c r="I5190" t="str">
        <f t="shared" si="162"/>
        <v>PM10</v>
      </c>
      <c r="J5190">
        <f>INDEX(NoSettings!$C:$C,MATCH(EPS!$A5190,NoSettings!$A:$A,0))</f>
        <v>36271600000</v>
      </c>
      <c r="K5190">
        <f>INDEX(GWP!$C$2:$C$13,MATCH(EPS!I5190,GWP!$B$2:$B$13,0))</f>
        <v>0</v>
      </c>
      <c r="L5190" s="4">
        <f t="shared" si="163"/>
        <v>0</v>
      </c>
    </row>
    <row r="5191" spans="1:12" hidden="1">
      <c r="A5191" t="s">
        <v>6693</v>
      </c>
      <c r="B5191" t="s">
        <v>6</v>
      </c>
      <c r="C5191" t="s">
        <v>6889</v>
      </c>
      <c r="D5191" t="s">
        <v>1709</v>
      </c>
      <c r="H5191" t="str">
        <f>INDEX('Vensim Variables'!$B:$B,MATCH(EPS!$B5191,'Vensim Variables'!$A:$A,0))</f>
        <v>g pollutant</v>
      </c>
      <c r="I5191" t="str">
        <f t="shared" si="162"/>
        <v>PM25</v>
      </c>
      <c r="J5191">
        <f>INDEX(NoSettings!$C:$C,MATCH(EPS!$A5191,NoSettings!$A:$A,0))</f>
        <v>29923200000</v>
      </c>
      <c r="K5191">
        <f>INDEX(GWP!$C$2:$C$13,MATCH(EPS!I5191,GWP!$B$2:$B$13,0))</f>
        <v>0</v>
      </c>
      <c r="L5191" s="4">
        <f t="shared" si="163"/>
        <v>0</v>
      </c>
    </row>
    <row r="5192" spans="1:12" hidden="1">
      <c r="A5192" t="s">
        <v>6694</v>
      </c>
      <c r="B5192" t="s">
        <v>6</v>
      </c>
      <c r="C5192" t="s">
        <v>6889</v>
      </c>
      <c r="D5192" t="s">
        <v>1710</v>
      </c>
      <c r="H5192" t="str">
        <f>INDEX('Vensim Variables'!$B:$B,MATCH(EPS!$B5192,'Vensim Variables'!$A:$A,0))</f>
        <v>g pollutant</v>
      </c>
      <c r="I5192" t="str">
        <f t="shared" si="162"/>
        <v>SOx</v>
      </c>
      <c r="J5192">
        <f>INDEX(NoSettings!$C:$C,MATCH(EPS!$A5192,NoSettings!$A:$A,0))</f>
        <v>103740000000</v>
      </c>
      <c r="K5192">
        <f>INDEX(GWP!$C$2:$C$13,MATCH(EPS!I5192,GWP!$B$2:$B$13,0))</f>
        <v>0</v>
      </c>
      <c r="L5192" s="4">
        <f t="shared" si="163"/>
        <v>0</v>
      </c>
    </row>
    <row r="5193" spans="1:12" hidden="1">
      <c r="A5193" t="s">
        <v>6695</v>
      </c>
      <c r="B5193" t="s">
        <v>6</v>
      </c>
      <c r="C5193" t="s">
        <v>6889</v>
      </c>
      <c r="D5193" t="s">
        <v>1711</v>
      </c>
      <c r="H5193" t="str">
        <f>INDEX('Vensim Variables'!$B:$B,MATCH(EPS!$B5193,'Vensim Variables'!$A:$A,0))</f>
        <v>g pollutant</v>
      </c>
      <c r="I5193" t="str">
        <f t="shared" si="162"/>
        <v>BC</v>
      </c>
      <c r="J5193">
        <f>INDEX(NoSettings!$C:$C,MATCH(EPS!$A5193,NoSettings!$A:$A,0))</f>
        <v>1800770000</v>
      </c>
      <c r="K5193">
        <f>INDEX(GWP!$C$2:$C$13,MATCH(EPS!I5193,GWP!$B$2:$B$13,0))</f>
        <v>0</v>
      </c>
      <c r="L5193" s="4">
        <f t="shared" si="163"/>
        <v>0</v>
      </c>
    </row>
    <row r="5194" spans="1:12" hidden="1">
      <c r="A5194" t="s">
        <v>6696</v>
      </c>
      <c r="B5194" t="s">
        <v>6</v>
      </c>
      <c r="C5194" t="s">
        <v>6889</v>
      </c>
      <c r="D5194" t="s">
        <v>1712</v>
      </c>
      <c r="H5194" t="str">
        <f>INDEX('Vensim Variables'!$B:$B,MATCH(EPS!$B5194,'Vensim Variables'!$A:$A,0))</f>
        <v>g pollutant</v>
      </c>
      <c r="I5194" t="str">
        <f t="shared" si="162"/>
        <v>OC</v>
      </c>
      <c r="J5194">
        <f>INDEX(NoSettings!$C:$C,MATCH(EPS!$A5194,NoSettings!$A:$A,0))</f>
        <v>4672980000</v>
      </c>
      <c r="K5194">
        <f>INDEX(GWP!$C$2:$C$13,MATCH(EPS!I5194,GWP!$B$2:$B$13,0))</f>
        <v>0</v>
      </c>
      <c r="L5194" s="4">
        <f t="shared" si="163"/>
        <v>0</v>
      </c>
    </row>
    <row r="5195" spans="1:12" hidden="1">
      <c r="A5195" t="s">
        <v>6697</v>
      </c>
      <c r="B5195" t="s">
        <v>6</v>
      </c>
      <c r="C5195" t="s">
        <v>6889</v>
      </c>
      <c r="D5195" t="s">
        <v>1713</v>
      </c>
      <c r="H5195" t="str">
        <f>INDEX('Vensim Variables'!$B:$B,MATCH(EPS!$B5195,'Vensim Variables'!$A:$A,0))</f>
        <v>g pollutant</v>
      </c>
      <c r="I5195" t="str">
        <f t="shared" si="162"/>
        <v>CH4</v>
      </c>
      <c r="J5195">
        <f>INDEX(NoSettings!$C:$C,MATCH(EPS!$A5195,NoSettings!$A:$A,0))</f>
        <v>15989300000</v>
      </c>
      <c r="K5195">
        <f>INDEX(GWP!$C$2:$C$13,MATCH(EPS!I5195,GWP!$B$2:$B$13,0))</f>
        <v>28</v>
      </c>
      <c r="L5195" s="4">
        <f t="shared" si="163"/>
        <v>0.4477004</v>
      </c>
    </row>
    <row r="5196" spans="1:12" hidden="1">
      <c r="A5196" t="s">
        <v>6698</v>
      </c>
      <c r="B5196" t="s">
        <v>6</v>
      </c>
      <c r="C5196" t="s">
        <v>6889</v>
      </c>
      <c r="D5196" t="s">
        <v>1714</v>
      </c>
      <c r="H5196" t="str">
        <f>INDEX('Vensim Variables'!$B:$B,MATCH(EPS!$B5196,'Vensim Variables'!$A:$A,0))</f>
        <v>g pollutant</v>
      </c>
      <c r="I5196" t="str">
        <f t="shared" si="162"/>
        <v>N2O</v>
      </c>
      <c r="J5196">
        <f>INDEX(NoSettings!$C:$C,MATCH(EPS!$A5196,NoSettings!$A:$A,0))</f>
        <v>73775000000</v>
      </c>
      <c r="K5196">
        <f>INDEX(GWP!$C$2:$C$13,MATCH(EPS!I5196,GWP!$B$2:$B$13,0))</f>
        <v>265</v>
      </c>
      <c r="L5196" s="4">
        <f t="shared" si="163"/>
        <v>19.550374999999999</v>
      </c>
    </row>
    <row r="5197" spans="1:12" hidden="1">
      <c r="A5197" t="s">
        <v>6699</v>
      </c>
      <c r="B5197" t="s">
        <v>6</v>
      </c>
      <c r="C5197" t="s">
        <v>6889</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hidden="1">
      <c r="A5198" t="s">
        <v>6700</v>
      </c>
      <c r="B5198" t="s">
        <v>6</v>
      </c>
      <c r="C5198" t="s">
        <v>6890</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c r="A5199" t="s">
        <v>6701</v>
      </c>
      <c r="B5199" t="s">
        <v>6</v>
      </c>
      <c r="C5199" t="s">
        <v>6890</v>
      </c>
      <c r="D5199" t="s">
        <v>1705</v>
      </c>
      <c r="H5199" t="str">
        <f>INDEX('Vensim Variables'!$B:$B,MATCH(EPS!$B5199,'Vensim Variables'!$A:$A,0))</f>
        <v>g pollutant</v>
      </c>
      <c r="I5199" t="str">
        <f t="shared" si="162"/>
        <v>VOC</v>
      </c>
      <c r="J5199">
        <f>INDEX(NoSettings!$C:$C,MATCH(EPS!$A5199,NoSettings!$A:$A,0))</f>
        <v>486433000</v>
      </c>
      <c r="K5199">
        <f>INDEX(GWP!$C$2:$C$13,MATCH(EPS!I5199,GWP!$B$2:$B$13,0))</f>
        <v>0</v>
      </c>
      <c r="L5199" s="4">
        <f t="shared" si="163"/>
        <v>0</v>
      </c>
    </row>
    <row r="5200" spans="1:12" hidden="1">
      <c r="A5200" t="s">
        <v>6702</v>
      </c>
      <c r="B5200" t="s">
        <v>6</v>
      </c>
      <c r="C5200" t="s">
        <v>6890</v>
      </c>
      <c r="D5200" t="s">
        <v>1706</v>
      </c>
      <c r="H5200" t="str">
        <f>INDEX('Vensim Variables'!$B:$B,MATCH(EPS!$B5200,'Vensim Variables'!$A:$A,0))</f>
        <v>g pollutant</v>
      </c>
      <c r="I5200" t="str">
        <f t="shared" si="162"/>
        <v>CO</v>
      </c>
      <c r="J5200">
        <f>INDEX(NoSettings!$C:$C,MATCH(EPS!$A5200,NoSettings!$A:$A,0))</f>
        <v>2844120000</v>
      </c>
      <c r="K5200">
        <f>INDEX(GWP!$C$2:$C$13,MATCH(EPS!I5200,GWP!$B$2:$B$13,0))</f>
        <v>0</v>
      </c>
      <c r="L5200" s="4">
        <f t="shared" si="163"/>
        <v>0</v>
      </c>
    </row>
    <row r="5201" spans="1:12" hidden="1">
      <c r="A5201" t="s">
        <v>6703</v>
      </c>
      <c r="B5201" t="s">
        <v>6</v>
      </c>
      <c r="C5201" t="s">
        <v>6890</v>
      </c>
      <c r="D5201" t="s">
        <v>1707</v>
      </c>
      <c r="H5201" t="str">
        <f>INDEX('Vensim Variables'!$B:$B,MATCH(EPS!$B5201,'Vensim Variables'!$A:$A,0))</f>
        <v>g pollutant</v>
      </c>
      <c r="I5201" t="str">
        <f t="shared" si="162"/>
        <v>NOx</v>
      </c>
      <c r="J5201">
        <f>INDEX(NoSettings!$C:$C,MATCH(EPS!$A5201,NoSettings!$A:$A,0))</f>
        <v>4555700000</v>
      </c>
      <c r="K5201">
        <f>INDEX(GWP!$C$2:$C$13,MATCH(EPS!I5201,GWP!$B$2:$B$13,0))</f>
        <v>0</v>
      </c>
      <c r="L5201" s="4">
        <f t="shared" si="163"/>
        <v>0</v>
      </c>
    </row>
    <row r="5202" spans="1:12" hidden="1">
      <c r="A5202" t="s">
        <v>6704</v>
      </c>
      <c r="B5202" t="s">
        <v>6</v>
      </c>
      <c r="C5202" t="s">
        <v>6890</v>
      </c>
      <c r="D5202" t="s">
        <v>1708</v>
      </c>
      <c r="H5202" t="str">
        <f>INDEX('Vensim Variables'!$B:$B,MATCH(EPS!$B5202,'Vensim Variables'!$A:$A,0))</f>
        <v>g pollutant</v>
      </c>
      <c r="I5202" t="str">
        <f t="shared" si="162"/>
        <v>PM10</v>
      </c>
      <c r="J5202">
        <f>INDEX(NoSettings!$C:$C,MATCH(EPS!$A5202,NoSettings!$A:$A,0))</f>
        <v>201327000</v>
      </c>
      <c r="K5202">
        <f>INDEX(GWP!$C$2:$C$13,MATCH(EPS!I5202,GWP!$B$2:$B$13,0))</f>
        <v>0</v>
      </c>
      <c r="L5202" s="4">
        <f t="shared" si="163"/>
        <v>0</v>
      </c>
    </row>
    <row r="5203" spans="1:12" hidden="1">
      <c r="A5203" t="s">
        <v>6705</v>
      </c>
      <c r="B5203" t="s">
        <v>6</v>
      </c>
      <c r="C5203" t="s">
        <v>6890</v>
      </c>
      <c r="D5203" t="s">
        <v>1709</v>
      </c>
      <c r="H5203" t="str">
        <f>INDEX('Vensim Variables'!$B:$B,MATCH(EPS!$B5203,'Vensim Variables'!$A:$A,0))</f>
        <v>g pollutant</v>
      </c>
      <c r="I5203" t="str">
        <f t="shared" si="162"/>
        <v>PM25</v>
      </c>
      <c r="J5203">
        <f>INDEX(NoSettings!$C:$C,MATCH(EPS!$A5203,NoSettings!$A:$A,0))</f>
        <v>187625000</v>
      </c>
      <c r="K5203">
        <f>INDEX(GWP!$C$2:$C$13,MATCH(EPS!I5203,GWP!$B$2:$B$13,0))</f>
        <v>0</v>
      </c>
      <c r="L5203" s="4">
        <f t="shared" si="163"/>
        <v>0</v>
      </c>
    </row>
    <row r="5204" spans="1:12" hidden="1">
      <c r="A5204" t="s">
        <v>6706</v>
      </c>
      <c r="B5204" t="s">
        <v>6</v>
      </c>
      <c r="C5204" t="s">
        <v>6890</v>
      </c>
      <c r="D5204" t="s">
        <v>1710</v>
      </c>
      <c r="H5204" t="str">
        <f>INDEX('Vensim Variables'!$B:$B,MATCH(EPS!$B5204,'Vensim Variables'!$A:$A,0))</f>
        <v>g pollutant</v>
      </c>
      <c r="I5204" t="str">
        <f t="shared" si="162"/>
        <v>SOx</v>
      </c>
      <c r="J5204">
        <f>INDEX(NoSettings!$C:$C,MATCH(EPS!$A5204,NoSettings!$A:$A,0))</f>
        <v>191171000</v>
      </c>
      <c r="K5204">
        <f>INDEX(GWP!$C$2:$C$13,MATCH(EPS!I5204,GWP!$B$2:$B$13,0))</f>
        <v>0</v>
      </c>
      <c r="L5204" s="4">
        <f t="shared" si="163"/>
        <v>0</v>
      </c>
    </row>
    <row r="5205" spans="1:12" hidden="1">
      <c r="A5205" t="s">
        <v>6707</v>
      </c>
      <c r="B5205" t="s">
        <v>6</v>
      </c>
      <c r="C5205" t="s">
        <v>6890</v>
      </c>
      <c r="D5205" t="s">
        <v>1711</v>
      </c>
      <c r="H5205" t="str">
        <f>INDEX('Vensim Variables'!$B:$B,MATCH(EPS!$B5205,'Vensim Variables'!$A:$A,0))</f>
        <v>g pollutant</v>
      </c>
      <c r="I5205" t="str">
        <f t="shared" si="162"/>
        <v>BC</v>
      </c>
      <c r="J5205">
        <f>INDEX(NoSettings!$C:$C,MATCH(EPS!$A5205,NoSettings!$A:$A,0))</f>
        <v>12057400</v>
      </c>
      <c r="K5205">
        <f>INDEX(GWP!$C$2:$C$13,MATCH(EPS!I5205,GWP!$B$2:$B$13,0))</f>
        <v>0</v>
      </c>
      <c r="L5205" s="4">
        <f t="shared" si="163"/>
        <v>0</v>
      </c>
    </row>
    <row r="5206" spans="1:12" hidden="1">
      <c r="A5206" t="s">
        <v>6708</v>
      </c>
      <c r="B5206" t="s">
        <v>6</v>
      </c>
      <c r="C5206" t="s">
        <v>6890</v>
      </c>
      <c r="D5206" t="s">
        <v>1712</v>
      </c>
      <c r="H5206" t="str">
        <f>INDEX('Vensim Variables'!$B:$B,MATCH(EPS!$B5206,'Vensim Variables'!$A:$A,0))</f>
        <v>g pollutant</v>
      </c>
      <c r="I5206" t="str">
        <f t="shared" si="162"/>
        <v>OC</v>
      </c>
      <c r="J5206">
        <f>INDEX(NoSettings!$C:$C,MATCH(EPS!$A5206,NoSettings!$A:$A,0))</f>
        <v>84185800</v>
      </c>
      <c r="K5206">
        <f>INDEX(GWP!$C$2:$C$13,MATCH(EPS!I5206,GWP!$B$2:$B$13,0))</f>
        <v>0</v>
      </c>
      <c r="L5206" s="4">
        <f t="shared" si="163"/>
        <v>0</v>
      </c>
    </row>
    <row r="5207" spans="1:12" hidden="1">
      <c r="A5207" t="s">
        <v>6709</v>
      </c>
      <c r="B5207" t="s">
        <v>6</v>
      </c>
      <c r="C5207" t="s">
        <v>6890</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hidden="1">
      <c r="A5208" t="s">
        <v>6710</v>
      </c>
      <c r="B5208" t="s">
        <v>6</v>
      </c>
      <c r="C5208" t="s">
        <v>6890</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hidden="1">
      <c r="A5209" t="s">
        <v>6711</v>
      </c>
      <c r="B5209" t="s">
        <v>6</v>
      </c>
      <c r="C5209" t="s">
        <v>6890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c r="A5210" t="s">
        <v>6712</v>
      </c>
      <c r="B5210" t="s">
        <v>6</v>
      </c>
      <c r="C5210" t="s">
        <v>6891</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c r="A5211" t="s">
        <v>6713</v>
      </c>
      <c r="B5211" t="s">
        <v>6</v>
      </c>
      <c r="C5211" t="s">
        <v>6891</v>
      </c>
      <c r="D5211" t="s">
        <v>1705</v>
      </c>
      <c r="H5211" t="str">
        <f>INDEX('Vensim Variables'!$B:$B,MATCH(EPS!$B5211,'Vensim Variables'!$A:$A,0))</f>
        <v>g pollutant</v>
      </c>
      <c r="I5211" t="str">
        <f t="shared" si="162"/>
        <v>VOC</v>
      </c>
      <c r="J5211">
        <f>INDEX(NoSettings!$C:$C,MATCH(EPS!$A5211,NoSettings!$A:$A,0))</f>
        <v>678487000</v>
      </c>
      <c r="K5211">
        <f>INDEX(GWP!$C$2:$C$13,MATCH(EPS!I5211,GWP!$B$2:$B$13,0))</f>
        <v>0</v>
      </c>
      <c r="L5211" s="4">
        <f t="shared" si="163"/>
        <v>0</v>
      </c>
    </row>
    <row r="5212" spans="1:12" hidden="1">
      <c r="A5212" t="s">
        <v>6714</v>
      </c>
      <c r="B5212" t="s">
        <v>6</v>
      </c>
      <c r="C5212" t="s">
        <v>6891</v>
      </c>
      <c r="D5212" t="s">
        <v>1706</v>
      </c>
      <c r="H5212" t="str">
        <f>INDEX('Vensim Variables'!$B:$B,MATCH(EPS!$B5212,'Vensim Variables'!$A:$A,0))</f>
        <v>g pollutant</v>
      </c>
      <c r="I5212" t="str">
        <f t="shared" si="162"/>
        <v>CO</v>
      </c>
      <c r="J5212">
        <f>INDEX(NoSettings!$C:$C,MATCH(EPS!$A5212,NoSettings!$A:$A,0))</f>
        <v>3782290000</v>
      </c>
      <c r="K5212">
        <f>INDEX(GWP!$C$2:$C$13,MATCH(EPS!I5212,GWP!$B$2:$B$13,0))</f>
        <v>0</v>
      </c>
      <c r="L5212" s="4">
        <f t="shared" si="163"/>
        <v>0</v>
      </c>
    </row>
    <row r="5213" spans="1:12" hidden="1">
      <c r="A5213" t="s">
        <v>6715</v>
      </c>
      <c r="B5213" t="s">
        <v>6</v>
      </c>
      <c r="C5213" t="s">
        <v>6891</v>
      </c>
      <c r="D5213" t="s">
        <v>1707</v>
      </c>
      <c r="H5213" t="str">
        <f>INDEX('Vensim Variables'!$B:$B,MATCH(EPS!$B5213,'Vensim Variables'!$A:$A,0))</f>
        <v>g pollutant</v>
      </c>
      <c r="I5213" t="str">
        <f t="shared" si="162"/>
        <v>NOx</v>
      </c>
      <c r="J5213">
        <f>INDEX(NoSettings!$C:$C,MATCH(EPS!$A5213,NoSettings!$A:$A,0))</f>
        <v>6327720000</v>
      </c>
      <c r="K5213">
        <f>INDEX(GWP!$C$2:$C$13,MATCH(EPS!I5213,GWP!$B$2:$B$13,0))</f>
        <v>0</v>
      </c>
      <c r="L5213" s="4">
        <f t="shared" si="163"/>
        <v>0</v>
      </c>
    </row>
    <row r="5214" spans="1:12" hidden="1">
      <c r="A5214" t="s">
        <v>6716</v>
      </c>
      <c r="B5214" t="s">
        <v>6</v>
      </c>
      <c r="C5214" t="s">
        <v>6891</v>
      </c>
      <c r="D5214" t="s">
        <v>1708</v>
      </c>
      <c r="H5214" t="str">
        <f>INDEX('Vensim Variables'!$B:$B,MATCH(EPS!$B5214,'Vensim Variables'!$A:$A,0))</f>
        <v>g pollutant</v>
      </c>
      <c r="I5214" t="str">
        <f t="shared" si="162"/>
        <v>PM10</v>
      </c>
      <c r="J5214">
        <f>INDEX(NoSettings!$C:$C,MATCH(EPS!$A5214,NoSettings!$A:$A,0))</f>
        <v>253796000</v>
      </c>
      <c r="K5214">
        <f>INDEX(GWP!$C$2:$C$13,MATCH(EPS!I5214,GWP!$B$2:$B$13,0))</f>
        <v>0</v>
      </c>
      <c r="L5214" s="4">
        <f t="shared" si="163"/>
        <v>0</v>
      </c>
    </row>
    <row r="5215" spans="1:12" hidden="1">
      <c r="A5215" t="s">
        <v>6717</v>
      </c>
      <c r="B5215" t="s">
        <v>6</v>
      </c>
      <c r="C5215" t="s">
        <v>6891</v>
      </c>
      <c r="D5215" t="s">
        <v>1709</v>
      </c>
      <c r="H5215" t="str">
        <f>INDEX('Vensim Variables'!$B:$B,MATCH(EPS!$B5215,'Vensim Variables'!$A:$A,0))</f>
        <v>g pollutant</v>
      </c>
      <c r="I5215" t="str">
        <f t="shared" si="162"/>
        <v>PM25</v>
      </c>
      <c r="J5215">
        <f>INDEX(NoSettings!$C:$C,MATCH(EPS!$A5215,NoSettings!$A:$A,0))</f>
        <v>238415000</v>
      </c>
      <c r="K5215">
        <f>INDEX(GWP!$C$2:$C$13,MATCH(EPS!I5215,GWP!$B$2:$B$13,0))</f>
        <v>0</v>
      </c>
      <c r="L5215" s="4">
        <f t="shared" si="163"/>
        <v>0</v>
      </c>
    </row>
    <row r="5216" spans="1:12" hidden="1">
      <c r="A5216" t="s">
        <v>6718</v>
      </c>
      <c r="B5216" t="s">
        <v>6</v>
      </c>
      <c r="C5216" t="s">
        <v>6891</v>
      </c>
      <c r="D5216" t="s">
        <v>1710</v>
      </c>
      <c r="H5216" t="str">
        <f>INDEX('Vensim Variables'!$B:$B,MATCH(EPS!$B5216,'Vensim Variables'!$A:$A,0))</f>
        <v>g pollutant</v>
      </c>
      <c r="I5216" t="str">
        <f t="shared" si="162"/>
        <v>SOx</v>
      </c>
      <c r="J5216">
        <f>INDEX(NoSettings!$C:$C,MATCH(EPS!$A5216,NoSettings!$A:$A,0))</f>
        <v>147256000</v>
      </c>
      <c r="K5216">
        <f>INDEX(GWP!$C$2:$C$13,MATCH(EPS!I5216,GWP!$B$2:$B$13,0))</f>
        <v>0</v>
      </c>
      <c r="L5216" s="4">
        <f t="shared" si="163"/>
        <v>0</v>
      </c>
    </row>
    <row r="5217" spans="1:12" hidden="1">
      <c r="A5217" t="s">
        <v>6719</v>
      </c>
      <c r="B5217" t="s">
        <v>6</v>
      </c>
      <c r="C5217" t="s">
        <v>6891</v>
      </c>
      <c r="D5217" t="s">
        <v>1711</v>
      </c>
      <c r="H5217" t="str">
        <f>INDEX('Vensim Variables'!$B:$B,MATCH(EPS!$B5217,'Vensim Variables'!$A:$A,0))</f>
        <v>g pollutant</v>
      </c>
      <c r="I5217" t="str">
        <f t="shared" si="162"/>
        <v>BC</v>
      </c>
      <c r="J5217">
        <f>INDEX(NoSettings!$C:$C,MATCH(EPS!$A5217,NoSettings!$A:$A,0))</f>
        <v>14929200</v>
      </c>
      <c r="K5217">
        <f>INDEX(GWP!$C$2:$C$13,MATCH(EPS!I5217,GWP!$B$2:$B$13,0))</f>
        <v>0</v>
      </c>
      <c r="L5217" s="4">
        <f t="shared" si="163"/>
        <v>0</v>
      </c>
    </row>
    <row r="5218" spans="1:12" hidden="1">
      <c r="A5218" t="s">
        <v>6720</v>
      </c>
      <c r="B5218" t="s">
        <v>6</v>
      </c>
      <c r="C5218" t="s">
        <v>6891</v>
      </c>
      <c r="D5218" t="s">
        <v>1712</v>
      </c>
      <c r="H5218" t="str">
        <f>INDEX('Vensim Variables'!$B:$B,MATCH(EPS!$B5218,'Vensim Variables'!$A:$A,0))</f>
        <v>g pollutant</v>
      </c>
      <c r="I5218" t="str">
        <f t="shared" si="162"/>
        <v>OC</v>
      </c>
      <c r="J5218">
        <f>INDEX(NoSettings!$C:$C,MATCH(EPS!$A5218,NoSettings!$A:$A,0))</f>
        <v>109028000</v>
      </c>
      <c r="K5218">
        <f>INDEX(GWP!$C$2:$C$13,MATCH(EPS!I5218,GWP!$B$2:$B$13,0))</f>
        <v>0</v>
      </c>
      <c r="L5218" s="4">
        <f t="shared" si="163"/>
        <v>0</v>
      </c>
    </row>
    <row r="5219" spans="1:12" hidden="1">
      <c r="A5219" t="s">
        <v>6721</v>
      </c>
      <c r="B5219" t="s">
        <v>6</v>
      </c>
      <c r="C5219" t="s">
        <v>6891</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hidden="1">
      <c r="A5220" t="s">
        <v>6722</v>
      </c>
      <c r="B5220" t="s">
        <v>6</v>
      </c>
      <c r="C5220" t="s">
        <v>6891</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hidden="1">
      <c r="A5221" t="s">
        <v>6723</v>
      </c>
      <c r="B5221" t="s">
        <v>6</v>
      </c>
      <c r="C5221" t="s">
        <v>6891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c r="A5222" t="s">
        <v>6724</v>
      </c>
      <c r="B5222" t="s">
        <v>6</v>
      </c>
      <c r="C5222" t="s">
        <v>6892</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hidden="1">
      <c r="A5223" t="s">
        <v>6725</v>
      </c>
      <c r="B5223" t="s">
        <v>6</v>
      </c>
      <c r="C5223" t="s">
        <v>6892</v>
      </c>
      <c r="D5223" t="s">
        <v>1705</v>
      </c>
      <c r="H5223" t="str">
        <f>INDEX('Vensim Variables'!$B:$B,MATCH(EPS!$B5223,'Vensim Variables'!$A:$A,0))</f>
        <v>g pollutant</v>
      </c>
      <c r="I5223" t="str">
        <f t="shared" si="162"/>
        <v>VOC</v>
      </c>
      <c r="J5223">
        <f>INDEX(NoSettings!$C:$C,MATCH(EPS!$A5223,NoSettings!$A:$A,0))</f>
        <v>10335400000</v>
      </c>
      <c r="K5223">
        <f>INDEX(GWP!$C$2:$C$13,MATCH(EPS!I5223,GWP!$B$2:$B$13,0))</f>
        <v>0</v>
      </c>
      <c r="L5223" s="4">
        <f t="shared" si="163"/>
        <v>0</v>
      </c>
    </row>
    <row r="5224" spans="1:12" hidden="1">
      <c r="A5224" t="s">
        <v>6726</v>
      </c>
      <c r="B5224" t="s">
        <v>6</v>
      </c>
      <c r="C5224" t="s">
        <v>6892</v>
      </c>
      <c r="D5224" t="s">
        <v>1706</v>
      </c>
      <c r="H5224" t="str">
        <f>INDEX('Vensim Variables'!$B:$B,MATCH(EPS!$B5224,'Vensim Variables'!$A:$A,0))</f>
        <v>g pollutant</v>
      </c>
      <c r="I5224" t="str">
        <f t="shared" si="162"/>
        <v>CO</v>
      </c>
      <c r="J5224">
        <f>INDEX(NoSettings!$C:$C,MATCH(EPS!$A5224,NoSettings!$A:$A,0))</f>
        <v>152844000000</v>
      </c>
      <c r="K5224">
        <f>INDEX(GWP!$C$2:$C$13,MATCH(EPS!I5224,GWP!$B$2:$B$13,0))</f>
        <v>0</v>
      </c>
      <c r="L5224" s="4">
        <f t="shared" si="163"/>
        <v>0</v>
      </c>
    </row>
    <row r="5225" spans="1:12" hidden="1">
      <c r="A5225" t="s">
        <v>6727</v>
      </c>
      <c r="B5225" t="s">
        <v>6</v>
      </c>
      <c r="C5225" t="s">
        <v>6892</v>
      </c>
      <c r="D5225" t="s">
        <v>1707</v>
      </c>
      <c r="H5225" t="str">
        <f>INDEX('Vensim Variables'!$B:$B,MATCH(EPS!$B5225,'Vensim Variables'!$A:$A,0))</f>
        <v>g pollutant</v>
      </c>
      <c r="I5225" t="str">
        <f t="shared" si="162"/>
        <v>NOx</v>
      </c>
      <c r="J5225">
        <f>INDEX(NoSettings!$C:$C,MATCH(EPS!$A5225,NoSettings!$A:$A,0))</f>
        <v>131173000000</v>
      </c>
      <c r="K5225">
        <f>INDEX(GWP!$C$2:$C$13,MATCH(EPS!I5225,GWP!$B$2:$B$13,0))</f>
        <v>0</v>
      </c>
      <c r="L5225" s="4">
        <f t="shared" si="163"/>
        <v>0</v>
      </c>
    </row>
    <row r="5226" spans="1:12" hidden="1">
      <c r="A5226" t="s">
        <v>6728</v>
      </c>
      <c r="B5226" t="s">
        <v>6</v>
      </c>
      <c r="C5226" t="s">
        <v>6892</v>
      </c>
      <c r="D5226" t="s">
        <v>1708</v>
      </c>
      <c r="H5226" t="str">
        <f>INDEX('Vensim Variables'!$B:$B,MATCH(EPS!$B5226,'Vensim Variables'!$A:$A,0))</f>
        <v>g pollutant</v>
      </c>
      <c r="I5226" t="str">
        <f t="shared" si="162"/>
        <v>PM10</v>
      </c>
      <c r="J5226">
        <f>INDEX(NoSettings!$C:$C,MATCH(EPS!$A5226,NoSettings!$A:$A,0))</f>
        <v>25087100000</v>
      </c>
      <c r="K5226">
        <f>INDEX(GWP!$C$2:$C$13,MATCH(EPS!I5226,GWP!$B$2:$B$13,0))</f>
        <v>0</v>
      </c>
      <c r="L5226" s="4">
        <f t="shared" si="163"/>
        <v>0</v>
      </c>
    </row>
    <row r="5227" spans="1:12" hidden="1">
      <c r="A5227" t="s">
        <v>6729</v>
      </c>
      <c r="B5227" t="s">
        <v>6</v>
      </c>
      <c r="C5227" t="s">
        <v>6892</v>
      </c>
      <c r="D5227" t="s">
        <v>1709</v>
      </c>
      <c r="H5227" t="str">
        <f>INDEX('Vensim Variables'!$B:$B,MATCH(EPS!$B5227,'Vensim Variables'!$A:$A,0))</f>
        <v>g pollutant</v>
      </c>
      <c r="I5227" t="str">
        <f t="shared" si="162"/>
        <v>PM25</v>
      </c>
      <c r="J5227">
        <f>INDEX(NoSettings!$C:$C,MATCH(EPS!$A5227,NoSettings!$A:$A,0))</f>
        <v>17596400000</v>
      </c>
      <c r="K5227">
        <f>INDEX(GWP!$C$2:$C$13,MATCH(EPS!I5227,GWP!$B$2:$B$13,0))</f>
        <v>0</v>
      </c>
      <c r="L5227" s="4">
        <f t="shared" si="163"/>
        <v>0</v>
      </c>
    </row>
    <row r="5228" spans="1:12" hidden="1">
      <c r="A5228" t="s">
        <v>6730</v>
      </c>
      <c r="B5228" t="s">
        <v>6</v>
      </c>
      <c r="C5228" t="s">
        <v>6892</v>
      </c>
      <c r="D5228" t="s">
        <v>1710</v>
      </c>
      <c r="H5228" t="str">
        <f>INDEX('Vensim Variables'!$B:$B,MATCH(EPS!$B5228,'Vensim Variables'!$A:$A,0))</f>
        <v>g pollutant</v>
      </c>
      <c r="I5228" t="str">
        <f t="shared" si="162"/>
        <v>SOx</v>
      </c>
      <c r="J5228">
        <f>INDEX(NoSettings!$C:$C,MATCH(EPS!$A5228,NoSettings!$A:$A,0))</f>
        <v>52778900000</v>
      </c>
      <c r="K5228">
        <f>INDEX(GWP!$C$2:$C$13,MATCH(EPS!I5228,GWP!$B$2:$B$13,0))</f>
        <v>0</v>
      </c>
      <c r="L5228" s="4">
        <f t="shared" si="163"/>
        <v>0</v>
      </c>
    </row>
    <row r="5229" spans="1:12" hidden="1">
      <c r="A5229" t="s">
        <v>6731</v>
      </c>
      <c r="B5229" t="s">
        <v>6</v>
      </c>
      <c r="C5229" t="s">
        <v>6892</v>
      </c>
      <c r="D5229" t="s">
        <v>1711</v>
      </c>
      <c r="H5229" t="str">
        <f>INDEX('Vensim Variables'!$B:$B,MATCH(EPS!$B5229,'Vensim Variables'!$A:$A,0))</f>
        <v>g pollutant</v>
      </c>
      <c r="I5229" t="str">
        <f t="shared" si="162"/>
        <v>BC</v>
      </c>
      <c r="J5229">
        <f>INDEX(NoSettings!$C:$C,MATCH(EPS!$A5229,NoSettings!$A:$A,0))</f>
        <v>731736000</v>
      </c>
      <c r="K5229">
        <f>INDEX(GWP!$C$2:$C$13,MATCH(EPS!I5229,GWP!$B$2:$B$13,0))</f>
        <v>0</v>
      </c>
      <c r="L5229" s="4">
        <f t="shared" si="163"/>
        <v>0</v>
      </c>
    </row>
    <row r="5230" spans="1:12" hidden="1">
      <c r="A5230" t="s">
        <v>6732</v>
      </c>
      <c r="B5230" t="s">
        <v>6</v>
      </c>
      <c r="C5230" t="s">
        <v>6892</v>
      </c>
      <c r="D5230" t="s">
        <v>1712</v>
      </c>
      <c r="H5230" t="str">
        <f>INDEX('Vensim Variables'!$B:$B,MATCH(EPS!$B5230,'Vensim Variables'!$A:$A,0))</f>
        <v>g pollutant</v>
      </c>
      <c r="I5230" t="str">
        <f t="shared" si="162"/>
        <v>OC</v>
      </c>
      <c r="J5230">
        <f>INDEX(NoSettings!$C:$C,MATCH(EPS!$A5230,NoSettings!$A:$A,0))</f>
        <v>4253630000</v>
      </c>
      <c r="K5230">
        <f>INDEX(GWP!$C$2:$C$13,MATCH(EPS!I5230,GWP!$B$2:$B$13,0))</f>
        <v>0</v>
      </c>
      <c r="L5230" s="4">
        <f t="shared" si="163"/>
        <v>0</v>
      </c>
    </row>
    <row r="5231" spans="1:12" hidden="1">
      <c r="A5231" t="s">
        <v>6733</v>
      </c>
      <c r="B5231" t="s">
        <v>6</v>
      </c>
      <c r="C5231" t="s">
        <v>6892</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hidden="1">
      <c r="A5232" t="s">
        <v>6734</v>
      </c>
      <c r="B5232" t="s">
        <v>6</v>
      </c>
      <c r="C5232" t="s">
        <v>6892</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hidden="1">
      <c r="A5233" t="s">
        <v>6735</v>
      </c>
      <c r="B5233" t="s">
        <v>6</v>
      </c>
      <c r="C5233" t="s">
        <v>6892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c r="A5234" t="s">
        <v>6736</v>
      </c>
      <c r="B5234" t="s">
        <v>6</v>
      </c>
      <c r="C5234" t="s">
        <v>6893</v>
      </c>
      <c r="D5234" t="s">
        <v>1702</v>
      </c>
      <c r="H5234" t="str">
        <f>INDEX('Vensim Variables'!$B:$B,MATCH(EPS!$B5234,'Vensim Variables'!$A:$A,0))</f>
        <v>g pollutant</v>
      </c>
      <c r="I5234" t="str">
        <f t="shared" si="162"/>
        <v>CO2</v>
      </c>
      <c r="J5234">
        <f>INDEX(NoSettings!$C:$C,MATCH(EPS!$A5234,NoSettings!$A:$A,0))</f>
        <v>60426400000000</v>
      </c>
      <c r="K5234">
        <f>INDEX(GWP!$C$2:$C$13,MATCH(EPS!I5234,GWP!$B$2:$B$13,0))</f>
        <v>1</v>
      </c>
      <c r="L5234" s="4">
        <f t="shared" si="163"/>
        <v>60.426400000000001</v>
      </c>
    </row>
    <row r="5235" spans="1:12" hidden="1">
      <c r="A5235" t="s">
        <v>6737</v>
      </c>
      <c r="B5235" t="s">
        <v>6</v>
      </c>
      <c r="C5235" t="s">
        <v>6893</v>
      </c>
      <c r="D5235" t="s">
        <v>1705</v>
      </c>
      <c r="H5235" t="str">
        <f>INDEX('Vensim Variables'!$B:$B,MATCH(EPS!$B5235,'Vensim Variables'!$A:$A,0))</f>
        <v>g pollutant</v>
      </c>
      <c r="I5235" t="str">
        <f t="shared" si="162"/>
        <v>VOC</v>
      </c>
      <c r="J5235">
        <f>INDEX(NoSettings!$C:$C,MATCH(EPS!$A5235,NoSettings!$A:$A,0))</f>
        <v>12985300000</v>
      </c>
      <c r="K5235">
        <f>INDEX(GWP!$C$2:$C$13,MATCH(EPS!I5235,GWP!$B$2:$B$13,0))</f>
        <v>0</v>
      </c>
      <c r="L5235" s="4">
        <f t="shared" si="163"/>
        <v>0</v>
      </c>
    </row>
    <row r="5236" spans="1:12" hidden="1">
      <c r="A5236" t="s">
        <v>6738</v>
      </c>
      <c r="B5236" t="s">
        <v>6</v>
      </c>
      <c r="C5236" t="s">
        <v>6893</v>
      </c>
      <c r="D5236" t="s">
        <v>1706</v>
      </c>
      <c r="H5236" t="str">
        <f>INDEX('Vensim Variables'!$B:$B,MATCH(EPS!$B5236,'Vensim Variables'!$A:$A,0))</f>
        <v>g pollutant</v>
      </c>
      <c r="I5236" t="str">
        <f t="shared" si="162"/>
        <v>CO</v>
      </c>
      <c r="J5236">
        <f>INDEX(NoSettings!$C:$C,MATCH(EPS!$A5236,NoSettings!$A:$A,0))</f>
        <v>231588000000</v>
      </c>
      <c r="K5236">
        <f>INDEX(GWP!$C$2:$C$13,MATCH(EPS!I5236,GWP!$B$2:$B$13,0))</f>
        <v>0</v>
      </c>
      <c r="L5236" s="4">
        <f t="shared" si="163"/>
        <v>0</v>
      </c>
    </row>
    <row r="5237" spans="1:12" hidden="1">
      <c r="A5237" t="s">
        <v>6739</v>
      </c>
      <c r="B5237" t="s">
        <v>6</v>
      </c>
      <c r="C5237" t="s">
        <v>6893</v>
      </c>
      <c r="D5237" t="s">
        <v>1707</v>
      </c>
      <c r="H5237" t="str">
        <f>INDEX('Vensim Variables'!$B:$B,MATCH(EPS!$B5237,'Vensim Variables'!$A:$A,0))</f>
        <v>g pollutant</v>
      </c>
      <c r="I5237" t="str">
        <f t="shared" si="162"/>
        <v>NOx</v>
      </c>
      <c r="J5237">
        <f>INDEX(NoSettings!$C:$C,MATCH(EPS!$A5237,NoSettings!$A:$A,0))</f>
        <v>66303900000</v>
      </c>
      <c r="K5237">
        <f>INDEX(GWP!$C$2:$C$13,MATCH(EPS!I5237,GWP!$B$2:$B$13,0))</f>
        <v>0</v>
      </c>
      <c r="L5237" s="4">
        <f t="shared" si="163"/>
        <v>0</v>
      </c>
    </row>
    <row r="5238" spans="1:12" hidden="1">
      <c r="A5238" t="s">
        <v>6740</v>
      </c>
      <c r="B5238" t="s">
        <v>6</v>
      </c>
      <c r="C5238" t="s">
        <v>6893</v>
      </c>
      <c r="D5238" t="s">
        <v>1708</v>
      </c>
      <c r="H5238" t="str">
        <f>INDEX('Vensim Variables'!$B:$B,MATCH(EPS!$B5238,'Vensim Variables'!$A:$A,0))</f>
        <v>g pollutant</v>
      </c>
      <c r="I5238" t="str">
        <f t="shared" si="162"/>
        <v>PM10</v>
      </c>
      <c r="J5238">
        <f>INDEX(NoSettings!$C:$C,MATCH(EPS!$A5238,NoSettings!$A:$A,0))</f>
        <v>24033700000</v>
      </c>
      <c r="K5238">
        <f>INDEX(GWP!$C$2:$C$13,MATCH(EPS!I5238,GWP!$B$2:$B$13,0))</f>
        <v>0</v>
      </c>
      <c r="L5238" s="4">
        <f t="shared" si="163"/>
        <v>0</v>
      </c>
    </row>
    <row r="5239" spans="1:12" hidden="1">
      <c r="A5239" t="s">
        <v>6741</v>
      </c>
      <c r="B5239" t="s">
        <v>6</v>
      </c>
      <c r="C5239" t="s">
        <v>6893</v>
      </c>
      <c r="D5239" t="s">
        <v>1709</v>
      </c>
      <c r="H5239" t="str">
        <f>INDEX('Vensim Variables'!$B:$B,MATCH(EPS!$B5239,'Vensim Variables'!$A:$A,0))</f>
        <v>g pollutant</v>
      </c>
      <c r="I5239" t="str">
        <f t="shared" si="162"/>
        <v>PM25</v>
      </c>
      <c r="J5239">
        <f>INDEX(NoSettings!$C:$C,MATCH(EPS!$A5239,NoSettings!$A:$A,0))</f>
        <v>18537300000</v>
      </c>
      <c r="K5239">
        <f>INDEX(GWP!$C$2:$C$13,MATCH(EPS!I5239,GWP!$B$2:$B$13,0))</f>
        <v>0</v>
      </c>
      <c r="L5239" s="4">
        <f t="shared" si="163"/>
        <v>0</v>
      </c>
    </row>
    <row r="5240" spans="1:12" hidden="1">
      <c r="A5240" t="s">
        <v>6742</v>
      </c>
      <c r="B5240" t="s">
        <v>6</v>
      </c>
      <c r="C5240" t="s">
        <v>6893</v>
      </c>
      <c r="D5240" t="s">
        <v>1710</v>
      </c>
      <c r="H5240" t="str">
        <f>INDEX('Vensim Variables'!$B:$B,MATCH(EPS!$B5240,'Vensim Variables'!$A:$A,0))</f>
        <v>g pollutant</v>
      </c>
      <c r="I5240" t="str">
        <f t="shared" si="162"/>
        <v>SOx</v>
      </c>
      <c r="J5240">
        <f>INDEX(NoSettings!$C:$C,MATCH(EPS!$A5240,NoSettings!$A:$A,0))</f>
        <v>25634500000</v>
      </c>
      <c r="K5240">
        <f>INDEX(GWP!$C$2:$C$13,MATCH(EPS!I5240,GWP!$B$2:$B$13,0))</f>
        <v>0</v>
      </c>
      <c r="L5240" s="4">
        <f t="shared" si="163"/>
        <v>0</v>
      </c>
    </row>
    <row r="5241" spans="1:12" hidden="1">
      <c r="A5241" t="s">
        <v>6743</v>
      </c>
      <c r="B5241" t="s">
        <v>6</v>
      </c>
      <c r="C5241" t="s">
        <v>6893</v>
      </c>
      <c r="D5241" t="s">
        <v>1711</v>
      </c>
      <c r="H5241" t="str">
        <f>INDEX('Vensim Variables'!$B:$B,MATCH(EPS!$B5241,'Vensim Variables'!$A:$A,0))</f>
        <v>g pollutant</v>
      </c>
      <c r="I5241" t="str">
        <f t="shared" si="162"/>
        <v>BC</v>
      </c>
      <c r="J5241">
        <f>INDEX(NoSettings!$C:$C,MATCH(EPS!$A5241,NoSettings!$A:$A,0))</f>
        <v>425254000</v>
      </c>
      <c r="K5241">
        <f>INDEX(GWP!$C$2:$C$13,MATCH(EPS!I5241,GWP!$B$2:$B$13,0))</f>
        <v>0</v>
      </c>
      <c r="L5241" s="4">
        <f t="shared" si="163"/>
        <v>0</v>
      </c>
    </row>
    <row r="5242" spans="1:12" hidden="1">
      <c r="A5242" t="s">
        <v>6744</v>
      </c>
      <c r="B5242" t="s">
        <v>6</v>
      </c>
      <c r="C5242" t="s">
        <v>6893</v>
      </c>
      <c r="D5242" t="s">
        <v>1712</v>
      </c>
      <c r="H5242" t="str">
        <f>INDEX('Vensim Variables'!$B:$B,MATCH(EPS!$B5242,'Vensim Variables'!$A:$A,0))</f>
        <v>g pollutant</v>
      </c>
      <c r="I5242" t="str">
        <f t="shared" si="162"/>
        <v>OC</v>
      </c>
      <c r="J5242">
        <f>INDEX(NoSettings!$C:$C,MATCH(EPS!$A5242,NoSettings!$A:$A,0))</f>
        <v>2159600000</v>
      </c>
      <c r="K5242">
        <f>INDEX(GWP!$C$2:$C$13,MATCH(EPS!I5242,GWP!$B$2:$B$13,0))</f>
        <v>0</v>
      </c>
      <c r="L5242" s="4">
        <f t="shared" si="163"/>
        <v>0</v>
      </c>
    </row>
    <row r="5243" spans="1:12" hidden="1">
      <c r="A5243" t="s">
        <v>6745</v>
      </c>
      <c r="B5243" t="s">
        <v>6</v>
      </c>
      <c r="C5243" t="s">
        <v>6893</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hidden="1">
      <c r="A5244" t="s">
        <v>6746</v>
      </c>
      <c r="B5244" t="s">
        <v>6</v>
      </c>
      <c r="C5244" t="s">
        <v>6893</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hidden="1">
      <c r="A5245" t="s">
        <v>6747</v>
      </c>
      <c r="B5245" t="s">
        <v>6</v>
      </c>
      <c r="C5245" t="s">
        <v>6893</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c r="A5246" t="s">
        <v>6748</v>
      </c>
      <c r="B5246" t="s">
        <v>6</v>
      </c>
      <c r="C5246" t="s">
        <v>6894</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c r="A5247" t="s">
        <v>6749</v>
      </c>
      <c r="B5247" t="s">
        <v>6</v>
      </c>
      <c r="C5247" t="s">
        <v>6894</v>
      </c>
      <c r="D5247" t="s">
        <v>1705</v>
      </c>
      <c r="H5247" t="str">
        <f>INDEX('Vensim Variables'!$B:$B,MATCH(EPS!$B5247,'Vensim Variables'!$A:$A,0))</f>
        <v>g pollutant</v>
      </c>
      <c r="I5247" t="str">
        <f t="shared" si="162"/>
        <v>VOC</v>
      </c>
      <c r="J5247">
        <f>INDEX(NoSettings!$C:$C,MATCH(EPS!$A5247,NoSettings!$A:$A,0))</f>
        <v>14474300000</v>
      </c>
      <c r="K5247">
        <f>INDEX(GWP!$C$2:$C$13,MATCH(EPS!I5247,GWP!$B$2:$B$13,0))</f>
        <v>0</v>
      </c>
      <c r="L5247" s="4">
        <f t="shared" si="163"/>
        <v>0</v>
      </c>
    </row>
    <row r="5248" spans="1:12" hidden="1">
      <c r="A5248" t="s">
        <v>6750</v>
      </c>
      <c r="B5248" t="s">
        <v>6</v>
      </c>
      <c r="C5248" t="s">
        <v>6894</v>
      </c>
      <c r="D5248" t="s">
        <v>1706</v>
      </c>
      <c r="H5248" t="str">
        <f>INDEX('Vensim Variables'!$B:$B,MATCH(EPS!$B5248,'Vensim Variables'!$A:$A,0))</f>
        <v>g pollutant</v>
      </c>
      <c r="I5248" t="str">
        <f t="shared" si="162"/>
        <v>CO</v>
      </c>
      <c r="J5248">
        <f>INDEX(NoSettings!$C:$C,MATCH(EPS!$A5248,NoSettings!$A:$A,0))</f>
        <v>219501000000</v>
      </c>
      <c r="K5248">
        <f>INDEX(GWP!$C$2:$C$13,MATCH(EPS!I5248,GWP!$B$2:$B$13,0))</f>
        <v>0</v>
      </c>
      <c r="L5248" s="4">
        <f t="shared" si="163"/>
        <v>0</v>
      </c>
    </row>
    <row r="5249" spans="1:12" hidden="1">
      <c r="A5249" t="s">
        <v>6751</v>
      </c>
      <c r="B5249" t="s">
        <v>6</v>
      </c>
      <c r="C5249" t="s">
        <v>6894</v>
      </c>
      <c r="D5249" t="s">
        <v>1707</v>
      </c>
      <c r="H5249" t="str">
        <f>INDEX('Vensim Variables'!$B:$B,MATCH(EPS!$B5249,'Vensim Variables'!$A:$A,0))</f>
        <v>g pollutant</v>
      </c>
      <c r="I5249" t="str">
        <f t="shared" si="162"/>
        <v>NOx</v>
      </c>
      <c r="J5249">
        <f>INDEX(NoSettings!$C:$C,MATCH(EPS!$A5249,NoSettings!$A:$A,0))</f>
        <v>26486700000</v>
      </c>
      <c r="K5249">
        <f>INDEX(GWP!$C$2:$C$13,MATCH(EPS!I5249,GWP!$B$2:$B$13,0))</f>
        <v>0</v>
      </c>
      <c r="L5249" s="4">
        <f t="shared" si="163"/>
        <v>0</v>
      </c>
    </row>
    <row r="5250" spans="1:12" hidden="1">
      <c r="A5250" t="s">
        <v>6752</v>
      </c>
      <c r="B5250" t="s">
        <v>6</v>
      </c>
      <c r="C5250" t="s">
        <v>6894</v>
      </c>
      <c r="D5250" t="s">
        <v>1708</v>
      </c>
      <c r="H5250" t="str">
        <f>INDEX('Vensim Variables'!$B:$B,MATCH(EPS!$B5250,'Vensim Variables'!$A:$A,0))</f>
        <v>g pollutant</v>
      </c>
      <c r="I5250" t="str">
        <f t="shared" si="162"/>
        <v>PM10</v>
      </c>
      <c r="J5250">
        <f>INDEX(NoSettings!$C:$C,MATCH(EPS!$A5250,NoSettings!$A:$A,0))</f>
        <v>12800300000</v>
      </c>
      <c r="K5250">
        <f>INDEX(GWP!$C$2:$C$13,MATCH(EPS!I5250,GWP!$B$2:$B$13,0))</f>
        <v>0</v>
      </c>
      <c r="L5250" s="4">
        <f t="shared" si="163"/>
        <v>0</v>
      </c>
    </row>
    <row r="5251" spans="1:12" hidden="1">
      <c r="A5251" t="s">
        <v>6753</v>
      </c>
      <c r="B5251" t="s">
        <v>6</v>
      </c>
      <c r="C5251" t="s">
        <v>6894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9780670000</v>
      </c>
      <c r="K5251">
        <f>INDEX(GWP!$C$2:$C$13,MATCH(EPS!I5251,GWP!$B$2:$B$13,0))</f>
        <v>0</v>
      </c>
      <c r="L5251" s="4">
        <f t="shared" ref="L5251:L5314" si="165">IF(H5251="g pollutant",K5251*J5251/10^12,IF(H5251="MMTCO2e",J5251,IF(H5251="MWh",J5251,0)))</f>
        <v>0</v>
      </c>
    </row>
    <row r="5252" spans="1:12" hidden="1">
      <c r="A5252" t="s">
        <v>6754</v>
      </c>
      <c r="B5252" t="s">
        <v>6</v>
      </c>
      <c r="C5252" t="s">
        <v>6894</v>
      </c>
      <c r="D5252" t="s">
        <v>1710</v>
      </c>
      <c r="H5252" t="str">
        <f>INDEX('Vensim Variables'!$B:$B,MATCH(EPS!$B5252,'Vensim Variables'!$A:$A,0))</f>
        <v>g pollutant</v>
      </c>
      <c r="I5252" t="str">
        <f t="shared" si="164"/>
        <v>SOx</v>
      </c>
      <c r="J5252">
        <f>INDEX(NoSettings!$C:$C,MATCH(EPS!$A5252,NoSettings!$A:$A,0))</f>
        <v>23429300000</v>
      </c>
      <c r="K5252">
        <f>INDEX(GWP!$C$2:$C$13,MATCH(EPS!I5252,GWP!$B$2:$B$13,0))</f>
        <v>0</v>
      </c>
      <c r="L5252" s="4">
        <f t="shared" si="165"/>
        <v>0</v>
      </c>
    </row>
    <row r="5253" spans="1:12" hidden="1">
      <c r="A5253" t="s">
        <v>6755</v>
      </c>
      <c r="B5253" t="s">
        <v>6</v>
      </c>
      <c r="C5253" t="s">
        <v>6894</v>
      </c>
      <c r="D5253" t="s">
        <v>1711</v>
      </c>
      <c r="H5253" t="str">
        <f>INDEX('Vensim Variables'!$B:$B,MATCH(EPS!$B5253,'Vensim Variables'!$A:$A,0))</f>
        <v>g pollutant</v>
      </c>
      <c r="I5253" t="str">
        <f t="shared" si="164"/>
        <v>BC</v>
      </c>
      <c r="J5253">
        <f>INDEX(NoSettings!$C:$C,MATCH(EPS!$A5253,NoSettings!$A:$A,0))</f>
        <v>292596000</v>
      </c>
      <c r="K5253">
        <f>INDEX(GWP!$C$2:$C$13,MATCH(EPS!I5253,GWP!$B$2:$B$13,0))</f>
        <v>0</v>
      </c>
      <c r="L5253" s="4">
        <f t="shared" si="165"/>
        <v>0</v>
      </c>
    </row>
    <row r="5254" spans="1:12" hidden="1">
      <c r="A5254" t="s">
        <v>6756</v>
      </c>
      <c r="B5254" t="s">
        <v>6</v>
      </c>
      <c r="C5254" t="s">
        <v>6894</v>
      </c>
      <c r="D5254" t="s">
        <v>1712</v>
      </c>
      <c r="H5254" t="str">
        <f>INDEX('Vensim Variables'!$B:$B,MATCH(EPS!$B5254,'Vensim Variables'!$A:$A,0))</f>
        <v>g pollutant</v>
      </c>
      <c r="I5254" t="str">
        <f t="shared" si="164"/>
        <v>OC</v>
      </c>
      <c r="J5254">
        <f>INDEX(NoSettings!$C:$C,MATCH(EPS!$A5254,NoSettings!$A:$A,0))</f>
        <v>1095460000</v>
      </c>
      <c r="K5254">
        <f>INDEX(GWP!$C$2:$C$13,MATCH(EPS!I5254,GWP!$B$2:$B$13,0))</f>
        <v>0</v>
      </c>
      <c r="L5254" s="4">
        <f t="shared" si="165"/>
        <v>0</v>
      </c>
    </row>
    <row r="5255" spans="1:12" hidden="1">
      <c r="A5255" t="s">
        <v>6757</v>
      </c>
      <c r="B5255" t="s">
        <v>6</v>
      </c>
      <c r="C5255" t="s">
        <v>6894</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hidden="1">
      <c r="A5256" t="s">
        <v>6758</v>
      </c>
      <c r="B5256" t="s">
        <v>6</v>
      </c>
      <c r="C5256" t="s">
        <v>6894</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hidden="1">
      <c r="A5257" t="s">
        <v>6759</v>
      </c>
      <c r="B5257" t="s">
        <v>6</v>
      </c>
      <c r="C5257" t="s">
        <v>6894</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hidden="1">
      <c r="A5258" t="s">
        <v>6760</v>
      </c>
      <c r="B5258" t="s">
        <v>6</v>
      </c>
      <c r="C5258" t="s">
        <v>6895</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c r="A5259" t="s">
        <v>6761</v>
      </c>
      <c r="B5259" t="s">
        <v>6</v>
      </c>
      <c r="C5259" t="s">
        <v>6895</v>
      </c>
      <c r="D5259" t="s">
        <v>1705</v>
      </c>
      <c r="H5259" t="str">
        <f>INDEX('Vensim Variables'!$B:$B,MATCH(EPS!$B5259,'Vensim Variables'!$A:$A,0))</f>
        <v>g pollutant</v>
      </c>
      <c r="I5259" t="str">
        <f t="shared" si="164"/>
        <v>VOC</v>
      </c>
      <c r="J5259">
        <f>INDEX(NoSettings!$C:$C,MATCH(EPS!$A5259,NoSettings!$A:$A,0))</f>
        <v>635221000</v>
      </c>
      <c r="K5259">
        <f>INDEX(GWP!$C$2:$C$13,MATCH(EPS!I5259,GWP!$B$2:$B$13,0))</f>
        <v>0</v>
      </c>
      <c r="L5259" s="4">
        <f t="shared" si="165"/>
        <v>0</v>
      </c>
    </row>
    <row r="5260" spans="1:12" hidden="1">
      <c r="A5260" t="s">
        <v>6762</v>
      </c>
      <c r="B5260" t="s">
        <v>6</v>
      </c>
      <c r="C5260" t="s">
        <v>6895</v>
      </c>
      <c r="D5260" t="s">
        <v>1706</v>
      </c>
      <c r="H5260" t="str">
        <f>INDEX('Vensim Variables'!$B:$B,MATCH(EPS!$B5260,'Vensim Variables'!$A:$A,0))</f>
        <v>g pollutant</v>
      </c>
      <c r="I5260" t="str">
        <f t="shared" si="164"/>
        <v>CO</v>
      </c>
      <c r="J5260">
        <f>INDEX(NoSettings!$C:$C,MATCH(EPS!$A5260,NoSettings!$A:$A,0))</f>
        <v>3668990000</v>
      </c>
      <c r="K5260">
        <f>INDEX(GWP!$C$2:$C$13,MATCH(EPS!I5260,GWP!$B$2:$B$13,0))</f>
        <v>0</v>
      </c>
      <c r="L5260" s="4">
        <f t="shared" si="165"/>
        <v>0</v>
      </c>
    </row>
    <row r="5261" spans="1:12" hidden="1">
      <c r="A5261" t="s">
        <v>6763</v>
      </c>
      <c r="B5261" t="s">
        <v>6</v>
      </c>
      <c r="C5261" t="s">
        <v>6895</v>
      </c>
      <c r="D5261" t="s">
        <v>1707</v>
      </c>
      <c r="H5261" t="str">
        <f>INDEX('Vensim Variables'!$B:$B,MATCH(EPS!$B5261,'Vensim Variables'!$A:$A,0))</f>
        <v>g pollutant</v>
      </c>
      <c r="I5261" t="str">
        <f t="shared" si="164"/>
        <v>NOx</v>
      </c>
      <c r="J5261">
        <f>INDEX(NoSettings!$C:$C,MATCH(EPS!$A5261,NoSettings!$A:$A,0))</f>
        <v>5942660000</v>
      </c>
      <c r="K5261">
        <f>INDEX(GWP!$C$2:$C$13,MATCH(EPS!I5261,GWP!$B$2:$B$13,0))</f>
        <v>0</v>
      </c>
      <c r="L5261" s="4">
        <f t="shared" si="165"/>
        <v>0</v>
      </c>
    </row>
    <row r="5262" spans="1:12" hidden="1">
      <c r="A5262" t="s">
        <v>6764</v>
      </c>
      <c r="B5262" t="s">
        <v>6</v>
      </c>
      <c r="C5262" t="s">
        <v>6895</v>
      </c>
      <c r="D5262" t="s">
        <v>1708</v>
      </c>
      <c r="H5262" t="str">
        <f>INDEX('Vensim Variables'!$B:$B,MATCH(EPS!$B5262,'Vensim Variables'!$A:$A,0))</f>
        <v>g pollutant</v>
      </c>
      <c r="I5262" t="str">
        <f t="shared" si="164"/>
        <v>PM10</v>
      </c>
      <c r="J5262">
        <f>INDEX(NoSettings!$C:$C,MATCH(EPS!$A5262,NoSettings!$A:$A,0))</f>
        <v>256313000</v>
      </c>
      <c r="K5262">
        <f>INDEX(GWP!$C$2:$C$13,MATCH(EPS!I5262,GWP!$B$2:$B$13,0))</f>
        <v>0</v>
      </c>
      <c r="L5262" s="4">
        <f t="shared" si="165"/>
        <v>0</v>
      </c>
    </row>
    <row r="5263" spans="1:12" hidden="1">
      <c r="A5263" t="s">
        <v>6765</v>
      </c>
      <c r="B5263" t="s">
        <v>6</v>
      </c>
      <c r="C5263" t="s">
        <v>6895</v>
      </c>
      <c r="D5263" t="s">
        <v>1709</v>
      </c>
      <c r="H5263" t="str">
        <f>INDEX('Vensim Variables'!$B:$B,MATCH(EPS!$B5263,'Vensim Variables'!$A:$A,0))</f>
        <v>g pollutant</v>
      </c>
      <c r="I5263" t="str">
        <f t="shared" si="164"/>
        <v>PM25</v>
      </c>
      <c r="J5263">
        <f>INDEX(NoSettings!$C:$C,MATCH(EPS!$A5263,NoSettings!$A:$A,0))</f>
        <v>239330000</v>
      </c>
      <c r="K5263">
        <f>INDEX(GWP!$C$2:$C$13,MATCH(EPS!I5263,GWP!$B$2:$B$13,0))</f>
        <v>0</v>
      </c>
      <c r="L5263" s="4">
        <f t="shared" si="165"/>
        <v>0</v>
      </c>
    </row>
    <row r="5264" spans="1:12" hidden="1">
      <c r="A5264" t="s">
        <v>6766</v>
      </c>
      <c r="B5264" t="s">
        <v>6</v>
      </c>
      <c r="C5264" t="s">
        <v>6895</v>
      </c>
      <c r="D5264" t="s">
        <v>1710</v>
      </c>
      <c r="H5264" t="str">
        <f>INDEX('Vensim Variables'!$B:$B,MATCH(EPS!$B5264,'Vensim Variables'!$A:$A,0))</f>
        <v>g pollutant</v>
      </c>
      <c r="I5264" t="str">
        <f t="shared" si="164"/>
        <v>SOx</v>
      </c>
      <c r="J5264">
        <f>INDEX(NoSettings!$C:$C,MATCH(EPS!$A5264,NoSettings!$A:$A,0))</f>
        <v>220505000</v>
      </c>
      <c r="K5264">
        <f>INDEX(GWP!$C$2:$C$13,MATCH(EPS!I5264,GWP!$B$2:$B$13,0))</f>
        <v>0</v>
      </c>
      <c r="L5264" s="4">
        <f t="shared" si="165"/>
        <v>0</v>
      </c>
    </row>
    <row r="5265" spans="1:12" hidden="1">
      <c r="A5265" t="s">
        <v>6767</v>
      </c>
      <c r="B5265" t="s">
        <v>6</v>
      </c>
      <c r="C5265" t="s">
        <v>6895</v>
      </c>
      <c r="D5265" t="s">
        <v>1711</v>
      </c>
      <c r="H5265" t="str">
        <f>INDEX('Vensim Variables'!$B:$B,MATCH(EPS!$B5265,'Vensim Variables'!$A:$A,0))</f>
        <v>g pollutant</v>
      </c>
      <c r="I5265" t="str">
        <f t="shared" si="164"/>
        <v>BC</v>
      </c>
      <c r="J5265">
        <f>INDEX(NoSettings!$C:$C,MATCH(EPS!$A5265,NoSettings!$A:$A,0))</f>
        <v>15284000</v>
      </c>
      <c r="K5265">
        <f>INDEX(GWP!$C$2:$C$13,MATCH(EPS!I5265,GWP!$B$2:$B$13,0))</f>
        <v>0</v>
      </c>
      <c r="L5265" s="4">
        <f t="shared" si="165"/>
        <v>0</v>
      </c>
    </row>
    <row r="5266" spans="1:12" hidden="1">
      <c r="A5266" t="s">
        <v>6768</v>
      </c>
      <c r="B5266" t="s">
        <v>6</v>
      </c>
      <c r="C5266" t="s">
        <v>6895</v>
      </c>
      <c r="D5266" t="s">
        <v>1712</v>
      </c>
      <c r="H5266" t="str">
        <f>INDEX('Vensim Variables'!$B:$B,MATCH(EPS!$B5266,'Vensim Variables'!$A:$A,0))</f>
        <v>g pollutant</v>
      </c>
      <c r="I5266" t="str">
        <f t="shared" si="164"/>
        <v>OC</v>
      </c>
      <c r="J5266">
        <f>INDEX(NoSettings!$C:$C,MATCH(EPS!$A5266,NoSettings!$A:$A,0))</f>
        <v>107887000</v>
      </c>
      <c r="K5266">
        <f>INDEX(GWP!$C$2:$C$13,MATCH(EPS!I5266,GWP!$B$2:$B$13,0))</f>
        <v>0</v>
      </c>
      <c r="L5266" s="4">
        <f t="shared" si="165"/>
        <v>0</v>
      </c>
    </row>
    <row r="5267" spans="1:12" hidden="1">
      <c r="A5267" t="s">
        <v>6769</v>
      </c>
      <c r="B5267" t="s">
        <v>6</v>
      </c>
      <c r="C5267" t="s">
        <v>6895</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hidden="1">
      <c r="A5268" t="s">
        <v>6770</v>
      </c>
      <c r="B5268" t="s">
        <v>6</v>
      </c>
      <c r="C5268" t="s">
        <v>6895</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hidden="1">
      <c r="A5269" t="s">
        <v>6771</v>
      </c>
      <c r="B5269" t="s">
        <v>6</v>
      </c>
      <c r="C5269" t="s">
        <v>6895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c r="A5270" t="s">
        <v>6772</v>
      </c>
      <c r="B5270" t="s">
        <v>6</v>
      </c>
      <c r="C5270" t="s">
        <v>6896</v>
      </c>
      <c r="D5270" t="s">
        <v>1702</v>
      </c>
      <c r="H5270" t="str">
        <f>INDEX('Vensim Variables'!$B:$B,MATCH(EPS!$B5270,'Vensim Variables'!$A:$A,0))</f>
        <v>g pollutant</v>
      </c>
      <c r="I5270" t="str">
        <f t="shared" si="164"/>
        <v>CO2</v>
      </c>
      <c r="J5270">
        <f>INDEX(NoSettings!$C:$C,MATCH(EPS!$A5270,NoSettings!$A:$A,0))</f>
        <v>1515610000000</v>
      </c>
      <c r="K5270">
        <f>INDEX(GWP!$C$2:$C$13,MATCH(EPS!I5270,GWP!$B$2:$B$13,0))</f>
        <v>1</v>
      </c>
      <c r="L5270" s="4">
        <f t="shared" si="165"/>
        <v>1.5156099999999999</v>
      </c>
    </row>
    <row r="5271" spans="1:12" hidden="1">
      <c r="A5271" t="s">
        <v>6773</v>
      </c>
      <c r="B5271" t="s">
        <v>6</v>
      </c>
      <c r="C5271" t="s">
        <v>6896</v>
      </c>
      <c r="D5271" t="s">
        <v>1705</v>
      </c>
      <c r="H5271" t="str">
        <f>INDEX('Vensim Variables'!$B:$B,MATCH(EPS!$B5271,'Vensim Variables'!$A:$A,0))</f>
        <v>g pollutant</v>
      </c>
      <c r="I5271" t="str">
        <f t="shared" si="164"/>
        <v>VOC</v>
      </c>
      <c r="J5271">
        <f>INDEX(NoSettings!$C:$C,MATCH(EPS!$A5271,NoSettings!$A:$A,0))</f>
        <v>137437000</v>
      </c>
      <c r="K5271">
        <f>INDEX(GWP!$C$2:$C$13,MATCH(EPS!I5271,GWP!$B$2:$B$13,0))</f>
        <v>0</v>
      </c>
      <c r="L5271" s="4">
        <f t="shared" si="165"/>
        <v>0</v>
      </c>
    </row>
    <row r="5272" spans="1:12" hidden="1">
      <c r="A5272" t="s">
        <v>6774</v>
      </c>
      <c r="B5272" t="s">
        <v>6</v>
      </c>
      <c r="C5272" t="s">
        <v>6896</v>
      </c>
      <c r="D5272" t="s">
        <v>1706</v>
      </c>
      <c r="H5272" t="str">
        <f>INDEX('Vensim Variables'!$B:$B,MATCH(EPS!$B5272,'Vensim Variables'!$A:$A,0))</f>
        <v>g pollutant</v>
      </c>
      <c r="I5272" t="str">
        <f t="shared" si="164"/>
        <v>CO</v>
      </c>
      <c r="J5272">
        <f>INDEX(NoSettings!$C:$C,MATCH(EPS!$A5272,NoSettings!$A:$A,0))</f>
        <v>766156000</v>
      </c>
      <c r="K5272">
        <f>INDEX(GWP!$C$2:$C$13,MATCH(EPS!I5272,GWP!$B$2:$B$13,0))</f>
        <v>0</v>
      </c>
      <c r="L5272" s="4">
        <f t="shared" si="165"/>
        <v>0</v>
      </c>
    </row>
    <row r="5273" spans="1:12" hidden="1">
      <c r="A5273" t="s">
        <v>6775</v>
      </c>
      <c r="B5273" t="s">
        <v>6</v>
      </c>
      <c r="C5273" t="s">
        <v>6896</v>
      </c>
      <c r="D5273" t="s">
        <v>1707</v>
      </c>
      <c r="H5273" t="str">
        <f>INDEX('Vensim Variables'!$B:$B,MATCH(EPS!$B5273,'Vensim Variables'!$A:$A,0))</f>
        <v>g pollutant</v>
      </c>
      <c r="I5273" t="str">
        <f t="shared" si="164"/>
        <v>NOx</v>
      </c>
      <c r="J5273">
        <f>INDEX(NoSettings!$C:$C,MATCH(EPS!$A5273,NoSettings!$A:$A,0))</f>
        <v>1459520000</v>
      </c>
      <c r="K5273">
        <f>INDEX(GWP!$C$2:$C$13,MATCH(EPS!I5273,GWP!$B$2:$B$13,0))</f>
        <v>0</v>
      </c>
      <c r="L5273" s="4">
        <f t="shared" si="165"/>
        <v>0</v>
      </c>
    </row>
    <row r="5274" spans="1:12" hidden="1">
      <c r="A5274" t="s">
        <v>6776</v>
      </c>
      <c r="B5274" t="s">
        <v>6</v>
      </c>
      <c r="C5274" t="s">
        <v>6896</v>
      </c>
      <c r="D5274" t="s">
        <v>1708</v>
      </c>
      <c r="H5274" t="str">
        <f>INDEX('Vensim Variables'!$B:$B,MATCH(EPS!$B5274,'Vensim Variables'!$A:$A,0))</f>
        <v>g pollutant</v>
      </c>
      <c r="I5274" t="str">
        <f t="shared" si="164"/>
        <v>PM10</v>
      </c>
      <c r="J5274">
        <f>INDEX(NoSettings!$C:$C,MATCH(EPS!$A5274,NoSettings!$A:$A,0))</f>
        <v>51410100</v>
      </c>
      <c r="K5274">
        <f>INDEX(GWP!$C$2:$C$13,MATCH(EPS!I5274,GWP!$B$2:$B$13,0))</f>
        <v>0</v>
      </c>
      <c r="L5274" s="4">
        <f t="shared" si="165"/>
        <v>0</v>
      </c>
    </row>
    <row r="5275" spans="1:12" hidden="1">
      <c r="A5275" t="s">
        <v>6777</v>
      </c>
      <c r="B5275" t="s">
        <v>6</v>
      </c>
      <c r="C5275" t="s">
        <v>6896</v>
      </c>
      <c r="D5275" t="s">
        <v>1709</v>
      </c>
      <c r="H5275" t="str">
        <f>INDEX('Vensim Variables'!$B:$B,MATCH(EPS!$B5275,'Vensim Variables'!$A:$A,0))</f>
        <v>g pollutant</v>
      </c>
      <c r="I5275" t="str">
        <f t="shared" si="164"/>
        <v>PM25</v>
      </c>
      <c r="J5275">
        <f>INDEX(NoSettings!$C:$C,MATCH(EPS!$A5275,NoSettings!$A:$A,0))</f>
        <v>48294300</v>
      </c>
      <c r="K5275">
        <f>INDEX(GWP!$C$2:$C$13,MATCH(EPS!I5275,GWP!$B$2:$B$13,0))</f>
        <v>0</v>
      </c>
      <c r="L5275" s="4">
        <f t="shared" si="165"/>
        <v>0</v>
      </c>
    </row>
    <row r="5276" spans="1:12" hidden="1">
      <c r="A5276" t="s">
        <v>6778</v>
      </c>
      <c r="B5276" t="s">
        <v>6</v>
      </c>
      <c r="C5276" t="s">
        <v>6896</v>
      </c>
      <c r="D5276" t="s">
        <v>1710</v>
      </c>
      <c r="H5276" t="str">
        <f>INDEX('Vensim Variables'!$B:$B,MATCH(EPS!$B5276,'Vensim Variables'!$A:$A,0))</f>
        <v>g pollutant</v>
      </c>
      <c r="I5276" t="str">
        <f t="shared" si="164"/>
        <v>SOx</v>
      </c>
      <c r="J5276">
        <f>INDEX(NoSettings!$C:$C,MATCH(EPS!$A5276,NoSettings!$A:$A,0))</f>
        <v>29828900</v>
      </c>
      <c r="K5276">
        <f>INDEX(GWP!$C$2:$C$13,MATCH(EPS!I5276,GWP!$B$2:$B$13,0))</f>
        <v>0</v>
      </c>
      <c r="L5276" s="4">
        <f t="shared" si="165"/>
        <v>0</v>
      </c>
    </row>
    <row r="5277" spans="1:12" hidden="1">
      <c r="A5277" t="s">
        <v>6779</v>
      </c>
      <c r="B5277" t="s">
        <v>6</v>
      </c>
      <c r="C5277" t="s">
        <v>6896</v>
      </c>
      <c r="D5277" t="s">
        <v>1711</v>
      </c>
      <c r="H5277" t="str">
        <f>INDEX('Vensim Variables'!$B:$B,MATCH(EPS!$B5277,'Vensim Variables'!$A:$A,0))</f>
        <v>g pollutant</v>
      </c>
      <c r="I5277" t="str">
        <f t="shared" si="164"/>
        <v>BC</v>
      </c>
      <c r="J5277">
        <f>INDEX(NoSettings!$C:$C,MATCH(EPS!$A5277,NoSettings!$A:$A,0))</f>
        <v>3024130</v>
      </c>
      <c r="K5277">
        <f>INDEX(GWP!$C$2:$C$13,MATCH(EPS!I5277,GWP!$B$2:$B$13,0))</f>
        <v>0</v>
      </c>
      <c r="L5277" s="4">
        <f t="shared" si="165"/>
        <v>0</v>
      </c>
    </row>
    <row r="5278" spans="1:12" hidden="1">
      <c r="A5278" t="s">
        <v>6780</v>
      </c>
      <c r="B5278" t="s">
        <v>6</v>
      </c>
      <c r="C5278" t="s">
        <v>6896</v>
      </c>
      <c r="D5278" t="s">
        <v>1712</v>
      </c>
      <c r="H5278" t="str">
        <f>INDEX('Vensim Variables'!$B:$B,MATCH(EPS!$B5278,'Vensim Variables'!$A:$A,0))</f>
        <v>g pollutant</v>
      </c>
      <c r="I5278" t="str">
        <f t="shared" si="164"/>
        <v>OC</v>
      </c>
      <c r="J5278">
        <f>INDEX(NoSettings!$C:$C,MATCH(EPS!$A5278,NoSettings!$A:$A,0))</f>
        <v>22085200</v>
      </c>
      <c r="K5278">
        <f>INDEX(GWP!$C$2:$C$13,MATCH(EPS!I5278,GWP!$B$2:$B$13,0))</f>
        <v>0</v>
      </c>
      <c r="L5278" s="4">
        <f t="shared" si="165"/>
        <v>0</v>
      </c>
    </row>
    <row r="5279" spans="1:12" hidden="1">
      <c r="A5279" t="s">
        <v>6781</v>
      </c>
      <c r="B5279" t="s">
        <v>6</v>
      </c>
      <c r="C5279" t="s">
        <v>6896</v>
      </c>
      <c r="D5279" t="s">
        <v>1713</v>
      </c>
      <c r="H5279" t="str">
        <f>INDEX('Vensim Variables'!$B:$B,MATCH(EPS!$B5279,'Vensim Variables'!$A:$A,0))</f>
        <v>g pollutant</v>
      </c>
      <c r="I5279" t="str">
        <f t="shared" si="164"/>
        <v>CH4</v>
      </c>
      <c r="J5279">
        <f>INDEX(NoSettings!$C:$C,MATCH(EPS!$A5279,NoSettings!$A:$A,0))</f>
        <v>26003000</v>
      </c>
      <c r="K5279">
        <f>INDEX(GWP!$C$2:$C$13,MATCH(EPS!I5279,GWP!$B$2:$B$13,0))</f>
        <v>28</v>
      </c>
      <c r="L5279" s="4">
        <f t="shared" si="165"/>
        <v>7.2808400000000004E-4</v>
      </c>
    </row>
    <row r="5280" spans="1:12" hidden="1">
      <c r="A5280" t="s">
        <v>6782</v>
      </c>
      <c r="B5280" t="s">
        <v>6</v>
      </c>
      <c r="C5280" t="s">
        <v>6896</v>
      </c>
      <c r="D5280" t="s">
        <v>1714</v>
      </c>
      <c r="H5280" t="str">
        <f>INDEX('Vensim Variables'!$B:$B,MATCH(EPS!$B5280,'Vensim Variables'!$A:$A,0))</f>
        <v>g pollutant</v>
      </c>
      <c r="I5280" t="str">
        <f t="shared" si="164"/>
        <v>N2O</v>
      </c>
      <c r="J5280">
        <f>INDEX(NoSettings!$C:$C,MATCH(EPS!$A5280,NoSettings!$A:$A,0))</f>
        <v>1832820</v>
      </c>
      <c r="K5280">
        <f>INDEX(GWP!$C$2:$C$13,MATCH(EPS!I5280,GWP!$B$2:$B$13,0))</f>
        <v>265</v>
      </c>
      <c r="L5280" s="4">
        <f t="shared" si="165"/>
        <v>4.8569729999999999E-4</v>
      </c>
    </row>
    <row r="5281" spans="1:12" hidden="1">
      <c r="A5281" t="s">
        <v>6783</v>
      </c>
      <c r="B5281" t="s">
        <v>6</v>
      </c>
      <c r="C5281" t="s">
        <v>6896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c r="A5282" t="s">
        <v>6784</v>
      </c>
      <c r="B5282" t="s">
        <v>6</v>
      </c>
      <c r="C5282" t="s">
        <v>6897</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c r="A5283" t="s">
        <v>6785</v>
      </c>
      <c r="B5283" t="s">
        <v>6</v>
      </c>
      <c r="C5283" t="s">
        <v>6897</v>
      </c>
      <c r="D5283" t="s">
        <v>1705</v>
      </c>
      <c r="H5283" t="str">
        <f>INDEX('Vensim Variables'!$B:$B,MATCH(EPS!$B5283,'Vensim Variables'!$A:$A,0))</f>
        <v>g pollutant</v>
      </c>
      <c r="I5283" t="str">
        <f t="shared" si="164"/>
        <v>VOC</v>
      </c>
      <c r="J5283">
        <f>INDEX(NoSettings!$C:$C,MATCH(EPS!$A5283,NoSettings!$A:$A,0))</f>
        <v>193253000</v>
      </c>
      <c r="K5283">
        <f>INDEX(GWP!$C$2:$C$13,MATCH(EPS!I5283,GWP!$B$2:$B$13,0))</f>
        <v>0</v>
      </c>
      <c r="L5283" s="4">
        <f t="shared" si="165"/>
        <v>0</v>
      </c>
    </row>
    <row r="5284" spans="1:12" hidden="1">
      <c r="A5284" t="s">
        <v>6786</v>
      </c>
      <c r="B5284" t="s">
        <v>6</v>
      </c>
      <c r="C5284" t="s">
        <v>6897</v>
      </c>
      <c r="D5284" t="s">
        <v>1706</v>
      </c>
      <c r="H5284" t="str">
        <f>INDEX('Vensim Variables'!$B:$B,MATCH(EPS!$B5284,'Vensim Variables'!$A:$A,0))</f>
        <v>g pollutant</v>
      </c>
      <c r="I5284" t="str">
        <f t="shared" si="164"/>
        <v>CO</v>
      </c>
      <c r="J5284">
        <f>INDEX(NoSettings!$C:$C,MATCH(EPS!$A5284,NoSettings!$A:$A,0))</f>
        <v>1144650000</v>
      </c>
      <c r="K5284">
        <f>INDEX(GWP!$C$2:$C$13,MATCH(EPS!I5284,GWP!$B$2:$B$13,0))</f>
        <v>0</v>
      </c>
      <c r="L5284" s="4">
        <f t="shared" si="165"/>
        <v>0</v>
      </c>
    </row>
    <row r="5285" spans="1:12" hidden="1">
      <c r="A5285" t="s">
        <v>6787</v>
      </c>
      <c r="B5285" t="s">
        <v>6</v>
      </c>
      <c r="C5285" t="s">
        <v>6897</v>
      </c>
      <c r="D5285" t="s">
        <v>1707</v>
      </c>
      <c r="H5285" t="str">
        <f>INDEX('Vensim Variables'!$B:$B,MATCH(EPS!$B5285,'Vensim Variables'!$A:$A,0))</f>
        <v>g pollutant</v>
      </c>
      <c r="I5285" t="str">
        <f t="shared" si="164"/>
        <v>NOx</v>
      </c>
      <c r="J5285">
        <f>INDEX(NoSettings!$C:$C,MATCH(EPS!$A5285,NoSettings!$A:$A,0))</f>
        <v>1812030000</v>
      </c>
      <c r="K5285">
        <f>INDEX(GWP!$C$2:$C$13,MATCH(EPS!I5285,GWP!$B$2:$B$13,0))</f>
        <v>0</v>
      </c>
      <c r="L5285" s="4">
        <f t="shared" si="165"/>
        <v>0</v>
      </c>
    </row>
    <row r="5286" spans="1:12" hidden="1">
      <c r="A5286" t="s">
        <v>6788</v>
      </c>
      <c r="B5286" t="s">
        <v>6</v>
      </c>
      <c r="C5286" t="s">
        <v>6897</v>
      </c>
      <c r="D5286" t="s">
        <v>1708</v>
      </c>
      <c r="H5286" t="str">
        <f>INDEX('Vensim Variables'!$B:$B,MATCH(EPS!$B5286,'Vensim Variables'!$A:$A,0))</f>
        <v>g pollutant</v>
      </c>
      <c r="I5286" t="str">
        <f t="shared" si="164"/>
        <v>PM10</v>
      </c>
      <c r="J5286">
        <f>INDEX(NoSettings!$C:$C,MATCH(EPS!$A5286,NoSettings!$A:$A,0))</f>
        <v>82136600</v>
      </c>
      <c r="K5286">
        <f>INDEX(GWP!$C$2:$C$13,MATCH(EPS!I5286,GWP!$B$2:$B$13,0))</f>
        <v>0</v>
      </c>
      <c r="L5286" s="4">
        <f t="shared" si="165"/>
        <v>0</v>
      </c>
    </row>
    <row r="5287" spans="1:12" hidden="1">
      <c r="A5287" t="s">
        <v>6789</v>
      </c>
      <c r="B5287" t="s">
        <v>6</v>
      </c>
      <c r="C5287" t="s">
        <v>6897</v>
      </c>
      <c r="D5287" t="s">
        <v>1709</v>
      </c>
      <c r="H5287" t="str">
        <f>INDEX('Vensim Variables'!$B:$B,MATCH(EPS!$B5287,'Vensim Variables'!$A:$A,0))</f>
        <v>g pollutant</v>
      </c>
      <c r="I5287" t="str">
        <f t="shared" si="164"/>
        <v>PM25</v>
      </c>
      <c r="J5287">
        <f>INDEX(NoSettings!$C:$C,MATCH(EPS!$A5287,NoSettings!$A:$A,0))</f>
        <v>76395900</v>
      </c>
      <c r="K5287">
        <f>INDEX(GWP!$C$2:$C$13,MATCH(EPS!I5287,GWP!$B$2:$B$13,0))</f>
        <v>0</v>
      </c>
      <c r="L5287" s="4">
        <f t="shared" si="165"/>
        <v>0</v>
      </c>
    </row>
    <row r="5288" spans="1:12" hidden="1">
      <c r="A5288" t="s">
        <v>6790</v>
      </c>
      <c r="B5288" t="s">
        <v>6</v>
      </c>
      <c r="C5288" t="s">
        <v>6897</v>
      </c>
      <c r="D5288" t="s">
        <v>1710</v>
      </c>
      <c r="H5288" t="str">
        <f>INDEX('Vensim Variables'!$B:$B,MATCH(EPS!$B5288,'Vensim Variables'!$A:$A,0))</f>
        <v>g pollutant</v>
      </c>
      <c r="I5288" t="str">
        <f t="shared" si="164"/>
        <v>SOx</v>
      </c>
      <c r="J5288">
        <f>INDEX(NoSettings!$C:$C,MATCH(EPS!$A5288,NoSettings!$A:$A,0))</f>
        <v>85462300</v>
      </c>
      <c r="K5288">
        <f>INDEX(GWP!$C$2:$C$13,MATCH(EPS!I5288,GWP!$B$2:$B$13,0))</f>
        <v>0</v>
      </c>
      <c r="L5288" s="4">
        <f t="shared" si="165"/>
        <v>0</v>
      </c>
    </row>
    <row r="5289" spans="1:12" hidden="1">
      <c r="A5289" t="s">
        <v>6791</v>
      </c>
      <c r="B5289" t="s">
        <v>6</v>
      </c>
      <c r="C5289" t="s">
        <v>6897</v>
      </c>
      <c r="D5289" t="s">
        <v>1711</v>
      </c>
      <c r="H5289" t="str">
        <f>INDEX('Vensim Variables'!$B:$B,MATCH(EPS!$B5289,'Vensim Variables'!$A:$A,0))</f>
        <v>g pollutant</v>
      </c>
      <c r="I5289" t="str">
        <f t="shared" si="164"/>
        <v>BC</v>
      </c>
      <c r="J5289">
        <f>INDEX(NoSettings!$C:$C,MATCH(EPS!$A5289,NoSettings!$A:$A,0))</f>
        <v>4940440</v>
      </c>
      <c r="K5289">
        <f>INDEX(GWP!$C$2:$C$13,MATCH(EPS!I5289,GWP!$B$2:$B$13,0))</f>
        <v>0</v>
      </c>
      <c r="L5289" s="4">
        <f t="shared" si="165"/>
        <v>0</v>
      </c>
    </row>
    <row r="5290" spans="1:12" hidden="1">
      <c r="A5290" t="s">
        <v>6792</v>
      </c>
      <c r="B5290" t="s">
        <v>6</v>
      </c>
      <c r="C5290" t="s">
        <v>6897</v>
      </c>
      <c r="D5290" t="s">
        <v>1712</v>
      </c>
      <c r="H5290" t="str">
        <f>INDEX('Vensim Variables'!$B:$B,MATCH(EPS!$B5290,'Vensim Variables'!$A:$A,0))</f>
        <v>g pollutant</v>
      </c>
      <c r="I5290" t="str">
        <f t="shared" si="164"/>
        <v>OC</v>
      </c>
      <c r="J5290">
        <f>INDEX(NoSettings!$C:$C,MATCH(EPS!$A5290,NoSettings!$A:$A,0))</f>
        <v>34114900</v>
      </c>
      <c r="K5290">
        <f>INDEX(GWP!$C$2:$C$13,MATCH(EPS!I5290,GWP!$B$2:$B$13,0))</f>
        <v>0</v>
      </c>
      <c r="L5290" s="4">
        <f t="shared" si="165"/>
        <v>0</v>
      </c>
    </row>
    <row r="5291" spans="1:12" hidden="1">
      <c r="A5291" t="s">
        <v>6793</v>
      </c>
      <c r="B5291" t="s">
        <v>6</v>
      </c>
      <c r="C5291" t="s">
        <v>6897</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hidden="1">
      <c r="A5292" t="s">
        <v>6794</v>
      </c>
      <c r="B5292" t="s">
        <v>6</v>
      </c>
      <c r="C5292" t="s">
        <v>6897</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hidden="1">
      <c r="A5293" t="s">
        <v>6795</v>
      </c>
      <c r="B5293" t="s">
        <v>6</v>
      </c>
      <c r="C5293" t="s">
        <v>6897</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c r="A5294" t="s">
        <v>6796</v>
      </c>
      <c r="B5294" t="s">
        <v>6</v>
      </c>
      <c r="C5294" t="s">
        <v>6898</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c r="A5295" t="s">
        <v>6797</v>
      </c>
      <c r="B5295" t="s">
        <v>6</v>
      </c>
      <c r="C5295" t="s">
        <v>6898</v>
      </c>
      <c r="D5295" t="s">
        <v>1705</v>
      </c>
      <c r="H5295" t="str">
        <f>INDEX('Vensim Variables'!$B:$B,MATCH(EPS!$B5295,'Vensim Variables'!$A:$A,0))</f>
        <v>g pollutant</v>
      </c>
      <c r="I5295" t="str">
        <f t="shared" si="164"/>
        <v>VOC</v>
      </c>
      <c r="J5295">
        <f>INDEX(NoSettings!$C:$C,MATCH(EPS!$A5295,NoSettings!$A:$A,0))</f>
        <v>313769000</v>
      </c>
      <c r="K5295">
        <f>INDEX(GWP!$C$2:$C$13,MATCH(EPS!I5295,GWP!$B$2:$B$13,0))</f>
        <v>0</v>
      </c>
      <c r="L5295" s="4">
        <f t="shared" si="165"/>
        <v>0</v>
      </c>
    </row>
    <row r="5296" spans="1:12" hidden="1">
      <c r="A5296" t="s">
        <v>6798</v>
      </c>
      <c r="B5296" t="s">
        <v>6</v>
      </c>
      <c r="C5296" t="s">
        <v>6898</v>
      </c>
      <c r="D5296" t="s">
        <v>1706</v>
      </c>
      <c r="H5296" t="str">
        <f>INDEX('Vensim Variables'!$B:$B,MATCH(EPS!$B5296,'Vensim Variables'!$A:$A,0))</f>
        <v>g pollutant</v>
      </c>
      <c r="I5296" t="str">
        <f t="shared" si="164"/>
        <v>CO</v>
      </c>
      <c r="J5296">
        <f>INDEX(NoSettings!$C:$C,MATCH(EPS!$A5296,NoSettings!$A:$A,0))</f>
        <v>1813690000</v>
      </c>
      <c r="K5296">
        <f>INDEX(GWP!$C$2:$C$13,MATCH(EPS!I5296,GWP!$B$2:$B$13,0))</f>
        <v>0</v>
      </c>
      <c r="L5296" s="4">
        <f t="shared" si="165"/>
        <v>0</v>
      </c>
    </row>
    <row r="5297" spans="1:12" hidden="1">
      <c r="A5297" t="s">
        <v>6799</v>
      </c>
      <c r="B5297" t="s">
        <v>6</v>
      </c>
      <c r="C5297" t="s">
        <v>6898</v>
      </c>
      <c r="D5297" t="s">
        <v>1707</v>
      </c>
      <c r="H5297" t="str">
        <f>INDEX('Vensim Variables'!$B:$B,MATCH(EPS!$B5297,'Vensim Variables'!$A:$A,0))</f>
        <v>g pollutant</v>
      </c>
      <c r="I5297" t="str">
        <f t="shared" si="164"/>
        <v>NOx</v>
      </c>
      <c r="J5297">
        <f>INDEX(NoSettings!$C:$C,MATCH(EPS!$A5297,NoSettings!$A:$A,0))</f>
        <v>2941440000</v>
      </c>
      <c r="K5297">
        <f>INDEX(GWP!$C$2:$C$13,MATCH(EPS!I5297,GWP!$B$2:$B$13,0))</f>
        <v>0</v>
      </c>
      <c r="L5297" s="4">
        <f t="shared" si="165"/>
        <v>0</v>
      </c>
    </row>
    <row r="5298" spans="1:12" hidden="1">
      <c r="A5298" t="s">
        <v>6800</v>
      </c>
      <c r="B5298" t="s">
        <v>6</v>
      </c>
      <c r="C5298" t="s">
        <v>6898</v>
      </c>
      <c r="D5298" t="s">
        <v>1708</v>
      </c>
      <c r="H5298" t="str">
        <f>INDEX('Vensim Variables'!$B:$B,MATCH(EPS!$B5298,'Vensim Variables'!$A:$A,0))</f>
        <v>g pollutant</v>
      </c>
      <c r="I5298" t="str">
        <f t="shared" si="164"/>
        <v>PM10</v>
      </c>
      <c r="J5298">
        <f>INDEX(NoSettings!$C:$C,MATCH(EPS!$A5298,NoSettings!$A:$A,0))</f>
        <v>127628000</v>
      </c>
      <c r="K5298">
        <f>INDEX(GWP!$C$2:$C$13,MATCH(EPS!I5298,GWP!$B$2:$B$13,0))</f>
        <v>0</v>
      </c>
      <c r="L5298" s="4">
        <f t="shared" si="165"/>
        <v>0</v>
      </c>
    </row>
    <row r="5299" spans="1:12" hidden="1">
      <c r="A5299" t="s">
        <v>6801</v>
      </c>
      <c r="B5299" t="s">
        <v>6</v>
      </c>
      <c r="C5299" t="s">
        <v>6898</v>
      </c>
      <c r="D5299" t="s">
        <v>1709</v>
      </c>
      <c r="H5299" t="str">
        <f>INDEX('Vensim Variables'!$B:$B,MATCH(EPS!$B5299,'Vensim Variables'!$A:$A,0))</f>
        <v>g pollutant</v>
      </c>
      <c r="I5299" t="str">
        <f t="shared" si="164"/>
        <v>PM25</v>
      </c>
      <c r="J5299">
        <f>INDEX(NoSettings!$C:$C,MATCH(EPS!$A5299,NoSettings!$A:$A,0))</f>
        <v>119107000</v>
      </c>
      <c r="K5299">
        <f>INDEX(GWP!$C$2:$C$13,MATCH(EPS!I5299,GWP!$B$2:$B$13,0))</f>
        <v>0</v>
      </c>
      <c r="L5299" s="4">
        <f t="shared" si="165"/>
        <v>0</v>
      </c>
    </row>
    <row r="5300" spans="1:12" hidden="1">
      <c r="A5300" t="s">
        <v>6802</v>
      </c>
      <c r="B5300" t="s">
        <v>6</v>
      </c>
      <c r="C5300" t="s">
        <v>6898</v>
      </c>
      <c r="D5300" t="s">
        <v>1710</v>
      </c>
      <c r="H5300" t="str">
        <f>INDEX('Vensim Variables'!$B:$B,MATCH(EPS!$B5300,'Vensim Variables'!$A:$A,0))</f>
        <v>g pollutant</v>
      </c>
      <c r="I5300" t="str">
        <f t="shared" si="164"/>
        <v>SOx</v>
      </c>
      <c r="J5300">
        <f>INDEX(NoSettings!$C:$C,MATCH(EPS!$A5300,NoSettings!$A:$A,0))</f>
        <v>112642000</v>
      </c>
      <c r="K5300">
        <f>INDEX(GWP!$C$2:$C$13,MATCH(EPS!I5300,GWP!$B$2:$B$13,0))</f>
        <v>0</v>
      </c>
      <c r="L5300" s="4">
        <f t="shared" si="165"/>
        <v>0</v>
      </c>
    </row>
    <row r="5301" spans="1:12" hidden="1">
      <c r="A5301" t="s">
        <v>6803</v>
      </c>
      <c r="B5301" t="s">
        <v>6</v>
      </c>
      <c r="C5301" t="s">
        <v>6898</v>
      </c>
      <c r="D5301" t="s">
        <v>1711</v>
      </c>
      <c r="H5301" t="str">
        <f>INDEX('Vensim Variables'!$B:$B,MATCH(EPS!$B5301,'Vensim Variables'!$A:$A,0))</f>
        <v>g pollutant</v>
      </c>
      <c r="I5301" t="str">
        <f t="shared" si="164"/>
        <v>BC</v>
      </c>
      <c r="J5301">
        <f>INDEX(NoSettings!$C:$C,MATCH(EPS!$A5301,NoSettings!$A:$A,0))</f>
        <v>7810770</v>
      </c>
      <c r="K5301">
        <f>INDEX(GWP!$C$2:$C$13,MATCH(EPS!I5301,GWP!$B$2:$B$13,0))</f>
        <v>0</v>
      </c>
      <c r="L5301" s="4">
        <f t="shared" si="165"/>
        <v>0</v>
      </c>
    </row>
    <row r="5302" spans="1:12" hidden="1">
      <c r="A5302" t="s">
        <v>6804</v>
      </c>
      <c r="B5302" t="s">
        <v>6</v>
      </c>
      <c r="C5302" t="s">
        <v>6898</v>
      </c>
      <c r="D5302" t="s">
        <v>1712</v>
      </c>
      <c r="H5302" t="str">
        <f>INDEX('Vensim Variables'!$B:$B,MATCH(EPS!$B5302,'Vensim Variables'!$A:$A,0))</f>
        <v>g pollutant</v>
      </c>
      <c r="I5302" t="str">
        <f t="shared" si="164"/>
        <v>OC</v>
      </c>
      <c r="J5302">
        <f>INDEX(NoSettings!$C:$C,MATCH(EPS!$A5302,NoSettings!$A:$A,0))</f>
        <v>53385500</v>
      </c>
      <c r="K5302">
        <f>INDEX(GWP!$C$2:$C$13,MATCH(EPS!I5302,GWP!$B$2:$B$13,0))</f>
        <v>0</v>
      </c>
      <c r="L5302" s="4">
        <f t="shared" si="165"/>
        <v>0</v>
      </c>
    </row>
    <row r="5303" spans="1:12" hidden="1">
      <c r="A5303" t="s">
        <v>6805</v>
      </c>
      <c r="B5303" t="s">
        <v>6</v>
      </c>
      <c r="C5303" t="s">
        <v>6898</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hidden="1">
      <c r="A5304" t="s">
        <v>6806</v>
      </c>
      <c r="B5304" t="s">
        <v>6</v>
      </c>
      <c r="C5304" t="s">
        <v>6898</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hidden="1">
      <c r="A5305" t="s">
        <v>6807</v>
      </c>
      <c r="B5305" t="s">
        <v>6</v>
      </c>
      <c r="C5305" t="s">
        <v>6898</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c r="A5306" t="s">
        <v>6808</v>
      </c>
      <c r="B5306" t="s">
        <v>6</v>
      </c>
      <c r="C5306" t="s">
        <v>6899</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c r="A5307" t="s">
        <v>6809</v>
      </c>
      <c r="B5307" t="s">
        <v>6</v>
      </c>
      <c r="C5307" t="s">
        <v>6899</v>
      </c>
      <c r="D5307" t="s">
        <v>1705</v>
      </c>
      <c r="H5307" t="str">
        <f>INDEX('Vensim Variables'!$B:$B,MATCH(EPS!$B5307,'Vensim Variables'!$A:$A,0))</f>
        <v>g pollutant</v>
      </c>
      <c r="I5307" t="str">
        <f t="shared" si="164"/>
        <v>VOC</v>
      </c>
      <c r="J5307">
        <f>INDEX(NoSettings!$C:$C,MATCH(EPS!$A5307,NoSettings!$A:$A,0))</f>
        <v>571861000</v>
      </c>
      <c r="K5307">
        <f>INDEX(GWP!$C$2:$C$13,MATCH(EPS!I5307,GWP!$B$2:$B$13,0))</f>
        <v>0</v>
      </c>
      <c r="L5307" s="4">
        <f t="shared" si="165"/>
        <v>0</v>
      </c>
    </row>
    <row r="5308" spans="1:12" hidden="1">
      <c r="A5308" t="s">
        <v>6810</v>
      </c>
      <c r="B5308" t="s">
        <v>6</v>
      </c>
      <c r="C5308" t="s">
        <v>6899</v>
      </c>
      <c r="D5308" t="s">
        <v>1706</v>
      </c>
      <c r="H5308" t="str">
        <f>INDEX('Vensim Variables'!$B:$B,MATCH(EPS!$B5308,'Vensim Variables'!$A:$A,0))</f>
        <v>g pollutant</v>
      </c>
      <c r="I5308" t="str">
        <f t="shared" si="164"/>
        <v>CO</v>
      </c>
      <c r="J5308">
        <f>INDEX(NoSettings!$C:$C,MATCH(EPS!$A5308,NoSettings!$A:$A,0))</f>
        <v>3269710000</v>
      </c>
      <c r="K5308">
        <f>INDEX(GWP!$C$2:$C$13,MATCH(EPS!I5308,GWP!$B$2:$B$13,0))</f>
        <v>0</v>
      </c>
      <c r="L5308" s="4">
        <f t="shared" si="165"/>
        <v>0</v>
      </c>
    </row>
    <row r="5309" spans="1:12" hidden="1">
      <c r="A5309" t="s">
        <v>6811</v>
      </c>
      <c r="B5309" t="s">
        <v>6</v>
      </c>
      <c r="C5309" t="s">
        <v>6899</v>
      </c>
      <c r="D5309" t="s">
        <v>1707</v>
      </c>
      <c r="H5309" t="str">
        <f>INDEX('Vensim Variables'!$B:$B,MATCH(EPS!$B5309,'Vensim Variables'!$A:$A,0))</f>
        <v>g pollutant</v>
      </c>
      <c r="I5309" t="str">
        <f t="shared" si="164"/>
        <v>NOx</v>
      </c>
      <c r="J5309">
        <f>INDEX(NoSettings!$C:$C,MATCH(EPS!$A5309,NoSettings!$A:$A,0))</f>
        <v>5365270000</v>
      </c>
      <c r="K5309">
        <f>INDEX(GWP!$C$2:$C$13,MATCH(EPS!I5309,GWP!$B$2:$B$13,0))</f>
        <v>0</v>
      </c>
      <c r="L5309" s="4">
        <f t="shared" si="165"/>
        <v>0</v>
      </c>
    </row>
    <row r="5310" spans="1:12" hidden="1">
      <c r="A5310" t="s">
        <v>6812</v>
      </c>
      <c r="B5310" t="s">
        <v>6</v>
      </c>
      <c r="C5310" t="s">
        <v>6899</v>
      </c>
      <c r="D5310" t="s">
        <v>1708</v>
      </c>
      <c r="H5310" t="str">
        <f>INDEX('Vensim Variables'!$B:$B,MATCH(EPS!$B5310,'Vensim Variables'!$A:$A,0))</f>
        <v>g pollutant</v>
      </c>
      <c r="I5310" t="str">
        <f t="shared" si="164"/>
        <v>PM10</v>
      </c>
      <c r="J5310">
        <f>INDEX(NoSettings!$C:$C,MATCH(EPS!$A5310,NoSettings!$A:$A,0))</f>
        <v>228704000</v>
      </c>
      <c r="K5310">
        <f>INDEX(GWP!$C$2:$C$13,MATCH(EPS!I5310,GWP!$B$2:$B$13,0))</f>
        <v>0</v>
      </c>
      <c r="L5310" s="4">
        <f t="shared" si="165"/>
        <v>0</v>
      </c>
    </row>
    <row r="5311" spans="1:12" hidden="1">
      <c r="A5311" t="s">
        <v>6813</v>
      </c>
      <c r="B5311" t="s">
        <v>6</v>
      </c>
      <c r="C5311" t="s">
        <v>6899</v>
      </c>
      <c r="D5311" t="s">
        <v>1709</v>
      </c>
      <c r="H5311" t="str">
        <f>INDEX('Vensim Variables'!$B:$B,MATCH(EPS!$B5311,'Vensim Variables'!$A:$A,0))</f>
        <v>g pollutant</v>
      </c>
      <c r="I5311" t="str">
        <f t="shared" si="164"/>
        <v>PM25</v>
      </c>
      <c r="J5311">
        <f>INDEX(NoSettings!$C:$C,MATCH(EPS!$A5311,NoSettings!$A:$A,0))</f>
        <v>213726000</v>
      </c>
      <c r="K5311">
        <f>INDEX(GWP!$C$2:$C$13,MATCH(EPS!I5311,GWP!$B$2:$B$13,0))</f>
        <v>0</v>
      </c>
      <c r="L5311" s="4">
        <f t="shared" si="165"/>
        <v>0</v>
      </c>
    </row>
    <row r="5312" spans="1:12" hidden="1">
      <c r="A5312" t="s">
        <v>6814</v>
      </c>
      <c r="B5312" t="s">
        <v>6</v>
      </c>
      <c r="C5312" t="s">
        <v>6899</v>
      </c>
      <c r="D5312" t="s">
        <v>1710</v>
      </c>
      <c r="H5312" t="str">
        <f>INDEX('Vensim Variables'!$B:$B,MATCH(EPS!$B5312,'Vensim Variables'!$A:$A,0))</f>
        <v>g pollutant</v>
      </c>
      <c r="I5312" t="str">
        <f t="shared" si="164"/>
        <v>SOx</v>
      </c>
      <c r="J5312">
        <f>INDEX(NoSettings!$C:$C,MATCH(EPS!$A5312,NoSettings!$A:$A,0))</f>
        <v>186748000</v>
      </c>
      <c r="K5312">
        <f>INDEX(GWP!$C$2:$C$13,MATCH(EPS!I5312,GWP!$B$2:$B$13,0))</f>
        <v>0</v>
      </c>
      <c r="L5312" s="4">
        <f t="shared" si="165"/>
        <v>0</v>
      </c>
    </row>
    <row r="5313" spans="1:12" hidden="1">
      <c r="A5313" t="s">
        <v>6815</v>
      </c>
      <c r="B5313" t="s">
        <v>6</v>
      </c>
      <c r="C5313" t="s">
        <v>6899</v>
      </c>
      <c r="D5313" t="s">
        <v>1711</v>
      </c>
      <c r="H5313" t="str">
        <f>INDEX('Vensim Variables'!$B:$B,MATCH(EPS!$B5313,'Vensim Variables'!$A:$A,0))</f>
        <v>g pollutant</v>
      </c>
      <c r="I5313" t="str">
        <f t="shared" si="164"/>
        <v>BC</v>
      </c>
      <c r="J5313">
        <f>INDEX(NoSettings!$C:$C,MATCH(EPS!$A5313,NoSettings!$A:$A,0))</f>
        <v>14272000</v>
      </c>
      <c r="K5313">
        <f>INDEX(GWP!$C$2:$C$13,MATCH(EPS!I5313,GWP!$B$2:$B$13,0))</f>
        <v>0</v>
      </c>
      <c r="L5313" s="4">
        <f t="shared" si="165"/>
        <v>0</v>
      </c>
    </row>
    <row r="5314" spans="1:12" hidden="1">
      <c r="A5314" t="s">
        <v>6816</v>
      </c>
      <c r="B5314" t="s">
        <v>6</v>
      </c>
      <c r="C5314" t="s">
        <v>6899</v>
      </c>
      <c r="D5314" t="s">
        <v>1712</v>
      </c>
      <c r="H5314" t="str">
        <f>INDEX('Vensim Variables'!$B:$B,MATCH(EPS!$B5314,'Vensim Variables'!$A:$A,0))</f>
        <v>g pollutant</v>
      </c>
      <c r="I5314" t="str">
        <f t="shared" si="164"/>
        <v>OC</v>
      </c>
      <c r="J5314">
        <f>INDEX(NoSettings!$C:$C,MATCH(EPS!$A5314,NoSettings!$A:$A,0))</f>
        <v>95720400</v>
      </c>
      <c r="K5314">
        <f>INDEX(GWP!$C$2:$C$13,MATCH(EPS!I5314,GWP!$B$2:$B$13,0))</f>
        <v>0</v>
      </c>
      <c r="L5314" s="4">
        <f t="shared" si="165"/>
        <v>0</v>
      </c>
    </row>
    <row r="5315" spans="1:12" hidden="1">
      <c r="A5315" t="s">
        <v>6817</v>
      </c>
      <c r="B5315" t="s">
        <v>6</v>
      </c>
      <c r="C5315" t="s">
        <v>6899</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hidden="1">
      <c r="A5316" t="s">
        <v>6818</v>
      </c>
      <c r="B5316" t="s">
        <v>6</v>
      </c>
      <c r="C5316" t="s">
        <v>6899</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hidden="1">
      <c r="A5317" t="s">
        <v>6819</v>
      </c>
      <c r="B5317" t="s">
        <v>6</v>
      </c>
      <c r="C5317" t="s">
        <v>6899</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c r="A5318" t="s">
        <v>6820</v>
      </c>
      <c r="B5318" t="s">
        <v>6</v>
      </c>
      <c r="C5318" t="s">
        <v>6900</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c r="A5319" t="s">
        <v>6821</v>
      </c>
      <c r="B5319" t="s">
        <v>6</v>
      </c>
      <c r="C5319" t="s">
        <v>6900</v>
      </c>
      <c r="D5319" t="s">
        <v>1705</v>
      </c>
      <c r="H5319" t="str">
        <f>INDEX('Vensim Variables'!$B:$B,MATCH(EPS!$B5319,'Vensim Variables'!$A:$A,0))</f>
        <v>g pollutant</v>
      </c>
      <c r="I5319" t="str">
        <f t="shared" si="166"/>
        <v>VOC</v>
      </c>
      <c r="J5319">
        <f>INDEX(NoSettings!$C:$C,MATCH(EPS!$A5319,NoSettings!$A:$A,0))</f>
        <v>323745000</v>
      </c>
      <c r="K5319">
        <f>INDEX(GWP!$C$2:$C$13,MATCH(EPS!I5319,GWP!$B$2:$B$13,0))</f>
        <v>0</v>
      </c>
      <c r="L5319" s="4">
        <f t="shared" si="167"/>
        <v>0</v>
      </c>
    </row>
    <row r="5320" spans="1:12" hidden="1">
      <c r="A5320" t="s">
        <v>6822</v>
      </c>
      <c r="B5320" t="s">
        <v>6</v>
      </c>
      <c r="C5320" t="s">
        <v>6900</v>
      </c>
      <c r="D5320" t="s">
        <v>1706</v>
      </c>
      <c r="H5320" t="str">
        <f>INDEX('Vensim Variables'!$B:$B,MATCH(EPS!$B5320,'Vensim Variables'!$A:$A,0))</f>
        <v>g pollutant</v>
      </c>
      <c r="I5320" t="str">
        <f t="shared" si="166"/>
        <v>CO</v>
      </c>
      <c r="J5320">
        <f>INDEX(NoSettings!$C:$C,MATCH(EPS!$A5320,NoSettings!$A:$A,0))</f>
        <v>1851070000</v>
      </c>
      <c r="K5320">
        <f>INDEX(GWP!$C$2:$C$13,MATCH(EPS!I5320,GWP!$B$2:$B$13,0))</f>
        <v>0</v>
      </c>
      <c r="L5320" s="4">
        <f t="shared" si="167"/>
        <v>0</v>
      </c>
    </row>
    <row r="5321" spans="1:12" hidden="1">
      <c r="A5321" t="s">
        <v>6823</v>
      </c>
      <c r="B5321" t="s">
        <v>6</v>
      </c>
      <c r="C5321" t="s">
        <v>6900</v>
      </c>
      <c r="D5321" t="s">
        <v>1707</v>
      </c>
      <c r="H5321" t="str">
        <f>INDEX('Vensim Variables'!$B:$B,MATCH(EPS!$B5321,'Vensim Variables'!$A:$A,0))</f>
        <v>g pollutant</v>
      </c>
      <c r="I5321" t="str">
        <f t="shared" si="166"/>
        <v>NOx</v>
      </c>
      <c r="J5321">
        <f>INDEX(NoSettings!$C:$C,MATCH(EPS!$A5321,NoSettings!$A:$A,0))</f>
        <v>3037420000</v>
      </c>
      <c r="K5321">
        <f>INDEX(GWP!$C$2:$C$13,MATCH(EPS!I5321,GWP!$B$2:$B$13,0))</f>
        <v>0</v>
      </c>
      <c r="L5321" s="4">
        <f t="shared" si="167"/>
        <v>0</v>
      </c>
    </row>
    <row r="5322" spans="1:12" hidden="1">
      <c r="A5322" t="s">
        <v>6824</v>
      </c>
      <c r="B5322" t="s">
        <v>6</v>
      </c>
      <c r="C5322" t="s">
        <v>6900</v>
      </c>
      <c r="D5322" t="s">
        <v>1708</v>
      </c>
      <c r="H5322" t="str">
        <f>INDEX('Vensim Variables'!$B:$B,MATCH(EPS!$B5322,'Vensim Variables'!$A:$A,0))</f>
        <v>g pollutant</v>
      </c>
      <c r="I5322" t="str">
        <f t="shared" si="166"/>
        <v>PM10</v>
      </c>
      <c r="J5322">
        <f>INDEX(NoSettings!$C:$C,MATCH(EPS!$A5322,NoSettings!$A:$A,0))</f>
        <v>129475000</v>
      </c>
      <c r="K5322">
        <f>INDEX(GWP!$C$2:$C$13,MATCH(EPS!I5322,GWP!$B$2:$B$13,0))</f>
        <v>0</v>
      </c>
      <c r="L5322" s="4">
        <f t="shared" si="167"/>
        <v>0</v>
      </c>
    </row>
    <row r="5323" spans="1:12" hidden="1">
      <c r="A5323" t="s">
        <v>6825</v>
      </c>
      <c r="B5323" t="s">
        <v>6</v>
      </c>
      <c r="C5323" t="s">
        <v>6900</v>
      </c>
      <c r="D5323" t="s">
        <v>1709</v>
      </c>
      <c r="H5323" t="str">
        <f>INDEX('Vensim Variables'!$B:$B,MATCH(EPS!$B5323,'Vensim Variables'!$A:$A,0))</f>
        <v>g pollutant</v>
      </c>
      <c r="I5323" t="str">
        <f t="shared" si="166"/>
        <v>PM25</v>
      </c>
      <c r="J5323">
        <f>INDEX(NoSettings!$C:$C,MATCH(EPS!$A5323,NoSettings!$A:$A,0))</f>
        <v>120996000</v>
      </c>
      <c r="K5323">
        <f>INDEX(GWP!$C$2:$C$13,MATCH(EPS!I5323,GWP!$B$2:$B$13,0))</f>
        <v>0</v>
      </c>
      <c r="L5323" s="4">
        <f t="shared" si="167"/>
        <v>0</v>
      </c>
    </row>
    <row r="5324" spans="1:12" hidden="1">
      <c r="A5324" t="s">
        <v>6826</v>
      </c>
      <c r="B5324" t="s">
        <v>6</v>
      </c>
      <c r="C5324" t="s">
        <v>6900</v>
      </c>
      <c r="D5324" t="s">
        <v>1710</v>
      </c>
      <c r="H5324" t="str">
        <f>INDEX('Vensim Variables'!$B:$B,MATCH(EPS!$B5324,'Vensim Variables'!$A:$A,0))</f>
        <v>g pollutant</v>
      </c>
      <c r="I5324" t="str">
        <f t="shared" si="166"/>
        <v>SOx</v>
      </c>
      <c r="J5324">
        <f>INDEX(NoSettings!$C:$C,MATCH(EPS!$A5324,NoSettings!$A:$A,0))</f>
        <v>105724000</v>
      </c>
      <c r="K5324">
        <f>INDEX(GWP!$C$2:$C$13,MATCH(EPS!I5324,GWP!$B$2:$B$13,0))</f>
        <v>0</v>
      </c>
      <c r="L5324" s="4">
        <f t="shared" si="167"/>
        <v>0</v>
      </c>
    </row>
    <row r="5325" spans="1:12" hidden="1">
      <c r="A5325" t="s">
        <v>6827</v>
      </c>
      <c r="B5325" t="s">
        <v>6</v>
      </c>
      <c r="C5325" t="s">
        <v>6900</v>
      </c>
      <c r="D5325" t="s">
        <v>1711</v>
      </c>
      <c r="H5325" t="str">
        <f>INDEX('Vensim Variables'!$B:$B,MATCH(EPS!$B5325,'Vensim Variables'!$A:$A,0))</f>
        <v>g pollutant</v>
      </c>
      <c r="I5325" t="str">
        <f t="shared" si="166"/>
        <v>BC</v>
      </c>
      <c r="J5325">
        <f>INDEX(NoSettings!$C:$C,MATCH(EPS!$A5325,NoSettings!$A:$A,0))</f>
        <v>8079810</v>
      </c>
      <c r="K5325">
        <f>INDEX(GWP!$C$2:$C$13,MATCH(EPS!I5325,GWP!$B$2:$B$13,0))</f>
        <v>0</v>
      </c>
      <c r="L5325" s="4">
        <f t="shared" si="167"/>
        <v>0</v>
      </c>
    </row>
    <row r="5326" spans="1:12" hidden="1">
      <c r="A5326" t="s">
        <v>6828</v>
      </c>
      <c r="B5326" t="s">
        <v>6</v>
      </c>
      <c r="C5326" t="s">
        <v>6900</v>
      </c>
      <c r="D5326" t="s">
        <v>1712</v>
      </c>
      <c r="H5326" t="str">
        <f>INDEX('Vensim Variables'!$B:$B,MATCH(EPS!$B5326,'Vensim Variables'!$A:$A,0))</f>
        <v>g pollutant</v>
      </c>
      <c r="I5326" t="str">
        <f t="shared" si="166"/>
        <v>OC</v>
      </c>
      <c r="J5326">
        <f>INDEX(NoSettings!$C:$C,MATCH(EPS!$A5326,NoSettings!$A:$A,0))</f>
        <v>54189700</v>
      </c>
      <c r="K5326">
        <f>INDEX(GWP!$C$2:$C$13,MATCH(EPS!I5326,GWP!$B$2:$B$13,0))</f>
        <v>0</v>
      </c>
      <c r="L5326" s="4">
        <f t="shared" si="167"/>
        <v>0</v>
      </c>
    </row>
    <row r="5327" spans="1:12" hidden="1">
      <c r="A5327" t="s">
        <v>6829</v>
      </c>
      <c r="B5327" t="s">
        <v>6</v>
      </c>
      <c r="C5327" t="s">
        <v>6900</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hidden="1">
      <c r="A5328" t="s">
        <v>6830</v>
      </c>
      <c r="B5328" t="s">
        <v>6</v>
      </c>
      <c r="C5328" t="s">
        <v>6900</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hidden="1">
      <c r="A5329" t="s">
        <v>6831</v>
      </c>
      <c r="B5329" t="s">
        <v>6</v>
      </c>
      <c r="C5329" t="s">
        <v>6900</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c r="A5330" t="s">
        <v>6832</v>
      </c>
      <c r="B5330" t="s">
        <v>6</v>
      </c>
      <c r="C5330" t="s">
        <v>6901</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c r="A5331" t="s">
        <v>6833</v>
      </c>
      <c r="B5331" t="s">
        <v>6</v>
      </c>
      <c r="C5331" t="s">
        <v>6901</v>
      </c>
      <c r="D5331" t="s">
        <v>1705</v>
      </c>
      <c r="H5331" t="str">
        <f>INDEX('Vensim Variables'!$B:$B,MATCH(EPS!$B5331,'Vensim Variables'!$A:$A,0))</f>
        <v>g pollutant</v>
      </c>
      <c r="I5331" t="str">
        <f t="shared" si="166"/>
        <v>VOC</v>
      </c>
      <c r="J5331">
        <f>INDEX(NoSettings!$C:$C,MATCH(EPS!$A5331,NoSettings!$A:$A,0))</f>
        <v>200031000000</v>
      </c>
      <c r="K5331">
        <f>INDEX(GWP!$C$2:$C$13,MATCH(EPS!I5331,GWP!$B$2:$B$13,0))</f>
        <v>0</v>
      </c>
      <c r="L5331" s="4">
        <f t="shared" si="167"/>
        <v>0</v>
      </c>
    </row>
    <row r="5332" spans="1:12" hidden="1">
      <c r="A5332" t="s">
        <v>6834</v>
      </c>
      <c r="B5332" t="s">
        <v>6</v>
      </c>
      <c r="C5332" t="s">
        <v>6901</v>
      </c>
      <c r="D5332" t="s">
        <v>1706</v>
      </c>
      <c r="H5332" t="str">
        <f>INDEX('Vensim Variables'!$B:$B,MATCH(EPS!$B5332,'Vensim Variables'!$A:$A,0))</f>
        <v>g pollutant</v>
      </c>
      <c r="I5332" t="str">
        <f t="shared" si="166"/>
        <v>CO</v>
      </c>
      <c r="J5332">
        <f>INDEX(NoSettings!$C:$C,MATCH(EPS!$A5332,NoSettings!$A:$A,0))</f>
        <v>203441000000</v>
      </c>
      <c r="K5332">
        <f>INDEX(GWP!$C$2:$C$13,MATCH(EPS!I5332,GWP!$B$2:$B$13,0))</f>
        <v>0</v>
      </c>
      <c r="L5332" s="4">
        <f t="shared" si="167"/>
        <v>0</v>
      </c>
    </row>
    <row r="5333" spans="1:12" hidden="1">
      <c r="A5333" t="s">
        <v>6835</v>
      </c>
      <c r="B5333" t="s">
        <v>6</v>
      </c>
      <c r="C5333" t="s">
        <v>6901</v>
      </c>
      <c r="D5333" t="s">
        <v>1707</v>
      </c>
      <c r="H5333" t="str">
        <f>INDEX('Vensim Variables'!$B:$B,MATCH(EPS!$B5333,'Vensim Variables'!$A:$A,0))</f>
        <v>g pollutant</v>
      </c>
      <c r="I5333" t="str">
        <f t="shared" si="166"/>
        <v>NOx</v>
      </c>
      <c r="J5333">
        <f>INDEX(NoSettings!$C:$C,MATCH(EPS!$A5333,NoSettings!$A:$A,0))</f>
        <v>156310000000</v>
      </c>
      <c r="K5333">
        <f>INDEX(GWP!$C$2:$C$13,MATCH(EPS!I5333,GWP!$B$2:$B$13,0))</f>
        <v>0</v>
      </c>
      <c r="L5333" s="4">
        <f t="shared" si="167"/>
        <v>0</v>
      </c>
    </row>
    <row r="5334" spans="1:12" hidden="1">
      <c r="A5334" t="s">
        <v>6836</v>
      </c>
      <c r="B5334" t="s">
        <v>6</v>
      </c>
      <c r="C5334" t="s">
        <v>6901</v>
      </c>
      <c r="D5334" t="s">
        <v>1708</v>
      </c>
      <c r="H5334" t="str">
        <f>INDEX('Vensim Variables'!$B:$B,MATCH(EPS!$B5334,'Vensim Variables'!$A:$A,0))</f>
        <v>g pollutant</v>
      </c>
      <c r="I5334" t="str">
        <f t="shared" si="166"/>
        <v>PM10</v>
      </c>
      <c r="J5334">
        <f>INDEX(NoSettings!$C:$C,MATCH(EPS!$A5334,NoSettings!$A:$A,0))</f>
        <v>120609000000</v>
      </c>
      <c r="K5334">
        <f>INDEX(GWP!$C$2:$C$13,MATCH(EPS!I5334,GWP!$B$2:$B$13,0))</f>
        <v>0</v>
      </c>
      <c r="L5334" s="4">
        <f t="shared" si="167"/>
        <v>0</v>
      </c>
    </row>
    <row r="5335" spans="1:12" hidden="1">
      <c r="A5335" t="s">
        <v>6837</v>
      </c>
      <c r="B5335" t="s">
        <v>6</v>
      </c>
      <c r="C5335" t="s">
        <v>6901</v>
      </c>
      <c r="D5335" t="s">
        <v>1709</v>
      </c>
      <c r="H5335" t="str">
        <f>INDEX('Vensim Variables'!$B:$B,MATCH(EPS!$B5335,'Vensim Variables'!$A:$A,0))</f>
        <v>g pollutant</v>
      </c>
      <c r="I5335" t="str">
        <f t="shared" si="166"/>
        <v>PM25</v>
      </c>
      <c r="J5335">
        <f>INDEX(NoSettings!$C:$C,MATCH(EPS!$A5335,NoSettings!$A:$A,0))</f>
        <v>72750000000</v>
      </c>
      <c r="K5335">
        <f>INDEX(GWP!$C$2:$C$13,MATCH(EPS!I5335,GWP!$B$2:$B$13,0))</f>
        <v>0</v>
      </c>
      <c r="L5335" s="4">
        <f t="shared" si="167"/>
        <v>0</v>
      </c>
    </row>
    <row r="5336" spans="1:12" hidden="1">
      <c r="A5336" t="s">
        <v>6838</v>
      </c>
      <c r="B5336" t="s">
        <v>6</v>
      </c>
      <c r="C5336" t="s">
        <v>6901</v>
      </c>
      <c r="D5336" t="s">
        <v>1710</v>
      </c>
      <c r="H5336" t="str">
        <f>INDEX('Vensim Variables'!$B:$B,MATCH(EPS!$B5336,'Vensim Variables'!$A:$A,0))</f>
        <v>g pollutant</v>
      </c>
      <c r="I5336" t="str">
        <f t="shared" si="166"/>
        <v>SOx</v>
      </c>
      <c r="J5336">
        <f>INDEX(NoSettings!$C:$C,MATCH(EPS!$A5336,NoSettings!$A:$A,0))</f>
        <v>114672000000</v>
      </c>
      <c r="K5336">
        <f>INDEX(GWP!$C$2:$C$13,MATCH(EPS!I5336,GWP!$B$2:$B$13,0))</f>
        <v>0</v>
      </c>
      <c r="L5336" s="4">
        <f t="shared" si="167"/>
        <v>0</v>
      </c>
    </row>
    <row r="5337" spans="1:12" hidden="1">
      <c r="A5337" t="s">
        <v>6839</v>
      </c>
      <c r="B5337" t="s">
        <v>6</v>
      </c>
      <c r="C5337" t="s">
        <v>6901</v>
      </c>
      <c r="D5337" t="s">
        <v>1711</v>
      </c>
      <c r="H5337" t="str">
        <f>INDEX('Vensim Variables'!$B:$B,MATCH(EPS!$B5337,'Vensim Variables'!$A:$A,0))</f>
        <v>g pollutant</v>
      </c>
      <c r="I5337" t="str">
        <f t="shared" si="166"/>
        <v>BC</v>
      </c>
      <c r="J5337">
        <f>INDEX(NoSettings!$C:$C,MATCH(EPS!$A5337,NoSettings!$A:$A,0))</f>
        <v>1491480000</v>
      </c>
      <c r="K5337">
        <f>INDEX(GWP!$C$2:$C$13,MATCH(EPS!I5337,GWP!$B$2:$B$13,0))</f>
        <v>0</v>
      </c>
      <c r="L5337" s="4">
        <f t="shared" si="167"/>
        <v>0</v>
      </c>
    </row>
    <row r="5338" spans="1:12" hidden="1">
      <c r="A5338" t="s">
        <v>6840</v>
      </c>
      <c r="B5338" t="s">
        <v>6</v>
      </c>
      <c r="C5338" t="s">
        <v>6901</v>
      </c>
      <c r="D5338" t="s">
        <v>1712</v>
      </c>
      <c r="H5338" t="str">
        <f>INDEX('Vensim Variables'!$B:$B,MATCH(EPS!$B5338,'Vensim Variables'!$A:$A,0))</f>
        <v>g pollutant</v>
      </c>
      <c r="I5338" t="str">
        <f t="shared" si="166"/>
        <v>OC</v>
      </c>
      <c r="J5338">
        <f>INDEX(NoSettings!$C:$C,MATCH(EPS!$A5338,NoSettings!$A:$A,0))</f>
        <v>8869840000</v>
      </c>
      <c r="K5338">
        <f>INDEX(GWP!$C$2:$C$13,MATCH(EPS!I5338,GWP!$B$2:$B$13,0))</f>
        <v>0</v>
      </c>
      <c r="L5338" s="4">
        <f t="shared" si="167"/>
        <v>0</v>
      </c>
    </row>
    <row r="5339" spans="1:12" hidden="1">
      <c r="A5339" t="s">
        <v>6841</v>
      </c>
      <c r="B5339" t="s">
        <v>6</v>
      </c>
      <c r="C5339" t="s">
        <v>6901</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hidden="1">
      <c r="A5340" t="s">
        <v>6842</v>
      </c>
      <c r="B5340" t="s">
        <v>6</v>
      </c>
      <c r="C5340" t="s">
        <v>6901</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hidden="1">
      <c r="A5341" t="s">
        <v>6843</v>
      </c>
      <c r="B5341" t="s">
        <v>6</v>
      </c>
      <c r="C5341" t="s">
        <v>6901</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c r="A5342" t="s">
        <v>6844</v>
      </c>
      <c r="B5342" t="s">
        <v>6</v>
      </c>
      <c r="C5342" t="s">
        <v>6902</v>
      </c>
      <c r="D5342" t="s">
        <v>1702</v>
      </c>
      <c r="H5342" t="str">
        <f>INDEX('Vensim Variables'!$B:$B,MATCH(EPS!$B5342,'Vensim Variables'!$A:$A,0))</f>
        <v>g pollutant</v>
      </c>
      <c r="I5342" t="str">
        <f t="shared" si="166"/>
        <v>CO2</v>
      </c>
      <c r="J5342">
        <f>INDEX(NoSettings!$C:$C,MATCH(EPS!$A5342,NoSettings!$A:$A,0))</f>
        <v>56559900000000</v>
      </c>
      <c r="K5342">
        <f>INDEX(GWP!$C$2:$C$13,MATCH(EPS!I5342,GWP!$B$2:$B$13,0))</f>
        <v>1</v>
      </c>
      <c r="L5342" s="4">
        <f t="shared" si="167"/>
        <v>56.559899999999999</v>
      </c>
    </row>
    <row r="5343" spans="1:12" hidden="1">
      <c r="A5343" t="s">
        <v>6845</v>
      </c>
      <c r="B5343" t="s">
        <v>6</v>
      </c>
      <c r="C5343" t="s">
        <v>6902</v>
      </c>
      <c r="D5343" t="s">
        <v>1705</v>
      </c>
      <c r="H5343" t="str">
        <f>INDEX('Vensim Variables'!$B:$B,MATCH(EPS!$B5343,'Vensim Variables'!$A:$A,0))</f>
        <v>g pollutant</v>
      </c>
      <c r="I5343" t="str">
        <f t="shared" si="166"/>
        <v>VOC</v>
      </c>
      <c r="J5343">
        <f>INDEX(NoSettings!$C:$C,MATCH(EPS!$A5343,NoSettings!$A:$A,0))</f>
        <v>195493000000</v>
      </c>
      <c r="K5343">
        <f>INDEX(GWP!$C$2:$C$13,MATCH(EPS!I5343,GWP!$B$2:$B$13,0))</f>
        <v>0</v>
      </c>
      <c r="L5343" s="4">
        <f t="shared" si="167"/>
        <v>0</v>
      </c>
    </row>
    <row r="5344" spans="1:12" hidden="1">
      <c r="A5344" t="s">
        <v>6846</v>
      </c>
      <c r="B5344" t="s">
        <v>6</v>
      </c>
      <c r="C5344" t="s">
        <v>6902</v>
      </c>
      <c r="D5344" t="s">
        <v>1706</v>
      </c>
      <c r="H5344" t="str">
        <f>INDEX('Vensim Variables'!$B:$B,MATCH(EPS!$B5344,'Vensim Variables'!$A:$A,0))</f>
        <v>g pollutant</v>
      </c>
      <c r="I5344" t="str">
        <f t="shared" si="166"/>
        <v>CO</v>
      </c>
      <c r="J5344">
        <f>INDEX(NoSettings!$C:$C,MATCH(EPS!$A5344,NoSettings!$A:$A,0))</f>
        <v>39465700000</v>
      </c>
      <c r="K5344">
        <f>INDEX(GWP!$C$2:$C$13,MATCH(EPS!I5344,GWP!$B$2:$B$13,0))</f>
        <v>0</v>
      </c>
      <c r="L5344" s="4">
        <f t="shared" si="167"/>
        <v>0</v>
      </c>
    </row>
    <row r="5345" spans="1:12" hidden="1">
      <c r="A5345" t="s">
        <v>6847</v>
      </c>
      <c r="B5345" t="s">
        <v>6</v>
      </c>
      <c r="C5345" t="s">
        <v>6902</v>
      </c>
      <c r="D5345" t="s">
        <v>1707</v>
      </c>
      <c r="H5345" t="str">
        <f>INDEX('Vensim Variables'!$B:$B,MATCH(EPS!$B5345,'Vensim Variables'!$A:$A,0))</f>
        <v>g pollutant</v>
      </c>
      <c r="I5345" t="str">
        <f t="shared" si="166"/>
        <v>NOx</v>
      </c>
      <c r="J5345">
        <f>INDEX(NoSettings!$C:$C,MATCH(EPS!$A5345,NoSettings!$A:$A,0))</f>
        <v>60733500000</v>
      </c>
      <c r="K5345">
        <f>INDEX(GWP!$C$2:$C$13,MATCH(EPS!I5345,GWP!$B$2:$B$13,0))</f>
        <v>0</v>
      </c>
      <c r="L5345" s="4">
        <f t="shared" si="167"/>
        <v>0</v>
      </c>
    </row>
    <row r="5346" spans="1:12" hidden="1">
      <c r="A5346" t="s">
        <v>6848</v>
      </c>
      <c r="B5346" t="s">
        <v>6</v>
      </c>
      <c r="C5346" t="s">
        <v>6902</v>
      </c>
      <c r="D5346" t="s">
        <v>1708</v>
      </c>
      <c r="H5346" t="str">
        <f>INDEX('Vensim Variables'!$B:$B,MATCH(EPS!$B5346,'Vensim Variables'!$A:$A,0))</f>
        <v>g pollutant</v>
      </c>
      <c r="I5346" t="str">
        <f t="shared" si="166"/>
        <v>PM10</v>
      </c>
      <c r="J5346">
        <f>INDEX(NoSettings!$C:$C,MATCH(EPS!$A5346,NoSettings!$A:$A,0))</f>
        <v>38754000000</v>
      </c>
      <c r="K5346">
        <f>INDEX(GWP!$C$2:$C$13,MATCH(EPS!I5346,GWP!$B$2:$B$13,0))</f>
        <v>0</v>
      </c>
      <c r="L5346" s="4">
        <f t="shared" si="167"/>
        <v>0</v>
      </c>
    </row>
    <row r="5347" spans="1:12" hidden="1">
      <c r="A5347" t="s">
        <v>6849</v>
      </c>
      <c r="B5347" t="s">
        <v>6</v>
      </c>
      <c r="C5347" t="s">
        <v>6902</v>
      </c>
      <c r="D5347" t="s">
        <v>1709</v>
      </c>
      <c r="H5347" t="str">
        <f>INDEX('Vensim Variables'!$B:$B,MATCH(EPS!$B5347,'Vensim Variables'!$A:$A,0))</f>
        <v>g pollutant</v>
      </c>
      <c r="I5347" t="str">
        <f t="shared" si="166"/>
        <v>PM25</v>
      </c>
      <c r="J5347">
        <f>INDEX(NoSettings!$C:$C,MATCH(EPS!$A5347,NoSettings!$A:$A,0))</f>
        <v>15491300000</v>
      </c>
      <c r="K5347">
        <f>INDEX(GWP!$C$2:$C$13,MATCH(EPS!I5347,GWP!$B$2:$B$13,0))</f>
        <v>0</v>
      </c>
      <c r="L5347" s="4">
        <f t="shared" si="167"/>
        <v>0</v>
      </c>
    </row>
    <row r="5348" spans="1:12" hidden="1">
      <c r="A5348" t="s">
        <v>6850</v>
      </c>
      <c r="B5348" t="s">
        <v>6</v>
      </c>
      <c r="C5348" t="s">
        <v>6902</v>
      </c>
      <c r="D5348" t="s">
        <v>1710</v>
      </c>
      <c r="H5348" t="str">
        <f>INDEX('Vensim Variables'!$B:$B,MATCH(EPS!$B5348,'Vensim Variables'!$A:$A,0))</f>
        <v>g pollutant</v>
      </c>
      <c r="I5348" t="str">
        <f t="shared" si="166"/>
        <v>SOx</v>
      </c>
      <c r="J5348">
        <f>INDEX(NoSettings!$C:$C,MATCH(EPS!$A5348,NoSettings!$A:$A,0))</f>
        <v>2016800000</v>
      </c>
      <c r="K5348">
        <f>INDEX(GWP!$C$2:$C$13,MATCH(EPS!I5348,GWP!$B$2:$B$13,0))</f>
        <v>0</v>
      </c>
      <c r="L5348" s="4">
        <f t="shared" si="167"/>
        <v>0</v>
      </c>
    </row>
    <row r="5349" spans="1:12" hidden="1">
      <c r="A5349" t="s">
        <v>6851</v>
      </c>
      <c r="B5349" t="s">
        <v>6</v>
      </c>
      <c r="C5349" t="s">
        <v>6902</v>
      </c>
      <c r="D5349" t="s">
        <v>1711</v>
      </c>
      <c r="H5349" t="str">
        <f>INDEX('Vensim Variables'!$B:$B,MATCH(EPS!$B5349,'Vensim Variables'!$A:$A,0))</f>
        <v>g pollutant</v>
      </c>
      <c r="I5349" t="str">
        <f t="shared" si="166"/>
        <v>BC</v>
      </c>
      <c r="J5349">
        <f>INDEX(NoSettings!$C:$C,MATCH(EPS!$A5349,NoSettings!$A:$A,0))</f>
        <v>276468000</v>
      </c>
      <c r="K5349">
        <f>INDEX(GWP!$C$2:$C$13,MATCH(EPS!I5349,GWP!$B$2:$B$13,0))</f>
        <v>0</v>
      </c>
      <c r="L5349" s="4">
        <f t="shared" si="167"/>
        <v>0</v>
      </c>
    </row>
    <row r="5350" spans="1:12" hidden="1">
      <c r="A5350" t="s">
        <v>6852</v>
      </c>
      <c r="B5350" t="s">
        <v>6</v>
      </c>
      <c r="C5350" t="s">
        <v>6902</v>
      </c>
      <c r="D5350" t="s">
        <v>1712</v>
      </c>
      <c r="H5350" t="str">
        <f>INDEX('Vensim Variables'!$B:$B,MATCH(EPS!$B5350,'Vensim Variables'!$A:$A,0))</f>
        <v>g pollutant</v>
      </c>
      <c r="I5350" t="str">
        <f t="shared" si="166"/>
        <v>OC</v>
      </c>
      <c r="J5350">
        <f>INDEX(NoSettings!$C:$C,MATCH(EPS!$A5350,NoSettings!$A:$A,0))</f>
        <v>2099240000</v>
      </c>
      <c r="K5350">
        <f>INDEX(GWP!$C$2:$C$13,MATCH(EPS!I5350,GWP!$B$2:$B$13,0))</f>
        <v>0</v>
      </c>
      <c r="L5350" s="4">
        <f t="shared" si="167"/>
        <v>0</v>
      </c>
    </row>
    <row r="5351" spans="1:12" hidden="1">
      <c r="A5351" t="s">
        <v>6853</v>
      </c>
      <c r="B5351" t="s">
        <v>6</v>
      </c>
      <c r="C5351" t="s">
        <v>6902</v>
      </c>
      <c r="D5351" t="s">
        <v>1713</v>
      </c>
      <c r="H5351" t="str">
        <f>INDEX('Vensim Variables'!$B:$B,MATCH(EPS!$B5351,'Vensim Variables'!$A:$A,0))</f>
        <v>g pollutant</v>
      </c>
      <c r="I5351" t="str">
        <f t="shared" si="166"/>
        <v>CH4</v>
      </c>
      <c r="J5351">
        <f>INDEX(NoSettings!$C:$C,MATCH(EPS!$A5351,NoSettings!$A:$A,0))</f>
        <v>2601190000000</v>
      </c>
      <c r="K5351">
        <f>INDEX(GWP!$C$2:$C$13,MATCH(EPS!I5351,GWP!$B$2:$B$13,0))</f>
        <v>28</v>
      </c>
      <c r="L5351" s="4">
        <f t="shared" si="167"/>
        <v>72.833320000000001</v>
      </c>
    </row>
    <row r="5352" spans="1:12" hidden="1">
      <c r="A5352" t="s">
        <v>6854</v>
      </c>
      <c r="B5352" t="s">
        <v>6</v>
      </c>
      <c r="C5352" t="s">
        <v>6902</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hidden="1">
      <c r="A5353" t="s">
        <v>6855</v>
      </c>
      <c r="B5353" t="s">
        <v>6</v>
      </c>
      <c r="C5353" t="s">
        <v>6902</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c r="A5354" t="s">
        <v>6856</v>
      </c>
      <c r="B5354" t="s">
        <v>6</v>
      </c>
      <c r="C5354" t="s">
        <v>6903</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c r="A5355" t="s">
        <v>6857</v>
      </c>
      <c r="B5355" t="s">
        <v>6</v>
      </c>
      <c r="C5355" t="s">
        <v>6903</v>
      </c>
      <c r="D5355" t="s">
        <v>1705</v>
      </c>
      <c r="H5355" t="str">
        <f>INDEX('Vensim Variables'!$B:$B,MATCH(EPS!$B5355,'Vensim Variables'!$A:$A,0))</f>
        <v>g pollutant</v>
      </c>
      <c r="I5355" t="str">
        <f t="shared" si="166"/>
        <v>VOC</v>
      </c>
      <c r="J5355">
        <f>INDEX(NoSettings!$C:$C,MATCH(EPS!$A5355,NoSettings!$A:$A,0))</f>
        <v>190700000000</v>
      </c>
      <c r="K5355">
        <f>INDEX(GWP!$C$2:$C$13,MATCH(EPS!I5355,GWP!$B$2:$B$13,0))</f>
        <v>0</v>
      </c>
      <c r="L5355" s="4">
        <f t="shared" si="167"/>
        <v>0</v>
      </c>
    </row>
    <row r="5356" spans="1:12" hidden="1">
      <c r="A5356" t="s">
        <v>6858</v>
      </c>
      <c r="B5356" t="s">
        <v>6</v>
      </c>
      <c r="C5356" t="s">
        <v>6903</v>
      </c>
      <c r="D5356" t="s">
        <v>1706</v>
      </c>
      <c r="H5356" t="str">
        <f>INDEX('Vensim Variables'!$B:$B,MATCH(EPS!$B5356,'Vensim Variables'!$A:$A,0))</f>
        <v>g pollutant</v>
      </c>
      <c r="I5356" t="str">
        <f t="shared" si="166"/>
        <v>CO</v>
      </c>
      <c r="J5356">
        <f>INDEX(NoSettings!$C:$C,MATCH(EPS!$A5356,NoSettings!$A:$A,0))</f>
        <v>1479000000000</v>
      </c>
      <c r="K5356">
        <f>INDEX(GWP!$C$2:$C$13,MATCH(EPS!I5356,GWP!$B$2:$B$13,0))</f>
        <v>0</v>
      </c>
      <c r="L5356" s="4">
        <f t="shared" si="167"/>
        <v>0</v>
      </c>
    </row>
    <row r="5357" spans="1:12" hidden="1">
      <c r="A5357" t="s">
        <v>6859</v>
      </c>
      <c r="B5357" t="s">
        <v>6</v>
      </c>
      <c r="C5357" t="s">
        <v>6903</v>
      </c>
      <c r="D5357" t="s">
        <v>1707</v>
      </c>
      <c r="H5357" t="str">
        <f>INDEX('Vensim Variables'!$B:$B,MATCH(EPS!$B5357,'Vensim Variables'!$A:$A,0))</f>
        <v>g pollutant</v>
      </c>
      <c r="I5357" t="str">
        <f t="shared" si="166"/>
        <v>NOx</v>
      </c>
      <c r="J5357">
        <f>INDEX(NoSettings!$C:$C,MATCH(EPS!$A5357,NoSettings!$A:$A,0))</f>
        <v>83640000000</v>
      </c>
      <c r="K5357">
        <f>INDEX(GWP!$C$2:$C$13,MATCH(EPS!I5357,GWP!$B$2:$B$13,0))</f>
        <v>0</v>
      </c>
      <c r="L5357" s="4">
        <f t="shared" si="167"/>
        <v>0</v>
      </c>
    </row>
    <row r="5358" spans="1:12" hidden="1">
      <c r="A5358" t="s">
        <v>6860</v>
      </c>
      <c r="B5358" t="s">
        <v>6</v>
      </c>
      <c r="C5358" t="s">
        <v>6903</v>
      </c>
      <c r="D5358" t="s">
        <v>1708</v>
      </c>
      <c r="H5358" t="str">
        <f>INDEX('Vensim Variables'!$B:$B,MATCH(EPS!$B5358,'Vensim Variables'!$A:$A,0))</f>
        <v>g pollutant</v>
      </c>
      <c r="I5358" t="str">
        <f t="shared" si="166"/>
        <v>PM10</v>
      </c>
      <c r="J5358">
        <f>INDEX(NoSettings!$C:$C,MATCH(EPS!$A5358,NoSettings!$A:$A,0))</f>
        <v>253000000000</v>
      </c>
      <c r="K5358">
        <f>INDEX(GWP!$C$2:$C$13,MATCH(EPS!I5358,GWP!$B$2:$B$13,0))</f>
        <v>0</v>
      </c>
      <c r="L5358" s="4">
        <f t="shared" si="167"/>
        <v>0</v>
      </c>
    </row>
    <row r="5359" spans="1:12" hidden="1">
      <c r="A5359" t="s">
        <v>6861</v>
      </c>
      <c r="B5359" t="s">
        <v>6</v>
      </c>
      <c r="C5359" t="s">
        <v>6903</v>
      </c>
      <c r="D5359" t="s">
        <v>1709</v>
      </c>
      <c r="H5359" t="str">
        <f>INDEX('Vensim Variables'!$B:$B,MATCH(EPS!$B5359,'Vensim Variables'!$A:$A,0))</f>
        <v>g pollutant</v>
      </c>
      <c r="I5359" t="str">
        <f t="shared" si="166"/>
        <v>PM25</v>
      </c>
      <c r="J5359">
        <f>INDEX(NoSettings!$C:$C,MATCH(EPS!$A5359,NoSettings!$A:$A,0))</f>
        <v>227400000000</v>
      </c>
      <c r="K5359">
        <f>INDEX(GWP!$C$2:$C$13,MATCH(EPS!I5359,GWP!$B$2:$B$13,0))</f>
        <v>0</v>
      </c>
      <c r="L5359" s="4">
        <f t="shared" si="167"/>
        <v>0</v>
      </c>
    </row>
    <row r="5360" spans="1:12" hidden="1">
      <c r="A5360" t="s">
        <v>6862</v>
      </c>
      <c r="B5360" t="s">
        <v>6</v>
      </c>
      <c r="C5360" t="s">
        <v>6903</v>
      </c>
      <c r="D5360" t="s">
        <v>1710</v>
      </c>
      <c r="H5360" t="str">
        <f>INDEX('Vensim Variables'!$B:$B,MATCH(EPS!$B5360,'Vensim Variables'!$A:$A,0))</f>
        <v>g pollutant</v>
      </c>
      <c r="I5360" t="str">
        <f t="shared" si="166"/>
        <v>SOx</v>
      </c>
      <c r="J5360">
        <f>INDEX(NoSettings!$C:$C,MATCH(EPS!$A5360,NoSettings!$A:$A,0))</f>
        <v>35930000000</v>
      </c>
      <c r="K5360">
        <f>INDEX(GWP!$C$2:$C$13,MATCH(EPS!I5360,GWP!$B$2:$B$13,0))</f>
        <v>0</v>
      </c>
      <c r="L5360" s="4">
        <f t="shared" si="167"/>
        <v>0</v>
      </c>
    </row>
    <row r="5361" spans="1:12" hidden="1">
      <c r="A5361" t="s">
        <v>6863</v>
      </c>
      <c r="B5361" t="s">
        <v>6</v>
      </c>
      <c r="C5361" t="s">
        <v>6903</v>
      </c>
      <c r="D5361" t="s">
        <v>1711</v>
      </c>
      <c r="H5361" t="str">
        <f>INDEX('Vensim Variables'!$B:$B,MATCH(EPS!$B5361,'Vensim Variables'!$A:$A,0))</f>
        <v>g pollutant</v>
      </c>
      <c r="I5361" t="str">
        <f t="shared" si="166"/>
        <v>BC</v>
      </c>
      <c r="J5361">
        <f>INDEX(NoSettings!$C:$C,MATCH(EPS!$A5361,NoSettings!$A:$A,0))</f>
        <v>23700000000</v>
      </c>
      <c r="K5361">
        <f>INDEX(GWP!$C$2:$C$13,MATCH(EPS!I5361,GWP!$B$2:$B$13,0))</f>
        <v>0</v>
      </c>
      <c r="L5361" s="4">
        <f t="shared" si="167"/>
        <v>0</v>
      </c>
    </row>
    <row r="5362" spans="1:12" hidden="1">
      <c r="A5362" t="s">
        <v>6864</v>
      </c>
      <c r="B5362" t="s">
        <v>6</v>
      </c>
      <c r="C5362" t="s">
        <v>6903</v>
      </c>
      <c r="D5362" t="s">
        <v>1712</v>
      </c>
      <c r="H5362" t="str">
        <f>INDEX('Vensim Variables'!$B:$B,MATCH(EPS!$B5362,'Vensim Variables'!$A:$A,0))</f>
        <v>g pollutant</v>
      </c>
      <c r="I5362" t="str">
        <f t="shared" si="166"/>
        <v>OC</v>
      </c>
      <c r="J5362">
        <f>INDEX(NoSettings!$C:$C,MATCH(EPS!$A5362,NoSettings!$A:$A,0))</f>
        <v>84690000000</v>
      </c>
      <c r="K5362">
        <f>INDEX(GWP!$C$2:$C$13,MATCH(EPS!I5362,GWP!$B$2:$B$13,0))</f>
        <v>0</v>
      </c>
      <c r="L5362" s="4">
        <f t="shared" si="167"/>
        <v>0</v>
      </c>
    </row>
    <row r="5363" spans="1:12" hidden="1">
      <c r="A5363" t="s">
        <v>6865</v>
      </c>
      <c r="B5363" t="s">
        <v>6</v>
      </c>
      <c r="C5363" t="s">
        <v>6903</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hidden="1">
      <c r="A5364" t="s">
        <v>6866</v>
      </c>
      <c r="B5364" t="s">
        <v>6</v>
      </c>
      <c r="C5364" t="s">
        <v>6903</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hidden="1">
      <c r="A5365" t="s">
        <v>6867</v>
      </c>
      <c r="B5365" t="s">
        <v>6</v>
      </c>
      <c r="C5365" t="s">
        <v>6903</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c r="A5366" t="s">
        <v>6868</v>
      </c>
      <c r="B5366" t="s">
        <v>6</v>
      </c>
      <c r="C5366" t="s">
        <v>6904</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c r="A5367" t="s">
        <v>6869</v>
      </c>
      <c r="B5367" t="s">
        <v>6</v>
      </c>
      <c r="C5367" t="s">
        <v>6904</v>
      </c>
      <c r="D5367" t="s">
        <v>1705</v>
      </c>
      <c r="H5367" t="str">
        <f>INDEX('Vensim Variables'!$B:$B,MATCH(EPS!$B5367,'Vensim Variables'!$A:$A,0))</f>
        <v>g pollutant</v>
      </c>
      <c r="I5367" t="str">
        <f t="shared" si="166"/>
        <v>VOC</v>
      </c>
      <c r="J5367">
        <f>INDEX(NoSettings!$C:$C,MATCH(EPS!$A5367,NoSettings!$A:$A,0))</f>
        <v>691019000000</v>
      </c>
      <c r="K5367">
        <f>INDEX(GWP!$C$2:$C$13,MATCH(EPS!I5367,GWP!$B$2:$B$13,0))</f>
        <v>0</v>
      </c>
      <c r="L5367" s="4">
        <f t="shared" si="167"/>
        <v>0</v>
      </c>
    </row>
    <row r="5368" spans="1:12" hidden="1">
      <c r="A5368" t="s">
        <v>6870</v>
      </c>
      <c r="B5368" t="s">
        <v>6</v>
      </c>
      <c r="C5368" t="s">
        <v>6904</v>
      </c>
      <c r="D5368" t="s">
        <v>1706</v>
      </c>
      <c r="H5368" t="str">
        <f>INDEX('Vensim Variables'!$B:$B,MATCH(EPS!$B5368,'Vensim Variables'!$A:$A,0))</f>
        <v>g pollutant</v>
      </c>
      <c r="I5368" t="str">
        <f t="shared" si="166"/>
        <v>CO</v>
      </c>
      <c r="J5368">
        <f>INDEX(NoSettings!$C:$C,MATCH(EPS!$A5368,NoSettings!$A:$A,0))</f>
        <v>7763060000000</v>
      </c>
      <c r="K5368">
        <f>INDEX(GWP!$C$2:$C$13,MATCH(EPS!I5368,GWP!$B$2:$B$13,0))</f>
        <v>0</v>
      </c>
      <c r="L5368" s="4">
        <f t="shared" si="167"/>
        <v>0</v>
      </c>
    </row>
    <row r="5369" spans="1:12" hidden="1">
      <c r="A5369" t="s">
        <v>6871</v>
      </c>
      <c r="B5369" t="s">
        <v>6</v>
      </c>
      <c r="C5369" t="s">
        <v>6904</v>
      </c>
      <c r="D5369" t="s">
        <v>1707</v>
      </c>
      <c r="H5369" t="str">
        <f>INDEX('Vensim Variables'!$B:$B,MATCH(EPS!$B5369,'Vensim Variables'!$A:$A,0))</f>
        <v>g pollutant</v>
      </c>
      <c r="I5369" t="str">
        <f t="shared" si="166"/>
        <v>NOx</v>
      </c>
      <c r="J5369">
        <f>INDEX(NoSettings!$C:$C,MATCH(EPS!$A5369,NoSettings!$A:$A,0))</f>
        <v>631222000000</v>
      </c>
      <c r="K5369">
        <f>INDEX(GWP!$C$2:$C$13,MATCH(EPS!I5369,GWP!$B$2:$B$13,0))</f>
        <v>0</v>
      </c>
      <c r="L5369" s="4">
        <f t="shared" si="167"/>
        <v>0</v>
      </c>
    </row>
    <row r="5370" spans="1:12" hidden="1">
      <c r="A5370" t="s">
        <v>6872</v>
      </c>
      <c r="B5370" t="s">
        <v>6</v>
      </c>
      <c r="C5370" t="s">
        <v>6904</v>
      </c>
      <c r="D5370" t="s">
        <v>1708</v>
      </c>
      <c r="H5370" t="str">
        <f>INDEX('Vensim Variables'!$B:$B,MATCH(EPS!$B5370,'Vensim Variables'!$A:$A,0))</f>
        <v>g pollutant</v>
      </c>
      <c r="I5370" t="str">
        <f t="shared" si="166"/>
        <v>PM10</v>
      </c>
      <c r="J5370">
        <f>INDEX(NoSettings!$C:$C,MATCH(EPS!$A5370,NoSettings!$A:$A,0))</f>
        <v>61495700000</v>
      </c>
      <c r="K5370">
        <f>INDEX(GWP!$C$2:$C$13,MATCH(EPS!I5370,GWP!$B$2:$B$13,0))</f>
        <v>0</v>
      </c>
      <c r="L5370" s="4">
        <f t="shared" si="167"/>
        <v>0</v>
      </c>
    </row>
    <row r="5371" spans="1:12" hidden="1">
      <c r="A5371" t="s">
        <v>6873</v>
      </c>
      <c r="B5371" t="s">
        <v>6</v>
      </c>
      <c r="C5371" t="s">
        <v>6904</v>
      </c>
      <c r="D5371" t="s">
        <v>1709</v>
      </c>
      <c r="H5371" t="str">
        <f>INDEX('Vensim Variables'!$B:$B,MATCH(EPS!$B5371,'Vensim Variables'!$A:$A,0))</f>
        <v>g pollutant</v>
      </c>
      <c r="I5371" t="str">
        <f t="shared" si="166"/>
        <v>PM25</v>
      </c>
      <c r="J5371">
        <f>INDEX(NoSettings!$C:$C,MATCH(EPS!$A5371,NoSettings!$A:$A,0))</f>
        <v>57704200000</v>
      </c>
      <c r="K5371">
        <f>INDEX(GWP!$C$2:$C$13,MATCH(EPS!I5371,GWP!$B$2:$B$13,0))</f>
        <v>0</v>
      </c>
      <c r="L5371" s="4">
        <f t="shared" si="167"/>
        <v>0</v>
      </c>
    </row>
    <row r="5372" spans="1:12" hidden="1">
      <c r="A5372" t="s">
        <v>6874</v>
      </c>
      <c r="B5372" t="s">
        <v>6</v>
      </c>
      <c r="C5372" t="s">
        <v>6904</v>
      </c>
      <c r="D5372" t="s">
        <v>1710</v>
      </c>
      <c r="H5372" t="str">
        <f>INDEX('Vensim Variables'!$B:$B,MATCH(EPS!$B5372,'Vensim Variables'!$A:$A,0))</f>
        <v>g pollutant</v>
      </c>
      <c r="I5372" t="str">
        <f t="shared" si="166"/>
        <v>SOx</v>
      </c>
      <c r="J5372">
        <f>INDEX(NoSettings!$C:$C,MATCH(EPS!$A5372,NoSettings!$A:$A,0))</f>
        <v>5134970000</v>
      </c>
      <c r="K5372">
        <f>INDEX(GWP!$C$2:$C$13,MATCH(EPS!I5372,GWP!$B$2:$B$13,0))</f>
        <v>0</v>
      </c>
      <c r="L5372" s="4">
        <f t="shared" si="167"/>
        <v>0</v>
      </c>
    </row>
    <row r="5373" spans="1:12" hidden="1">
      <c r="A5373" t="s">
        <v>6875</v>
      </c>
      <c r="B5373" t="s">
        <v>6</v>
      </c>
      <c r="C5373" t="s">
        <v>6904</v>
      </c>
      <c r="D5373" t="s">
        <v>1711</v>
      </c>
      <c r="H5373" t="str">
        <f>INDEX('Vensim Variables'!$B:$B,MATCH(EPS!$B5373,'Vensim Variables'!$A:$A,0))</f>
        <v>g pollutant</v>
      </c>
      <c r="I5373" t="str">
        <f t="shared" si="166"/>
        <v>BC</v>
      </c>
      <c r="J5373">
        <f>INDEX(NoSettings!$C:$C,MATCH(EPS!$A5373,NoSettings!$A:$A,0))</f>
        <v>26534100000</v>
      </c>
      <c r="K5373">
        <f>INDEX(GWP!$C$2:$C$13,MATCH(EPS!I5373,GWP!$B$2:$B$13,0))</f>
        <v>0</v>
      </c>
      <c r="L5373" s="4">
        <f t="shared" si="167"/>
        <v>0</v>
      </c>
    </row>
    <row r="5374" spans="1:12" hidden="1">
      <c r="A5374" t="s">
        <v>6876</v>
      </c>
      <c r="B5374" t="s">
        <v>6</v>
      </c>
      <c r="C5374" t="s">
        <v>6904</v>
      </c>
      <c r="D5374" t="s">
        <v>1712</v>
      </c>
      <c r="H5374" t="str">
        <f>INDEX('Vensim Variables'!$B:$B,MATCH(EPS!$B5374,'Vensim Variables'!$A:$A,0))</f>
        <v>g pollutant</v>
      </c>
      <c r="I5374" t="str">
        <f t="shared" si="166"/>
        <v>OC</v>
      </c>
      <c r="J5374">
        <f>INDEX(NoSettings!$C:$C,MATCH(EPS!$A5374,NoSettings!$A:$A,0))</f>
        <v>17547100000</v>
      </c>
      <c r="K5374">
        <f>INDEX(GWP!$C$2:$C$13,MATCH(EPS!I5374,GWP!$B$2:$B$13,0))</f>
        <v>0</v>
      </c>
      <c r="L5374" s="4">
        <f t="shared" si="167"/>
        <v>0</v>
      </c>
    </row>
    <row r="5375" spans="1:12" hidden="1">
      <c r="A5375" t="s">
        <v>6877</v>
      </c>
      <c r="B5375" t="s">
        <v>6</v>
      </c>
      <c r="C5375" t="s">
        <v>6904</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hidden="1">
      <c r="A5376" t="s">
        <v>6878</v>
      </c>
      <c r="B5376" t="s">
        <v>6</v>
      </c>
      <c r="C5376" t="s">
        <v>6904</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hidden="1">
      <c r="A5377" t="s">
        <v>6879</v>
      </c>
      <c r="B5377" t="s">
        <v>6</v>
      </c>
      <c r="C5377" t="s">
        <v>6904</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c r="A5378" t="s">
        <v>7</v>
      </c>
      <c r="B5378" t="s">
        <v>1700</v>
      </c>
      <c r="C5378" t="s">
        <v>1768</v>
      </c>
      <c r="H5378" t="str">
        <f>INDEX('Vensim Variables'!$B:$B,MATCH(EPS!$B5378,'Vensim Variables'!$A:$A,0))</f>
        <v>MMTCO2e</v>
      </c>
      <c r="I5378" t="str">
        <f t="shared" si="166"/>
        <v>NA</v>
      </c>
      <c r="J5378">
        <f>INDEX(NoSettings!$C:$C,MATCH(EPS!$A5378,NoSettings!$A:$A,0))</f>
        <v>1685.77</v>
      </c>
      <c r="K5378" t="e">
        <f>INDEX(GWP!$C$2:$C$13,MATCH(EPS!I5378,GWP!$B$2:$B$13,0))</f>
        <v>#N/A</v>
      </c>
      <c r="L5378" s="4">
        <f t="shared" si="167"/>
        <v>1685.77</v>
      </c>
    </row>
    <row r="5379" spans="1:12" hidden="1">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1595.69</v>
      </c>
      <c r="K5379" t="e">
        <f>INDEX(GWP!$C$2:$C$13,MATCH(EPS!I5379,GWP!$B$2:$B$13,0))</f>
        <v>#N/A</v>
      </c>
      <c r="L5379" s="4">
        <f t="shared" ref="L5379:L5442" si="169">IF(H5379="g pollutant",K5379*J5379/10^12,IF(H5379="MMTCO2e",J5379,IF(H5379="MWh",J5379,0)))</f>
        <v>1595.69</v>
      </c>
    </row>
    <row r="5380" spans="1:12" hidden="1">
      <c r="A5380" t="s">
        <v>9</v>
      </c>
      <c r="B5380" t="s">
        <v>1700</v>
      </c>
      <c r="C5380" t="s">
        <v>1770</v>
      </c>
      <c r="H5380" t="str">
        <f>INDEX('Vensim Variables'!$B:$B,MATCH(EPS!$B5380,'Vensim Variables'!$A:$A,0))</f>
        <v>MMTCO2e</v>
      </c>
      <c r="I5380" t="str">
        <f t="shared" si="168"/>
        <v>NA</v>
      </c>
      <c r="J5380">
        <f>INDEX(NoSettings!$C:$C,MATCH(EPS!$A5380,NoSettings!$A:$A,0))</f>
        <v>65.616299999999995</v>
      </c>
      <c r="K5380" t="e">
        <f>INDEX(GWP!$C$2:$C$13,MATCH(EPS!I5380,GWP!$B$2:$B$13,0))</f>
        <v>#N/A</v>
      </c>
      <c r="L5380" s="4">
        <f t="shared" si="169"/>
        <v>65.616299999999995</v>
      </c>
    </row>
    <row r="5381" spans="1:12" hidden="1">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hidden="1">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c r="A5383" t="s">
        <v>12</v>
      </c>
      <c r="B5383" t="s">
        <v>12</v>
      </c>
      <c r="H5383" t="str">
        <f>INDEX('Vensim Variables'!$B:$B,MATCH(EPS!$B5383,'Vensim Variables'!$A:$A,0))</f>
        <v>MMTCO2e</v>
      </c>
      <c r="I5383" t="str">
        <f t="shared" si="168"/>
        <v>NA</v>
      </c>
      <c r="J5383">
        <f>INDEX(NoSettings!$C:$C,MATCH(EPS!$A5383,NoSettings!$A:$A,0))</f>
        <v>863.40800000000002</v>
      </c>
      <c r="K5383" t="e">
        <f>INDEX(GWP!$C$2:$C$13,MATCH(EPS!I5383,GWP!$B$2:$B$13,0))</f>
        <v>#N/A</v>
      </c>
      <c r="L5383" s="4">
        <f t="shared" si="169"/>
        <v>863.40800000000002</v>
      </c>
    </row>
    <row r="5384" spans="1:12" hidden="1">
      <c r="A5384" t="s">
        <v>13</v>
      </c>
      <c r="B5384" t="s">
        <v>13</v>
      </c>
      <c r="H5384" t="str">
        <f>INDEX('Vensim Variables'!$B:$B,MATCH(EPS!$B5384,'Vensim Variables'!$A:$A,0))</f>
        <v>MMTCO2e</v>
      </c>
      <c r="I5384" t="str">
        <f t="shared" si="168"/>
        <v>NA</v>
      </c>
      <c r="J5384">
        <f>INDEX(NoSettings!$C:$C,MATCH(EPS!$A5384,NoSettings!$A:$A,0))</f>
        <v>767.03599999999994</v>
      </c>
      <c r="K5384" t="e">
        <f>INDEX(GWP!$C$2:$C$13,MATCH(EPS!I5384,GWP!$B$2:$B$13,0))</f>
        <v>#N/A</v>
      </c>
      <c r="L5384" s="4">
        <f t="shared" si="169"/>
        <v>767.03599999999994</v>
      </c>
    </row>
    <row r="5385" spans="1:12" hidden="1">
      <c r="A5385" t="s">
        <v>14</v>
      </c>
      <c r="B5385" t="s">
        <v>14</v>
      </c>
      <c r="H5385" t="str">
        <f>INDEX('Vensim Variables'!$B:$B,MATCH(EPS!$B5385,'Vensim Variables'!$A:$A,0))</f>
        <v>MMTCO2e</v>
      </c>
      <c r="I5385" t="str">
        <f t="shared" si="168"/>
        <v>NA</v>
      </c>
      <c r="J5385">
        <f>INDEX(NoSettings!$C:$C,MATCH(EPS!$A5385,NoSettings!$A:$A,0))</f>
        <v>649.72799999999995</v>
      </c>
      <c r="K5385" t="e">
        <f>INDEX(GWP!$C$2:$C$13,MATCH(EPS!I5385,GWP!$B$2:$B$13,0))</f>
        <v>#N/A</v>
      </c>
      <c r="L5385" s="4">
        <f t="shared" si="169"/>
        <v>649.72799999999995</v>
      </c>
    </row>
    <row r="5386" spans="1:12" hidden="1">
      <c r="A5386" t="s">
        <v>15</v>
      </c>
      <c r="B5386" t="s">
        <v>15</v>
      </c>
      <c r="H5386" t="str">
        <f>INDEX('Vensim Variables'!$B:$B,MATCH(EPS!$B5386,'Vensim Variables'!$A:$A,0))</f>
        <v>MMTCO2e</v>
      </c>
      <c r="I5386" t="str">
        <f t="shared" si="168"/>
        <v>NA</v>
      </c>
      <c r="J5386">
        <f>INDEX(NoSettings!$C:$C,MATCH(EPS!$A5386,NoSettings!$A:$A,0))</f>
        <v>169.196</v>
      </c>
      <c r="K5386" t="e">
        <f>INDEX(GWP!$C$2:$C$13,MATCH(EPS!I5386,GWP!$B$2:$B$13,0))</f>
        <v>#N/A</v>
      </c>
      <c r="L5386" s="4">
        <f t="shared" si="169"/>
        <v>169.196</v>
      </c>
    </row>
    <row r="5387" spans="1:12" hidden="1">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hidden="1">
      <c r="A5388" t="s">
        <v>1901</v>
      </c>
      <c r="B5388" t="s">
        <v>1902</v>
      </c>
      <c r="C5388" t="s">
        <v>1752</v>
      </c>
      <c r="H5388" t="str">
        <f>INDEX('Vensim Variables'!$B:$B,MATCH(EPS!$B5388,'Vensim Variables'!$A:$A,0))</f>
        <v>MWh</v>
      </c>
      <c r="I5388" t="str">
        <f t="shared" si="168"/>
        <v>NA</v>
      </c>
      <c r="J5388">
        <f>INDEX(NoSettings!$C:$C,MATCH(EPS!$A5388,NoSettings!$A:$A,0))</f>
        <v>919067000</v>
      </c>
      <c r="K5388" t="e">
        <f>INDEX(GWP!$C$2:$C$13,MATCH(EPS!I5388,GWP!$B$2:$B$13,0))</f>
        <v>#N/A</v>
      </c>
      <c r="L5388" s="4">
        <f t="shared" si="169"/>
        <v>919067000</v>
      </c>
    </row>
    <row r="5389" spans="1:12" hidden="1">
      <c r="A5389" t="s">
        <v>7279</v>
      </c>
      <c r="B5389" t="s">
        <v>1902</v>
      </c>
      <c r="C5389" t="s">
        <v>7291</v>
      </c>
      <c r="H5389" t="str">
        <f>INDEX('Vensim Variables'!$B:$B,MATCH(EPS!$B5389,'Vensim Variables'!$A:$A,0))</f>
        <v>MWh</v>
      </c>
      <c r="I5389" t="str">
        <f t="shared" si="168"/>
        <v>NA</v>
      </c>
      <c r="J5389">
        <f>INDEX(NoSettings!$C:$C,MATCH(EPS!$A5389,NoSettings!$A:$A,0))</f>
        <v>62664500</v>
      </c>
      <c r="K5389" t="e">
        <f>INDEX(GWP!$C$2:$C$13,MATCH(EPS!I5389,GWP!$B$2:$B$13,0))</f>
        <v>#N/A</v>
      </c>
      <c r="L5389" s="4">
        <f t="shared" si="169"/>
        <v>62664500</v>
      </c>
    </row>
    <row r="5390" spans="1:12" hidden="1">
      <c r="A5390" t="s">
        <v>7280</v>
      </c>
      <c r="B5390" t="s">
        <v>1902</v>
      </c>
      <c r="C5390" t="s">
        <v>7292</v>
      </c>
      <c r="H5390" t="str">
        <f>INDEX('Vensim Variables'!$B:$B,MATCH(EPS!$B5390,'Vensim Variables'!$A:$A,0))</f>
        <v>MWh</v>
      </c>
      <c r="I5390" t="str">
        <f t="shared" si="168"/>
        <v>NA</v>
      </c>
      <c r="J5390">
        <f>INDEX(NoSettings!$C:$C,MATCH(EPS!$A5390,NoSettings!$A:$A,0))</f>
        <v>1357680000</v>
      </c>
      <c r="K5390" t="e">
        <f>INDEX(GWP!$C$2:$C$13,MATCH(EPS!I5390,GWP!$B$2:$B$13,0))</f>
        <v>#N/A</v>
      </c>
      <c r="L5390" s="4">
        <f t="shared" si="169"/>
        <v>1357680000</v>
      </c>
    </row>
    <row r="5391" spans="1:12" hidden="1">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hidden="1">
      <c r="A5392" t="s">
        <v>1906</v>
      </c>
      <c r="B5392" t="s">
        <v>1902</v>
      </c>
      <c r="C5392" t="s">
        <v>1755</v>
      </c>
      <c r="H5392" t="str">
        <f>INDEX('Vensim Variables'!$B:$B,MATCH(EPS!$B5392,'Vensim Variables'!$A:$A,0))</f>
        <v>MWh</v>
      </c>
      <c r="I5392" t="str">
        <f t="shared" si="168"/>
        <v>NA</v>
      </c>
      <c r="J5392">
        <f>INDEX(NoSettings!$C:$C,MATCH(EPS!$A5392,NoSettings!$A:$A,0))</f>
        <v>242865000</v>
      </c>
      <c r="K5392" t="e">
        <f>INDEX(GWP!$C$2:$C$13,MATCH(EPS!I5392,GWP!$B$2:$B$13,0))</f>
        <v>#N/A</v>
      </c>
      <c r="L5392" s="4">
        <f t="shared" si="169"/>
        <v>242865000</v>
      </c>
    </row>
    <row r="5393" spans="1:12" hidden="1">
      <c r="A5393" t="s">
        <v>1907</v>
      </c>
      <c r="B5393" t="s">
        <v>1902</v>
      </c>
      <c r="C5393" t="s">
        <v>1756</v>
      </c>
      <c r="H5393" t="str">
        <f>INDEX('Vensim Variables'!$B:$B,MATCH(EPS!$B5393,'Vensim Variables'!$A:$A,0))</f>
        <v>MWh</v>
      </c>
      <c r="I5393" t="str">
        <f t="shared" si="168"/>
        <v>NA</v>
      </c>
      <c r="J5393">
        <f>INDEX(NoSettings!$C:$C,MATCH(EPS!$A5393,NoSettings!$A:$A,0))</f>
        <v>381167000</v>
      </c>
      <c r="K5393" t="e">
        <f>INDEX(GWP!$C$2:$C$13,MATCH(EPS!I5393,GWP!$B$2:$B$13,0))</f>
        <v>#N/A</v>
      </c>
      <c r="L5393" s="4">
        <f t="shared" si="169"/>
        <v>381167000</v>
      </c>
    </row>
    <row r="5394" spans="1:12" hidden="1">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hidden="1">
      <c r="A5395" t="s">
        <v>1909</v>
      </c>
      <c r="B5395" t="s">
        <v>1902</v>
      </c>
      <c r="C5395" t="s">
        <v>1758</v>
      </c>
      <c r="H5395" t="str">
        <f>INDEX('Vensim Variables'!$B:$B,MATCH(EPS!$B5395,'Vensim Variables'!$A:$A,0))</f>
        <v>MWh</v>
      </c>
      <c r="I5395" t="str">
        <f t="shared" si="168"/>
        <v>NA</v>
      </c>
      <c r="J5395">
        <f>INDEX(NoSettings!$C:$C,MATCH(EPS!$A5395,NoSettings!$A:$A,0))</f>
        <v>3077870</v>
      </c>
      <c r="K5395" t="e">
        <f>INDEX(GWP!$C$2:$C$13,MATCH(EPS!I5395,GWP!$B$2:$B$13,0))</f>
        <v>#N/A</v>
      </c>
      <c r="L5395" s="4">
        <f t="shared" si="169"/>
        <v>3077870</v>
      </c>
    </row>
    <row r="5396" spans="1:12" hidden="1">
      <c r="A5396" t="s">
        <v>1910</v>
      </c>
      <c r="B5396" t="s">
        <v>1902</v>
      </c>
      <c r="C5396" t="s">
        <v>1759</v>
      </c>
      <c r="H5396" t="str">
        <f>INDEX('Vensim Variables'!$B:$B,MATCH(EPS!$B5396,'Vensim Variables'!$A:$A,0))</f>
        <v>MWh</v>
      </c>
      <c r="I5396" t="str">
        <f t="shared" si="168"/>
        <v>NA</v>
      </c>
      <c r="J5396">
        <f>INDEX(NoSettings!$C:$C,MATCH(EPS!$A5396,NoSettings!$A:$A,0))</f>
        <v>18297000</v>
      </c>
      <c r="K5396" t="e">
        <f>INDEX(GWP!$C$2:$C$13,MATCH(EPS!I5396,GWP!$B$2:$B$13,0))</f>
        <v>#N/A</v>
      </c>
      <c r="L5396" s="4">
        <f t="shared" si="169"/>
        <v>18297000</v>
      </c>
    </row>
    <row r="5397" spans="1:12" hidden="1">
      <c r="A5397" t="s">
        <v>1911</v>
      </c>
      <c r="B5397" t="s">
        <v>1902</v>
      </c>
      <c r="C5397" t="s">
        <v>1760</v>
      </c>
      <c r="H5397" t="str">
        <f>INDEX('Vensim Variables'!$B:$B,MATCH(EPS!$B5397,'Vensim Variables'!$A:$A,0))</f>
        <v>MWh</v>
      </c>
      <c r="I5397" t="str">
        <f t="shared" si="168"/>
        <v>NA</v>
      </c>
      <c r="J5397">
        <f>INDEX(NoSettings!$C:$C,MATCH(EPS!$A5397,NoSettings!$A:$A,0))</f>
        <v>15269100</v>
      </c>
      <c r="K5397" t="e">
        <f>INDEX(GWP!$C$2:$C$13,MATCH(EPS!I5397,GWP!$B$2:$B$13,0))</f>
        <v>#N/A</v>
      </c>
      <c r="L5397" s="4">
        <f t="shared" si="169"/>
        <v>15269100</v>
      </c>
    </row>
    <row r="5398" spans="1:12" hidden="1">
      <c r="A5398" t="s">
        <v>1912</v>
      </c>
      <c r="B5398" t="s">
        <v>1902</v>
      </c>
      <c r="C5398" t="s">
        <v>1761</v>
      </c>
      <c r="H5398" t="str">
        <f>INDEX('Vensim Variables'!$B:$B,MATCH(EPS!$B5398,'Vensim Variables'!$A:$A,0))</f>
        <v>MWh</v>
      </c>
      <c r="I5398" t="str">
        <f t="shared" si="168"/>
        <v>NA</v>
      </c>
      <c r="J5398">
        <f>INDEX(NoSettings!$C:$C,MATCH(EPS!$A5398,NoSettings!$A:$A,0))</f>
        <v>7975920</v>
      </c>
      <c r="K5398" t="e">
        <f>INDEX(GWP!$C$2:$C$13,MATCH(EPS!I5398,GWP!$B$2:$B$13,0))</f>
        <v>#N/A</v>
      </c>
      <c r="L5398" s="4">
        <f t="shared" si="169"/>
        <v>7975920</v>
      </c>
    </row>
    <row r="5399" spans="1:12" hidden="1">
      <c r="A5399" t="s">
        <v>1913</v>
      </c>
      <c r="B5399" t="s">
        <v>1902</v>
      </c>
      <c r="C5399" t="s">
        <v>1762</v>
      </c>
      <c r="H5399" t="str">
        <f>INDEX('Vensim Variables'!$B:$B,MATCH(EPS!$B5399,'Vensim Variables'!$A:$A,0))</f>
        <v>MWh</v>
      </c>
      <c r="I5399" t="str">
        <f t="shared" si="168"/>
        <v>NA</v>
      </c>
      <c r="J5399">
        <f>INDEX(NoSettings!$C:$C,MATCH(EPS!$A5399,NoSettings!$A:$A,0))</f>
        <v>113526000</v>
      </c>
      <c r="K5399" t="e">
        <f>INDEX(GWP!$C$2:$C$13,MATCH(EPS!I5399,GWP!$B$2:$B$13,0))</f>
        <v>#N/A</v>
      </c>
      <c r="L5399" s="4">
        <f t="shared" si="169"/>
        <v>113526000</v>
      </c>
    </row>
    <row r="5400" spans="1:12" hidden="1">
      <c r="A5400" t="s">
        <v>1914</v>
      </c>
      <c r="B5400" t="s">
        <v>1902</v>
      </c>
      <c r="C5400" t="s">
        <v>1763</v>
      </c>
      <c r="H5400" t="str">
        <f>INDEX('Vensim Variables'!$B:$B,MATCH(EPS!$B5400,'Vensim Variables'!$A:$A,0))</f>
        <v>MWh</v>
      </c>
      <c r="I5400" t="str">
        <f t="shared" si="168"/>
        <v>NA</v>
      </c>
      <c r="J5400">
        <f>INDEX(NoSettings!$C:$C,MATCH(EPS!$A5400,NoSettings!$A:$A,0))</f>
        <v>8844290</v>
      </c>
      <c r="K5400" t="e">
        <f>INDEX(GWP!$C$2:$C$13,MATCH(EPS!I5400,GWP!$B$2:$B$13,0))</f>
        <v>#N/A</v>
      </c>
      <c r="L5400" s="4">
        <f t="shared" si="169"/>
        <v>8844290</v>
      </c>
    </row>
    <row r="5401" spans="1:12" hidden="1">
      <c r="A5401" t="s">
        <v>1915</v>
      </c>
      <c r="B5401" t="s">
        <v>1902</v>
      </c>
      <c r="C5401" t="s">
        <v>1764</v>
      </c>
      <c r="H5401" t="str">
        <f>INDEX('Vensim Variables'!$B:$B,MATCH(EPS!$B5401,'Vensim Variables'!$A:$A,0))</f>
        <v>MWh</v>
      </c>
      <c r="I5401" t="str">
        <f t="shared" si="168"/>
        <v>NA</v>
      </c>
      <c r="J5401">
        <f>INDEX(NoSettings!$C:$C,MATCH(EPS!$A5401,NoSettings!$A:$A,0))</f>
        <v>132943</v>
      </c>
      <c r="K5401" t="e">
        <f>INDEX(GWP!$C$2:$C$13,MATCH(EPS!I5401,GWP!$B$2:$B$13,0))</f>
        <v>#N/A</v>
      </c>
      <c r="L5401" s="4">
        <f t="shared" si="169"/>
        <v>132943</v>
      </c>
    </row>
    <row r="5402" spans="1:12" hidden="1">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c r="A5404" t="s">
        <v>1918</v>
      </c>
      <c r="B5404" t="s">
        <v>1902</v>
      </c>
      <c r="C5404" t="s">
        <v>1767</v>
      </c>
      <c r="H5404" t="str">
        <f>INDEX('Vensim Variables'!$B:$B,MATCH(EPS!$B5404,'Vensim Variables'!$A:$A,0))</f>
        <v>MWh</v>
      </c>
      <c r="I5404" t="str">
        <f t="shared" si="168"/>
        <v>NA</v>
      </c>
      <c r="J5404">
        <f>INDEX(NoSettings!$C:$C,MATCH(EPS!$A5404,NoSettings!$A:$A,0))</f>
        <v>7860590</v>
      </c>
      <c r="K5404" t="e">
        <f>INDEX(GWP!$C$2:$C$13,MATCH(EPS!I5404,GWP!$B$2:$B$13,0))</f>
        <v>#N/A</v>
      </c>
      <c r="L5404" s="4">
        <f t="shared" si="169"/>
        <v>7860590</v>
      </c>
    </row>
    <row r="5405" spans="1:12" hidden="1">
      <c r="A5405" t="s">
        <v>7281</v>
      </c>
      <c r="B5405" t="s">
        <v>1902</v>
      </c>
      <c r="C5405" t="s">
        <v>7293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c r="A5406" t="s">
        <v>7282</v>
      </c>
      <c r="B5406" t="s">
        <v>1902</v>
      </c>
      <c r="C5406" t="s">
        <v>7294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c r="A5407" t="s">
        <v>7283</v>
      </c>
      <c r="B5407" t="s">
        <v>1902</v>
      </c>
      <c r="C5407" t="s">
        <v>7295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c r="A5408" t="s">
        <v>7284</v>
      </c>
      <c r="B5408" t="s">
        <v>1902</v>
      </c>
      <c r="C5408" t="s">
        <v>7296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c r="A5409" t="s">
        <v>7285</v>
      </c>
      <c r="B5409" t="s">
        <v>1902</v>
      </c>
      <c r="C5409" t="s">
        <v>7297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c r="A5410" t="s">
        <v>7286</v>
      </c>
      <c r="B5410" t="s">
        <v>1902</v>
      </c>
      <c r="C5410" t="s">
        <v>7298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c r="A5411" t="s">
        <v>7287</v>
      </c>
      <c r="B5411" t="s">
        <v>1902</v>
      </c>
      <c r="C5411" t="s">
        <v>7299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c r="A5412" t="s">
        <v>2758</v>
      </c>
      <c r="B5412" t="s">
        <v>2757</v>
      </c>
      <c r="C5412" t="s">
        <v>1768</v>
      </c>
      <c r="D5412" t="s">
        <v>1702</v>
      </c>
      <c r="H5412" t="str">
        <f>INDEX('Vensim Variables'!$B:$B,MATCH(EPS!$B5412,'Vensim Variables'!$A:$A,0))</f>
        <v>g pollutant</v>
      </c>
      <c r="I5412" t="str">
        <f t="shared" si="168"/>
        <v>CO2</v>
      </c>
      <c r="J5412">
        <f>INDEX(NoSettings!$C:$C,MATCH(EPS!$A5412,NoSettings!$A:$A,0))</f>
        <v>1680100000000000</v>
      </c>
      <c r="K5412">
        <f>INDEX(GWP!$C$2:$C$13,MATCH(EPS!I5412,GWP!$B$2:$B$13,0))</f>
        <v>1</v>
      </c>
      <c r="L5412" s="4">
        <f t="shared" si="169"/>
        <v>1680.1</v>
      </c>
    </row>
    <row r="5413" spans="1:12" hidden="1">
      <c r="A5413" t="s">
        <v>2759</v>
      </c>
      <c r="B5413" t="s">
        <v>2757</v>
      </c>
      <c r="C5413" t="s">
        <v>1768</v>
      </c>
      <c r="D5413" t="s">
        <v>1705</v>
      </c>
      <c r="H5413" t="str">
        <f>INDEX('Vensim Variables'!$B:$B,MATCH(EPS!$B5413,'Vensim Variables'!$A:$A,0))</f>
        <v>g pollutant</v>
      </c>
      <c r="I5413" t="str">
        <f t="shared" si="168"/>
        <v>VOC</v>
      </c>
      <c r="J5413">
        <f>INDEX(NoSettings!$C:$C,MATCH(EPS!$A5413,NoSettings!$A:$A,0))</f>
        <v>1065240000000</v>
      </c>
      <c r="K5413">
        <f>INDEX(GWP!$C$2:$C$13,MATCH(EPS!I5413,GWP!$B$2:$B$13,0))</f>
        <v>0</v>
      </c>
      <c r="L5413" s="4">
        <f t="shared" si="169"/>
        <v>0</v>
      </c>
    </row>
    <row r="5414" spans="1:12" hidden="1">
      <c r="A5414" t="s">
        <v>2760</v>
      </c>
      <c r="B5414" t="s">
        <v>2757</v>
      </c>
      <c r="C5414" t="s">
        <v>1768</v>
      </c>
      <c r="D5414" t="s">
        <v>1706</v>
      </c>
      <c r="H5414" t="str">
        <f>INDEX('Vensim Variables'!$B:$B,MATCH(EPS!$B5414,'Vensim Variables'!$A:$A,0))</f>
        <v>g pollutant</v>
      </c>
      <c r="I5414" t="str">
        <f t="shared" si="168"/>
        <v>CO</v>
      </c>
      <c r="J5414">
        <f>INDEX(NoSettings!$C:$C,MATCH(EPS!$A5414,NoSettings!$A:$A,0))</f>
        <v>14730000000000</v>
      </c>
      <c r="K5414">
        <f>INDEX(GWP!$C$2:$C$13,MATCH(EPS!I5414,GWP!$B$2:$B$13,0))</f>
        <v>0</v>
      </c>
      <c r="L5414" s="4">
        <f t="shared" si="169"/>
        <v>0</v>
      </c>
    </row>
    <row r="5415" spans="1:12" hidden="1">
      <c r="A5415" t="s">
        <v>2761</v>
      </c>
      <c r="B5415" t="s">
        <v>2757</v>
      </c>
      <c r="C5415" t="s">
        <v>1768</v>
      </c>
      <c r="D5415" t="s">
        <v>1707</v>
      </c>
      <c r="H5415" t="str">
        <f>INDEX('Vensim Variables'!$B:$B,MATCH(EPS!$B5415,'Vensim Variables'!$A:$A,0))</f>
        <v>g pollutant</v>
      </c>
      <c r="I5415" t="str">
        <f t="shared" si="168"/>
        <v>NOx</v>
      </c>
      <c r="J5415">
        <f>INDEX(NoSettings!$C:$C,MATCH(EPS!$A5415,NoSettings!$A:$A,0))</f>
        <v>3190350000000</v>
      </c>
      <c r="K5415">
        <f>INDEX(GWP!$C$2:$C$13,MATCH(EPS!I5415,GWP!$B$2:$B$13,0))</f>
        <v>0</v>
      </c>
      <c r="L5415" s="4">
        <f t="shared" si="169"/>
        <v>0</v>
      </c>
    </row>
    <row r="5416" spans="1:12" hidden="1">
      <c r="A5416" t="s">
        <v>2762</v>
      </c>
      <c r="B5416" t="s">
        <v>2757</v>
      </c>
      <c r="C5416" t="s">
        <v>1768</v>
      </c>
      <c r="D5416" t="s">
        <v>1708</v>
      </c>
      <c r="H5416" t="str">
        <f>INDEX('Vensim Variables'!$B:$B,MATCH(EPS!$B5416,'Vensim Variables'!$A:$A,0))</f>
        <v>g pollutant</v>
      </c>
      <c r="I5416" t="str">
        <f t="shared" si="168"/>
        <v>PM10</v>
      </c>
      <c r="J5416">
        <f>INDEX(NoSettings!$C:$C,MATCH(EPS!$A5416,NoSettings!$A:$A,0))</f>
        <v>226087000000</v>
      </c>
      <c r="K5416">
        <f>INDEX(GWP!$C$2:$C$13,MATCH(EPS!I5416,GWP!$B$2:$B$13,0))</f>
        <v>0</v>
      </c>
      <c r="L5416" s="4">
        <f t="shared" si="169"/>
        <v>0</v>
      </c>
    </row>
    <row r="5417" spans="1:12" hidden="1">
      <c r="A5417" t="s">
        <v>2763</v>
      </c>
      <c r="B5417" t="s">
        <v>2757</v>
      </c>
      <c r="C5417" t="s">
        <v>1768</v>
      </c>
      <c r="D5417" t="s">
        <v>1709</v>
      </c>
      <c r="H5417" t="str">
        <f>INDEX('Vensim Variables'!$B:$B,MATCH(EPS!$B5417,'Vensim Variables'!$A:$A,0))</f>
        <v>g pollutant</v>
      </c>
      <c r="I5417" t="str">
        <f t="shared" si="168"/>
        <v>PM25</v>
      </c>
      <c r="J5417">
        <f>INDEX(NoSettings!$C:$C,MATCH(EPS!$A5417,NoSettings!$A:$A,0))</f>
        <v>111033000000</v>
      </c>
      <c r="K5417">
        <f>INDEX(GWP!$C$2:$C$13,MATCH(EPS!I5417,GWP!$B$2:$B$13,0))</f>
        <v>0</v>
      </c>
      <c r="L5417" s="4">
        <f t="shared" si="169"/>
        <v>0</v>
      </c>
    </row>
    <row r="5418" spans="1:12" hidden="1">
      <c r="A5418" t="s">
        <v>2764</v>
      </c>
      <c r="B5418" t="s">
        <v>2757</v>
      </c>
      <c r="C5418" t="s">
        <v>1768</v>
      </c>
      <c r="D5418" t="s">
        <v>1710</v>
      </c>
      <c r="H5418" t="str">
        <f>INDEX('Vensim Variables'!$B:$B,MATCH(EPS!$B5418,'Vensim Variables'!$A:$A,0))</f>
        <v>g pollutant</v>
      </c>
      <c r="I5418" t="str">
        <f t="shared" si="168"/>
        <v>SOx</v>
      </c>
      <c r="J5418">
        <f>INDEX(NoSettings!$C:$C,MATCH(EPS!$A5418,NoSettings!$A:$A,0))</f>
        <v>20596800000</v>
      </c>
      <c r="K5418">
        <f>INDEX(GWP!$C$2:$C$13,MATCH(EPS!I5418,GWP!$B$2:$B$13,0))</f>
        <v>0</v>
      </c>
      <c r="L5418" s="4">
        <f t="shared" si="169"/>
        <v>0</v>
      </c>
    </row>
    <row r="5419" spans="1:12" hidden="1">
      <c r="A5419" t="s">
        <v>2765</v>
      </c>
      <c r="B5419" t="s">
        <v>2757</v>
      </c>
      <c r="C5419" t="s">
        <v>1768</v>
      </c>
      <c r="D5419" t="s">
        <v>1711</v>
      </c>
      <c r="H5419" t="str">
        <f>INDEX('Vensim Variables'!$B:$B,MATCH(EPS!$B5419,'Vensim Variables'!$A:$A,0))</f>
        <v>g pollutant</v>
      </c>
      <c r="I5419" t="str">
        <f t="shared" si="168"/>
        <v>BC</v>
      </c>
      <c r="J5419">
        <f>INDEX(NoSettings!$C:$C,MATCH(EPS!$A5419,NoSettings!$A:$A,0))</f>
        <v>53994800000</v>
      </c>
      <c r="K5419">
        <f>INDEX(GWP!$C$2:$C$13,MATCH(EPS!I5419,GWP!$B$2:$B$13,0))</f>
        <v>0</v>
      </c>
      <c r="L5419" s="4">
        <f t="shared" si="169"/>
        <v>0</v>
      </c>
    </row>
    <row r="5420" spans="1:12" hidden="1">
      <c r="A5420" t="s">
        <v>2766</v>
      </c>
      <c r="B5420" t="s">
        <v>2757</v>
      </c>
      <c r="C5420" t="s">
        <v>1768</v>
      </c>
      <c r="D5420" t="s">
        <v>1712</v>
      </c>
      <c r="H5420" t="str">
        <f>INDEX('Vensim Variables'!$B:$B,MATCH(EPS!$B5420,'Vensim Variables'!$A:$A,0))</f>
        <v>g pollutant</v>
      </c>
      <c r="I5420" t="str">
        <f t="shared" si="168"/>
        <v>OC</v>
      </c>
      <c r="J5420">
        <f>INDEX(NoSettings!$C:$C,MATCH(EPS!$A5420,NoSettings!$A:$A,0))</f>
        <v>26263400000</v>
      </c>
      <c r="K5420">
        <f>INDEX(GWP!$C$2:$C$13,MATCH(EPS!I5420,GWP!$B$2:$B$13,0))</f>
        <v>0</v>
      </c>
      <c r="L5420" s="4">
        <f t="shared" si="169"/>
        <v>0</v>
      </c>
    </row>
    <row r="5421" spans="1:12" hidden="1">
      <c r="A5421" t="s">
        <v>2767</v>
      </c>
      <c r="B5421" t="s">
        <v>2757</v>
      </c>
      <c r="C5421" t="s">
        <v>1768</v>
      </c>
      <c r="D5421" t="s">
        <v>1713</v>
      </c>
      <c r="H5421" t="str">
        <f>INDEX('Vensim Variables'!$B:$B,MATCH(EPS!$B5421,'Vensim Variables'!$A:$A,0))</f>
        <v>g pollutant</v>
      </c>
      <c r="I5421" t="str">
        <f t="shared" si="168"/>
        <v>CH4</v>
      </c>
      <c r="J5421">
        <f>INDEX(NoSettings!$C:$C,MATCH(EPS!$A5421,NoSettings!$A:$A,0))</f>
        <v>70105700000</v>
      </c>
      <c r="K5421">
        <f>INDEX(GWP!$C$2:$C$13,MATCH(EPS!I5421,GWP!$B$2:$B$13,0))</f>
        <v>28</v>
      </c>
      <c r="L5421" s="4">
        <f t="shared" si="169"/>
        <v>1.9629596</v>
      </c>
    </row>
    <row r="5422" spans="1:12" hidden="1">
      <c r="A5422" t="s">
        <v>2768</v>
      </c>
      <c r="B5422" t="s">
        <v>2757</v>
      </c>
      <c r="C5422" t="s">
        <v>1768</v>
      </c>
      <c r="D5422" t="s">
        <v>1714</v>
      </c>
      <c r="H5422" t="str">
        <f>INDEX('Vensim Variables'!$B:$B,MATCH(EPS!$B5422,'Vensim Variables'!$A:$A,0))</f>
        <v>g pollutant</v>
      </c>
      <c r="I5422" t="str">
        <f t="shared" si="168"/>
        <v>N2O</v>
      </c>
      <c r="J5422">
        <f>INDEX(NoSettings!$C:$C,MATCH(EPS!$A5422,NoSettings!$A:$A,0))</f>
        <v>14015600000</v>
      </c>
      <c r="K5422">
        <f>INDEX(GWP!$C$2:$C$13,MATCH(EPS!I5422,GWP!$B$2:$B$13,0))</f>
        <v>265</v>
      </c>
      <c r="L5422" s="4">
        <f t="shared" si="169"/>
        <v>3.714134</v>
      </c>
    </row>
    <row r="5423" spans="1:12" hidden="1">
      <c r="A5423" t="s">
        <v>2769</v>
      </c>
      <c r="B5423" t="s">
        <v>2757</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c r="A5424" t="s">
        <v>2770</v>
      </c>
      <c r="B5424" t="s">
        <v>2757</v>
      </c>
      <c r="C5424" t="s">
        <v>1769</v>
      </c>
      <c r="D5424" t="s">
        <v>1702</v>
      </c>
      <c r="H5424" t="str">
        <f>INDEX('Vensim Variables'!$B:$B,MATCH(EPS!$B5424,'Vensim Variables'!$A:$A,0))</f>
        <v>g pollutant</v>
      </c>
      <c r="I5424" t="str">
        <f t="shared" si="168"/>
        <v>CO2</v>
      </c>
      <c r="J5424">
        <f>INDEX(NoSettings!$C:$C,MATCH(EPS!$A5424,NoSettings!$A:$A,0))</f>
        <v>1575040000000000</v>
      </c>
      <c r="K5424">
        <f>INDEX(GWP!$C$2:$C$13,MATCH(EPS!I5424,GWP!$B$2:$B$13,0))</f>
        <v>1</v>
      </c>
      <c r="L5424" s="4">
        <f t="shared" si="169"/>
        <v>1575.04</v>
      </c>
    </row>
    <row r="5425" spans="1:12" hidden="1">
      <c r="A5425" t="s">
        <v>2771</v>
      </c>
      <c r="B5425" t="s">
        <v>2757</v>
      </c>
      <c r="C5425" t="s">
        <v>1769</v>
      </c>
      <c r="D5425" t="s">
        <v>1705</v>
      </c>
      <c r="H5425" t="str">
        <f>INDEX('Vensim Variables'!$B:$B,MATCH(EPS!$B5425,'Vensim Variables'!$A:$A,0))</f>
        <v>g pollutant</v>
      </c>
      <c r="I5425" t="str">
        <f t="shared" si="168"/>
        <v>VOC</v>
      </c>
      <c r="J5425">
        <f>INDEX(NoSettings!$C:$C,MATCH(EPS!$A5425,NoSettings!$A:$A,0))</f>
        <v>28025700000</v>
      </c>
      <c r="K5425">
        <f>INDEX(GWP!$C$2:$C$13,MATCH(EPS!I5425,GWP!$B$2:$B$13,0))</f>
        <v>0</v>
      </c>
      <c r="L5425" s="4">
        <f t="shared" si="169"/>
        <v>0</v>
      </c>
    </row>
    <row r="5426" spans="1:12" hidden="1">
      <c r="A5426" t="s">
        <v>2772</v>
      </c>
      <c r="B5426" t="s">
        <v>2757</v>
      </c>
      <c r="C5426" t="s">
        <v>1769</v>
      </c>
      <c r="D5426" t="s">
        <v>1706</v>
      </c>
      <c r="H5426" t="str">
        <f>INDEX('Vensim Variables'!$B:$B,MATCH(EPS!$B5426,'Vensim Variables'!$A:$A,0))</f>
        <v>g pollutant</v>
      </c>
      <c r="I5426" t="str">
        <f t="shared" si="168"/>
        <v>CO</v>
      </c>
      <c r="J5426">
        <f>INDEX(NoSettings!$C:$C,MATCH(EPS!$A5426,NoSettings!$A:$A,0))</f>
        <v>420248000000</v>
      </c>
      <c r="K5426">
        <f>INDEX(GWP!$C$2:$C$13,MATCH(EPS!I5426,GWP!$B$2:$B$13,0))</f>
        <v>0</v>
      </c>
      <c r="L5426" s="4">
        <f t="shared" si="169"/>
        <v>0</v>
      </c>
    </row>
    <row r="5427" spans="1:12" hidden="1">
      <c r="A5427" t="s">
        <v>2773</v>
      </c>
      <c r="B5427" t="s">
        <v>2757</v>
      </c>
      <c r="C5427" t="s">
        <v>1769</v>
      </c>
      <c r="D5427" t="s">
        <v>1707</v>
      </c>
      <c r="H5427" t="str">
        <f>INDEX('Vensim Variables'!$B:$B,MATCH(EPS!$B5427,'Vensim Variables'!$A:$A,0))</f>
        <v>g pollutant</v>
      </c>
      <c r="I5427" t="str">
        <f t="shared" si="168"/>
        <v>NOx</v>
      </c>
      <c r="J5427">
        <f>INDEX(NoSettings!$C:$C,MATCH(EPS!$A5427,NoSettings!$A:$A,0))</f>
        <v>860599000000</v>
      </c>
      <c r="K5427">
        <f>INDEX(GWP!$C$2:$C$13,MATCH(EPS!I5427,GWP!$B$2:$B$13,0))</f>
        <v>0</v>
      </c>
      <c r="L5427" s="4">
        <f t="shared" si="169"/>
        <v>0</v>
      </c>
    </row>
    <row r="5428" spans="1:12" hidden="1">
      <c r="A5428" t="s">
        <v>2774</v>
      </c>
      <c r="B5428" t="s">
        <v>2757</v>
      </c>
      <c r="C5428" t="s">
        <v>1769</v>
      </c>
      <c r="D5428" t="s">
        <v>1708</v>
      </c>
      <c r="H5428" t="str">
        <f>INDEX('Vensim Variables'!$B:$B,MATCH(EPS!$B5428,'Vensim Variables'!$A:$A,0))</f>
        <v>g pollutant</v>
      </c>
      <c r="I5428" t="str">
        <f t="shared" si="168"/>
        <v>PM10</v>
      </c>
      <c r="J5428">
        <f>INDEX(NoSettings!$C:$C,MATCH(EPS!$A5428,NoSettings!$A:$A,0))</f>
        <v>102191000000</v>
      </c>
      <c r="K5428">
        <f>INDEX(GWP!$C$2:$C$13,MATCH(EPS!I5428,GWP!$B$2:$B$13,0))</f>
        <v>0</v>
      </c>
      <c r="L5428" s="4">
        <f t="shared" si="169"/>
        <v>0</v>
      </c>
    </row>
    <row r="5429" spans="1:12" hidden="1">
      <c r="A5429" t="s">
        <v>2775</v>
      </c>
      <c r="B5429" t="s">
        <v>2757</v>
      </c>
      <c r="C5429" t="s">
        <v>1769</v>
      </c>
      <c r="D5429" t="s">
        <v>1709</v>
      </c>
      <c r="H5429" t="str">
        <f>INDEX('Vensim Variables'!$B:$B,MATCH(EPS!$B5429,'Vensim Variables'!$A:$A,0))</f>
        <v>g pollutant</v>
      </c>
      <c r="I5429" t="str">
        <f t="shared" si="168"/>
        <v>PM25</v>
      </c>
      <c r="J5429">
        <f>INDEX(NoSettings!$C:$C,MATCH(EPS!$A5429,NoSettings!$A:$A,0))</f>
        <v>86031500000</v>
      </c>
      <c r="K5429">
        <f>INDEX(GWP!$C$2:$C$13,MATCH(EPS!I5429,GWP!$B$2:$B$13,0))</f>
        <v>0</v>
      </c>
      <c r="L5429" s="4">
        <f t="shared" si="169"/>
        <v>0</v>
      </c>
    </row>
    <row r="5430" spans="1:12" hidden="1">
      <c r="A5430" t="s">
        <v>2776</v>
      </c>
      <c r="B5430" t="s">
        <v>2757</v>
      </c>
      <c r="C5430" t="s">
        <v>1769</v>
      </c>
      <c r="D5430" t="s">
        <v>1710</v>
      </c>
      <c r="H5430" t="str">
        <f>INDEX('Vensim Variables'!$B:$B,MATCH(EPS!$B5430,'Vensim Variables'!$A:$A,0))</f>
        <v>g pollutant</v>
      </c>
      <c r="I5430" t="str">
        <f t="shared" si="168"/>
        <v>SOx</v>
      </c>
      <c r="J5430">
        <f>INDEX(NoSettings!$C:$C,MATCH(EPS!$A5430,NoSettings!$A:$A,0))</f>
        <v>908596000000</v>
      </c>
      <c r="K5430">
        <f>INDEX(GWP!$C$2:$C$13,MATCH(EPS!I5430,GWP!$B$2:$B$13,0))</f>
        <v>0</v>
      </c>
      <c r="L5430" s="4">
        <f t="shared" si="169"/>
        <v>0</v>
      </c>
    </row>
    <row r="5431" spans="1:12" hidden="1">
      <c r="A5431" t="s">
        <v>2777</v>
      </c>
      <c r="B5431" t="s">
        <v>2757</v>
      </c>
      <c r="C5431" t="s">
        <v>1769</v>
      </c>
      <c r="D5431" t="s">
        <v>1711</v>
      </c>
      <c r="H5431" t="str">
        <f>INDEX('Vensim Variables'!$B:$B,MATCH(EPS!$B5431,'Vensim Variables'!$A:$A,0))</f>
        <v>g pollutant</v>
      </c>
      <c r="I5431" t="str">
        <f t="shared" si="168"/>
        <v>BC</v>
      </c>
      <c r="J5431">
        <f>INDEX(NoSettings!$C:$C,MATCH(EPS!$A5431,NoSettings!$A:$A,0))</f>
        <v>4617430000</v>
      </c>
      <c r="K5431">
        <f>INDEX(GWP!$C$2:$C$13,MATCH(EPS!I5431,GWP!$B$2:$B$13,0))</f>
        <v>0</v>
      </c>
      <c r="L5431" s="4">
        <f t="shared" si="169"/>
        <v>0</v>
      </c>
    </row>
    <row r="5432" spans="1:12" hidden="1">
      <c r="A5432" t="s">
        <v>2778</v>
      </c>
      <c r="B5432" t="s">
        <v>2757</v>
      </c>
      <c r="C5432" t="s">
        <v>1769</v>
      </c>
      <c r="D5432" t="s">
        <v>1712</v>
      </c>
      <c r="H5432" t="str">
        <f>INDEX('Vensim Variables'!$B:$B,MATCH(EPS!$B5432,'Vensim Variables'!$A:$A,0))</f>
        <v>g pollutant</v>
      </c>
      <c r="I5432" t="str">
        <f t="shared" si="168"/>
        <v>OC</v>
      </c>
      <c r="J5432">
        <f>INDEX(NoSettings!$C:$C,MATCH(EPS!$A5432,NoSettings!$A:$A,0))</f>
        <v>16420400000</v>
      </c>
      <c r="K5432">
        <f>INDEX(GWP!$C$2:$C$13,MATCH(EPS!I5432,GWP!$B$2:$B$13,0))</f>
        <v>0</v>
      </c>
      <c r="L5432" s="4">
        <f t="shared" si="169"/>
        <v>0</v>
      </c>
    </row>
    <row r="5433" spans="1:12" hidden="1">
      <c r="A5433" t="s">
        <v>2779</v>
      </c>
      <c r="B5433" t="s">
        <v>2757</v>
      </c>
      <c r="C5433" t="s">
        <v>1769</v>
      </c>
      <c r="D5433" t="s">
        <v>1713</v>
      </c>
      <c r="H5433" t="str">
        <f>INDEX('Vensim Variables'!$B:$B,MATCH(EPS!$B5433,'Vensim Variables'!$A:$A,0))</f>
        <v>g pollutant</v>
      </c>
      <c r="I5433" t="str">
        <f t="shared" si="168"/>
        <v>CH4</v>
      </c>
      <c r="J5433">
        <f>INDEX(NoSettings!$C:$C,MATCH(EPS!$A5433,NoSettings!$A:$A,0))</f>
        <v>56503200000</v>
      </c>
      <c r="K5433">
        <f>INDEX(GWP!$C$2:$C$13,MATCH(EPS!I5433,GWP!$B$2:$B$13,0))</f>
        <v>28</v>
      </c>
      <c r="L5433" s="4">
        <f t="shared" si="169"/>
        <v>1.5820896</v>
      </c>
    </row>
    <row r="5434" spans="1:12" hidden="1">
      <c r="A5434" t="s">
        <v>2780</v>
      </c>
      <c r="B5434" t="s">
        <v>2757</v>
      </c>
      <c r="C5434" t="s">
        <v>1769</v>
      </c>
      <c r="D5434" t="s">
        <v>1714</v>
      </c>
      <c r="H5434" t="str">
        <f>INDEX('Vensim Variables'!$B:$B,MATCH(EPS!$B5434,'Vensim Variables'!$A:$A,0))</f>
        <v>g pollutant</v>
      </c>
      <c r="I5434" t="str">
        <f t="shared" si="168"/>
        <v>N2O</v>
      </c>
      <c r="J5434">
        <f>INDEX(NoSettings!$C:$C,MATCH(EPS!$A5434,NoSettings!$A:$A,0))</f>
        <v>71961400000</v>
      </c>
      <c r="K5434">
        <f>INDEX(GWP!$C$2:$C$13,MATCH(EPS!I5434,GWP!$B$2:$B$13,0))</f>
        <v>265</v>
      </c>
      <c r="L5434" s="4">
        <f t="shared" si="169"/>
        <v>19.069770999999999</v>
      </c>
    </row>
    <row r="5435" spans="1:12" hidden="1">
      <c r="A5435" t="s">
        <v>2781</v>
      </c>
      <c r="B5435" t="s">
        <v>2757</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c r="A5436" t="s">
        <v>2782</v>
      </c>
      <c r="B5436" t="s">
        <v>2757</v>
      </c>
      <c r="C5436" t="s">
        <v>2854</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c r="A5437" t="s">
        <v>2783</v>
      </c>
      <c r="B5437" t="s">
        <v>2757</v>
      </c>
      <c r="C5437" t="s">
        <v>2854</v>
      </c>
      <c r="D5437" t="s">
        <v>1705</v>
      </c>
      <c r="H5437" t="str">
        <f>INDEX('Vensim Variables'!$B:$B,MATCH(EPS!$B5437,'Vensim Variables'!$A:$A,0))</f>
        <v>g pollutant</v>
      </c>
      <c r="I5437" t="str">
        <f t="shared" si="168"/>
        <v>VOC</v>
      </c>
      <c r="J5437">
        <f>INDEX(NoSettings!$C:$C,MATCH(EPS!$A5437,NoSettings!$A:$A,0))</f>
        <v>362740000000</v>
      </c>
      <c r="K5437">
        <f>INDEX(GWP!$C$2:$C$13,MATCH(EPS!I5437,GWP!$B$2:$B$13,0))</f>
        <v>0</v>
      </c>
      <c r="L5437" s="4">
        <f t="shared" si="169"/>
        <v>0</v>
      </c>
    </row>
    <row r="5438" spans="1:12" hidden="1">
      <c r="A5438" t="s">
        <v>2784</v>
      </c>
      <c r="B5438" t="s">
        <v>2757</v>
      </c>
      <c r="C5438" t="s">
        <v>2854</v>
      </c>
      <c r="D5438" t="s">
        <v>1706</v>
      </c>
      <c r="H5438" t="str">
        <f>INDEX('Vensim Variables'!$B:$B,MATCH(EPS!$B5438,'Vensim Variables'!$A:$A,0))</f>
        <v>g pollutant</v>
      </c>
      <c r="I5438" t="str">
        <f t="shared" si="168"/>
        <v>CO</v>
      </c>
      <c r="J5438">
        <f>INDEX(NoSettings!$C:$C,MATCH(EPS!$A5438,NoSettings!$A:$A,0))</f>
        <v>2472550000000</v>
      </c>
      <c r="K5438">
        <f>INDEX(GWP!$C$2:$C$13,MATCH(EPS!I5438,GWP!$B$2:$B$13,0))</f>
        <v>0</v>
      </c>
      <c r="L5438" s="4">
        <f t="shared" si="169"/>
        <v>0</v>
      </c>
    </row>
    <row r="5439" spans="1:12" hidden="1">
      <c r="A5439" t="s">
        <v>2785</v>
      </c>
      <c r="B5439" t="s">
        <v>2757</v>
      </c>
      <c r="C5439" t="s">
        <v>2854</v>
      </c>
      <c r="D5439" t="s">
        <v>1707</v>
      </c>
      <c r="H5439" t="str">
        <f>INDEX('Vensim Variables'!$B:$B,MATCH(EPS!$B5439,'Vensim Variables'!$A:$A,0))</f>
        <v>g pollutant</v>
      </c>
      <c r="I5439" t="str">
        <f t="shared" si="168"/>
        <v>NOx</v>
      </c>
      <c r="J5439">
        <f>INDEX(NoSettings!$C:$C,MATCH(EPS!$A5439,NoSettings!$A:$A,0))</f>
        <v>325525000000</v>
      </c>
      <c r="K5439">
        <f>INDEX(GWP!$C$2:$C$13,MATCH(EPS!I5439,GWP!$B$2:$B$13,0))</f>
        <v>0</v>
      </c>
      <c r="L5439" s="4">
        <f t="shared" si="169"/>
        <v>0</v>
      </c>
    </row>
    <row r="5440" spans="1:12" hidden="1">
      <c r="A5440" t="s">
        <v>2786</v>
      </c>
      <c r="B5440" t="s">
        <v>2757</v>
      </c>
      <c r="C5440" t="s">
        <v>2854</v>
      </c>
      <c r="D5440" t="s">
        <v>1708</v>
      </c>
      <c r="H5440" t="str">
        <f>INDEX('Vensim Variables'!$B:$B,MATCH(EPS!$B5440,'Vensim Variables'!$A:$A,0))</f>
        <v>g pollutant</v>
      </c>
      <c r="I5440" t="str">
        <f t="shared" si="168"/>
        <v>PM10</v>
      </c>
      <c r="J5440">
        <f>INDEX(NoSettings!$C:$C,MATCH(EPS!$A5440,NoSettings!$A:$A,0))</f>
        <v>509658000000</v>
      </c>
      <c r="K5440">
        <f>INDEX(GWP!$C$2:$C$13,MATCH(EPS!I5440,GWP!$B$2:$B$13,0))</f>
        <v>0</v>
      </c>
      <c r="L5440" s="4">
        <f t="shared" si="169"/>
        <v>0</v>
      </c>
    </row>
    <row r="5441" spans="1:12" hidden="1">
      <c r="A5441" t="s">
        <v>2787</v>
      </c>
      <c r="B5441" t="s">
        <v>2757</v>
      </c>
      <c r="C5441" t="s">
        <v>2854</v>
      </c>
      <c r="D5441" t="s">
        <v>1709</v>
      </c>
      <c r="H5441" t="str">
        <f>INDEX('Vensim Variables'!$B:$B,MATCH(EPS!$B5441,'Vensim Variables'!$A:$A,0))</f>
        <v>g pollutant</v>
      </c>
      <c r="I5441" t="str">
        <f t="shared" si="168"/>
        <v>PM25</v>
      </c>
      <c r="J5441">
        <f>INDEX(NoSettings!$C:$C,MATCH(EPS!$A5441,NoSettings!$A:$A,0))</f>
        <v>476573000000</v>
      </c>
      <c r="K5441">
        <f>INDEX(GWP!$C$2:$C$13,MATCH(EPS!I5441,GWP!$B$2:$B$13,0))</f>
        <v>0</v>
      </c>
      <c r="L5441" s="4">
        <f t="shared" si="169"/>
        <v>0</v>
      </c>
    </row>
    <row r="5442" spans="1:12" hidden="1">
      <c r="A5442" t="s">
        <v>2788</v>
      </c>
      <c r="B5442" t="s">
        <v>2757</v>
      </c>
      <c r="C5442" t="s">
        <v>2854</v>
      </c>
      <c r="D5442" t="s">
        <v>1710</v>
      </c>
      <c r="H5442" t="str">
        <f>INDEX('Vensim Variables'!$B:$B,MATCH(EPS!$B5442,'Vensim Variables'!$A:$A,0))</f>
        <v>g pollutant</v>
      </c>
      <c r="I5442" t="str">
        <f t="shared" si="168"/>
        <v>SOx</v>
      </c>
      <c r="J5442">
        <f>INDEX(NoSettings!$C:$C,MATCH(EPS!$A5442,NoSettings!$A:$A,0))</f>
        <v>207121000000</v>
      </c>
      <c r="K5442">
        <f>INDEX(GWP!$C$2:$C$13,MATCH(EPS!I5442,GWP!$B$2:$B$13,0))</f>
        <v>0</v>
      </c>
      <c r="L5442" s="4">
        <f t="shared" si="169"/>
        <v>0</v>
      </c>
    </row>
    <row r="5443" spans="1:12" hidden="1">
      <c r="A5443" t="s">
        <v>2789</v>
      </c>
      <c r="B5443" t="s">
        <v>2757</v>
      </c>
      <c r="C5443" t="s">
        <v>2854</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23812900000</v>
      </c>
      <c r="K5443">
        <f>INDEX(GWP!$C$2:$C$13,MATCH(EPS!I5443,GWP!$B$2:$B$13,0))</f>
        <v>0</v>
      </c>
      <c r="L5443" s="4">
        <f t="shared" ref="L5443:L5506" si="171">IF(H5443="g pollutant",K5443*J5443/10^12,IF(H5443="MMTCO2e",J5443,IF(H5443="MWh",J5443,0)))</f>
        <v>0</v>
      </c>
    </row>
    <row r="5444" spans="1:12" hidden="1">
      <c r="A5444" t="s">
        <v>2790</v>
      </c>
      <c r="B5444" t="s">
        <v>2757</v>
      </c>
      <c r="C5444" t="s">
        <v>2854</v>
      </c>
      <c r="D5444" t="s">
        <v>1712</v>
      </c>
      <c r="H5444" t="str">
        <f>INDEX('Vensim Variables'!$B:$B,MATCH(EPS!$B5444,'Vensim Variables'!$A:$A,0))</f>
        <v>g pollutant</v>
      </c>
      <c r="I5444" t="str">
        <f t="shared" si="170"/>
        <v>OC</v>
      </c>
      <c r="J5444">
        <f>INDEX(NoSettings!$C:$C,MATCH(EPS!$A5444,NoSettings!$A:$A,0))</f>
        <v>256936000000</v>
      </c>
      <c r="K5444">
        <f>INDEX(GWP!$C$2:$C$13,MATCH(EPS!I5444,GWP!$B$2:$B$13,0))</f>
        <v>0</v>
      </c>
      <c r="L5444" s="4">
        <f t="shared" si="171"/>
        <v>0</v>
      </c>
    </row>
    <row r="5445" spans="1:12" hidden="1">
      <c r="A5445" t="s">
        <v>2791</v>
      </c>
      <c r="B5445" t="s">
        <v>2757</v>
      </c>
      <c r="C5445" t="s">
        <v>2854</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hidden="1">
      <c r="A5446" t="s">
        <v>2792</v>
      </c>
      <c r="B5446" t="s">
        <v>2757</v>
      </c>
      <c r="C5446" t="s">
        <v>2854</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hidden="1">
      <c r="A5447" t="s">
        <v>2793</v>
      </c>
      <c r="B5447" t="s">
        <v>2757</v>
      </c>
      <c r="C5447" t="s">
        <v>2854</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c r="A5448" t="s">
        <v>2794</v>
      </c>
      <c r="B5448" t="s">
        <v>2757</v>
      </c>
      <c r="C5448" t="s">
        <v>2855</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hidden="1">
      <c r="A5449" t="s">
        <v>2795</v>
      </c>
      <c r="B5449" t="s">
        <v>2757</v>
      </c>
      <c r="C5449" t="s">
        <v>2855</v>
      </c>
      <c r="D5449" t="s">
        <v>1705</v>
      </c>
      <c r="H5449" t="str">
        <f>INDEX('Vensim Variables'!$B:$B,MATCH(EPS!$B5449,'Vensim Variables'!$A:$A,0))</f>
        <v>g pollutant</v>
      </c>
      <c r="I5449" t="str">
        <f t="shared" si="170"/>
        <v>VOC</v>
      </c>
      <c r="J5449">
        <f>INDEX(NoSettings!$C:$C,MATCH(EPS!$A5449,NoSettings!$A:$A,0))</f>
        <v>24051400000</v>
      </c>
      <c r="K5449">
        <f>INDEX(GWP!$C$2:$C$13,MATCH(EPS!I5449,GWP!$B$2:$B$13,0))</f>
        <v>0</v>
      </c>
      <c r="L5449" s="4">
        <f t="shared" si="171"/>
        <v>0</v>
      </c>
    </row>
    <row r="5450" spans="1:12" hidden="1">
      <c r="A5450" t="s">
        <v>2796</v>
      </c>
      <c r="B5450" t="s">
        <v>2757</v>
      </c>
      <c r="C5450" t="s">
        <v>2855</v>
      </c>
      <c r="D5450" t="s">
        <v>1706</v>
      </c>
      <c r="H5450" t="str">
        <f>INDEX('Vensim Variables'!$B:$B,MATCH(EPS!$B5450,'Vensim Variables'!$A:$A,0))</f>
        <v>g pollutant</v>
      </c>
      <c r="I5450" t="str">
        <f t="shared" si="170"/>
        <v>CO</v>
      </c>
      <c r="J5450">
        <f>INDEX(NoSettings!$C:$C,MATCH(EPS!$A5450,NoSettings!$A:$A,0))</f>
        <v>145570000000</v>
      </c>
      <c r="K5450">
        <f>INDEX(GWP!$C$2:$C$13,MATCH(EPS!I5450,GWP!$B$2:$B$13,0))</f>
        <v>0</v>
      </c>
      <c r="L5450" s="4">
        <f t="shared" si="171"/>
        <v>0</v>
      </c>
    </row>
    <row r="5451" spans="1:12" hidden="1">
      <c r="A5451" t="s">
        <v>2797</v>
      </c>
      <c r="B5451" t="s">
        <v>2757</v>
      </c>
      <c r="C5451" t="s">
        <v>2855</v>
      </c>
      <c r="D5451" t="s">
        <v>1707</v>
      </c>
      <c r="H5451" t="str">
        <f>INDEX('Vensim Variables'!$B:$B,MATCH(EPS!$B5451,'Vensim Variables'!$A:$A,0))</f>
        <v>g pollutant</v>
      </c>
      <c r="I5451" t="str">
        <f t="shared" si="170"/>
        <v>NOx</v>
      </c>
      <c r="J5451">
        <f>INDEX(NoSettings!$C:$C,MATCH(EPS!$A5451,NoSettings!$A:$A,0))</f>
        <v>215024000000</v>
      </c>
      <c r="K5451">
        <f>INDEX(GWP!$C$2:$C$13,MATCH(EPS!I5451,GWP!$B$2:$B$13,0))</f>
        <v>0</v>
      </c>
      <c r="L5451" s="4">
        <f t="shared" si="171"/>
        <v>0</v>
      </c>
    </row>
    <row r="5452" spans="1:12" hidden="1">
      <c r="A5452" t="s">
        <v>2798</v>
      </c>
      <c r="B5452" t="s">
        <v>2757</v>
      </c>
      <c r="C5452" t="s">
        <v>2855</v>
      </c>
      <c r="D5452" t="s">
        <v>1708</v>
      </c>
      <c r="H5452" t="str">
        <f>INDEX('Vensim Variables'!$B:$B,MATCH(EPS!$B5452,'Vensim Variables'!$A:$A,0))</f>
        <v>g pollutant</v>
      </c>
      <c r="I5452" t="str">
        <f t="shared" si="170"/>
        <v>PM10</v>
      </c>
      <c r="J5452">
        <f>INDEX(NoSettings!$C:$C,MATCH(EPS!$A5452,NoSettings!$A:$A,0))</f>
        <v>112305000000</v>
      </c>
      <c r="K5452">
        <f>INDEX(GWP!$C$2:$C$13,MATCH(EPS!I5452,GWP!$B$2:$B$13,0))</f>
        <v>0</v>
      </c>
      <c r="L5452" s="4">
        <f t="shared" si="171"/>
        <v>0</v>
      </c>
    </row>
    <row r="5453" spans="1:12" hidden="1">
      <c r="A5453" t="s">
        <v>2799</v>
      </c>
      <c r="B5453" t="s">
        <v>2757</v>
      </c>
      <c r="C5453" t="s">
        <v>2855</v>
      </c>
      <c r="D5453" t="s">
        <v>1709</v>
      </c>
      <c r="H5453" t="str">
        <f>INDEX('Vensim Variables'!$B:$B,MATCH(EPS!$B5453,'Vensim Variables'!$A:$A,0))</f>
        <v>g pollutant</v>
      </c>
      <c r="I5453" t="str">
        <f t="shared" si="170"/>
        <v>PM25</v>
      </c>
      <c r="J5453">
        <f>INDEX(NoSettings!$C:$C,MATCH(EPS!$A5453,NoSettings!$A:$A,0))</f>
        <v>83496000000</v>
      </c>
      <c r="K5453">
        <f>INDEX(GWP!$C$2:$C$13,MATCH(EPS!I5453,GWP!$B$2:$B$13,0))</f>
        <v>0</v>
      </c>
      <c r="L5453" s="4">
        <f t="shared" si="171"/>
        <v>0</v>
      </c>
    </row>
    <row r="5454" spans="1:12" hidden="1">
      <c r="A5454" t="s">
        <v>2800</v>
      </c>
      <c r="B5454" t="s">
        <v>2757</v>
      </c>
      <c r="C5454" t="s">
        <v>2855</v>
      </c>
      <c r="D5454" t="s">
        <v>1710</v>
      </c>
      <c r="H5454" t="str">
        <f>INDEX('Vensim Variables'!$B:$B,MATCH(EPS!$B5454,'Vensim Variables'!$A:$A,0))</f>
        <v>g pollutant</v>
      </c>
      <c r="I5454" t="str">
        <f t="shared" si="170"/>
        <v>SOx</v>
      </c>
      <c r="J5454">
        <f>INDEX(NoSettings!$C:$C,MATCH(EPS!$A5454,NoSettings!$A:$A,0))</f>
        <v>224990000000</v>
      </c>
      <c r="K5454">
        <f>INDEX(GWP!$C$2:$C$13,MATCH(EPS!I5454,GWP!$B$2:$B$13,0))</f>
        <v>0</v>
      </c>
      <c r="L5454" s="4">
        <f t="shared" si="171"/>
        <v>0</v>
      </c>
    </row>
    <row r="5455" spans="1:12" hidden="1">
      <c r="A5455" t="s">
        <v>2801</v>
      </c>
      <c r="B5455" t="s">
        <v>2757</v>
      </c>
      <c r="C5455" t="s">
        <v>2855</v>
      </c>
      <c r="D5455" t="s">
        <v>1711</v>
      </c>
      <c r="H5455" t="str">
        <f>INDEX('Vensim Variables'!$B:$B,MATCH(EPS!$B5455,'Vensim Variables'!$A:$A,0))</f>
        <v>g pollutant</v>
      </c>
      <c r="I5455" t="str">
        <f t="shared" si="170"/>
        <v>BC</v>
      </c>
      <c r="J5455">
        <f>INDEX(NoSettings!$C:$C,MATCH(EPS!$A5455,NoSettings!$A:$A,0))</f>
        <v>2894970000</v>
      </c>
      <c r="K5455">
        <f>INDEX(GWP!$C$2:$C$13,MATCH(EPS!I5455,GWP!$B$2:$B$13,0))</f>
        <v>0</v>
      </c>
      <c r="L5455" s="4">
        <f t="shared" si="171"/>
        <v>0</v>
      </c>
    </row>
    <row r="5456" spans="1:12" hidden="1">
      <c r="A5456" t="s">
        <v>2802</v>
      </c>
      <c r="B5456" t="s">
        <v>2757</v>
      </c>
      <c r="C5456" t="s">
        <v>2855</v>
      </c>
      <c r="D5456" t="s">
        <v>1712</v>
      </c>
      <c r="H5456" t="str">
        <f>INDEX('Vensim Variables'!$B:$B,MATCH(EPS!$B5456,'Vensim Variables'!$A:$A,0))</f>
        <v>g pollutant</v>
      </c>
      <c r="I5456" t="str">
        <f t="shared" si="170"/>
        <v>OC</v>
      </c>
      <c r="J5456">
        <f>INDEX(NoSettings!$C:$C,MATCH(EPS!$A5456,NoSettings!$A:$A,0))</f>
        <v>46679600000</v>
      </c>
      <c r="K5456">
        <f>INDEX(GWP!$C$2:$C$13,MATCH(EPS!I5456,GWP!$B$2:$B$13,0))</f>
        <v>0</v>
      </c>
      <c r="L5456" s="4">
        <f t="shared" si="171"/>
        <v>0</v>
      </c>
    </row>
    <row r="5457" spans="1:12" hidden="1">
      <c r="A5457" t="s">
        <v>2803</v>
      </c>
      <c r="B5457" t="s">
        <v>2757</v>
      </c>
      <c r="C5457" t="s">
        <v>2855</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hidden="1">
      <c r="A5458" t="s">
        <v>2804</v>
      </c>
      <c r="B5458" t="s">
        <v>2757</v>
      </c>
      <c r="C5458" t="s">
        <v>2855</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hidden="1">
      <c r="A5459" t="s">
        <v>2805</v>
      </c>
      <c r="B5459" t="s">
        <v>2757</v>
      </c>
      <c r="C5459" t="s">
        <v>2855</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c r="A5460" t="s">
        <v>2806</v>
      </c>
      <c r="B5460" t="s">
        <v>2757</v>
      </c>
      <c r="C5460" t="s">
        <v>2856</v>
      </c>
      <c r="D5460" t="s">
        <v>1702</v>
      </c>
      <c r="H5460" t="str">
        <f>INDEX('Vensim Variables'!$B:$B,MATCH(EPS!$B5460,'Vensim Variables'!$A:$A,0))</f>
        <v>g pollutant</v>
      </c>
      <c r="I5460" t="str">
        <f t="shared" si="170"/>
        <v>CO2</v>
      </c>
      <c r="J5460">
        <f>INDEX(NoSettings!$C:$C,MATCH(EPS!$A5460,NoSettings!$A:$A,0))</f>
        <v>1191810000000000</v>
      </c>
      <c r="K5460">
        <f>INDEX(GWP!$C$2:$C$13,MATCH(EPS!I5460,GWP!$B$2:$B$13,0))</f>
        <v>1</v>
      </c>
      <c r="L5460" s="4">
        <f t="shared" si="171"/>
        <v>1191.81</v>
      </c>
    </row>
    <row r="5461" spans="1:12" hidden="1">
      <c r="A5461" t="s">
        <v>2807</v>
      </c>
      <c r="B5461" t="s">
        <v>2757</v>
      </c>
      <c r="C5461" t="s">
        <v>2856</v>
      </c>
      <c r="D5461" t="s">
        <v>1705</v>
      </c>
      <c r="H5461" t="str">
        <f>INDEX('Vensim Variables'!$B:$B,MATCH(EPS!$B5461,'Vensim Variables'!$A:$A,0))</f>
        <v>g pollutant</v>
      </c>
      <c r="I5461" t="str">
        <f t="shared" si="170"/>
        <v>VOC</v>
      </c>
      <c r="J5461">
        <f>INDEX(NoSettings!$C:$C,MATCH(EPS!$A5461,NoSettings!$A:$A,0))</f>
        <v>5451480000000</v>
      </c>
      <c r="K5461">
        <f>INDEX(GWP!$C$2:$C$13,MATCH(EPS!I5461,GWP!$B$2:$B$13,0))</f>
        <v>0</v>
      </c>
      <c r="L5461" s="4">
        <f t="shared" si="171"/>
        <v>0</v>
      </c>
    </row>
    <row r="5462" spans="1:12" hidden="1">
      <c r="A5462" t="s">
        <v>2808</v>
      </c>
      <c r="B5462" t="s">
        <v>2757</v>
      </c>
      <c r="C5462" t="s">
        <v>2856</v>
      </c>
      <c r="D5462" t="s">
        <v>1706</v>
      </c>
      <c r="H5462" t="str">
        <f>INDEX('Vensim Variables'!$B:$B,MATCH(EPS!$B5462,'Vensim Variables'!$A:$A,0))</f>
        <v>g pollutant</v>
      </c>
      <c r="I5462" t="str">
        <f t="shared" si="170"/>
        <v>CO</v>
      </c>
      <c r="J5462">
        <f>INDEX(NoSettings!$C:$C,MATCH(EPS!$A5462,NoSettings!$A:$A,0))</f>
        <v>15459800000000</v>
      </c>
      <c r="K5462">
        <f>INDEX(GWP!$C$2:$C$13,MATCH(EPS!I5462,GWP!$B$2:$B$13,0))</f>
        <v>0</v>
      </c>
      <c r="L5462" s="4">
        <f t="shared" si="171"/>
        <v>0</v>
      </c>
    </row>
    <row r="5463" spans="1:12" hidden="1">
      <c r="A5463" t="s">
        <v>2809</v>
      </c>
      <c r="B5463" t="s">
        <v>2757</v>
      </c>
      <c r="C5463" t="s">
        <v>2856</v>
      </c>
      <c r="D5463" t="s">
        <v>1707</v>
      </c>
      <c r="H5463" t="str">
        <f>INDEX('Vensim Variables'!$B:$B,MATCH(EPS!$B5463,'Vensim Variables'!$A:$A,0))</f>
        <v>g pollutant</v>
      </c>
      <c r="I5463" t="str">
        <f t="shared" si="170"/>
        <v>NOx</v>
      </c>
      <c r="J5463">
        <f>INDEX(NoSettings!$C:$C,MATCH(EPS!$A5463,NoSettings!$A:$A,0))</f>
        <v>2996260000000</v>
      </c>
      <c r="K5463">
        <f>INDEX(GWP!$C$2:$C$13,MATCH(EPS!I5463,GWP!$B$2:$B$13,0))</f>
        <v>0</v>
      </c>
      <c r="L5463" s="4">
        <f t="shared" si="171"/>
        <v>0</v>
      </c>
    </row>
    <row r="5464" spans="1:12" hidden="1">
      <c r="A5464" t="s">
        <v>2810</v>
      </c>
      <c r="B5464" t="s">
        <v>2757</v>
      </c>
      <c r="C5464" t="s">
        <v>2856</v>
      </c>
      <c r="D5464" t="s">
        <v>1708</v>
      </c>
      <c r="H5464" t="str">
        <f>INDEX('Vensim Variables'!$B:$B,MATCH(EPS!$B5464,'Vensim Variables'!$A:$A,0))</f>
        <v>g pollutant</v>
      </c>
      <c r="I5464" t="str">
        <f t="shared" si="170"/>
        <v>PM10</v>
      </c>
      <c r="J5464">
        <f>INDEX(NoSettings!$C:$C,MATCH(EPS!$A5464,NoSettings!$A:$A,0))</f>
        <v>1598680000000</v>
      </c>
      <c r="K5464">
        <f>INDEX(GWP!$C$2:$C$13,MATCH(EPS!I5464,GWP!$B$2:$B$13,0))</f>
        <v>0</v>
      </c>
      <c r="L5464" s="4">
        <f t="shared" si="171"/>
        <v>0</v>
      </c>
    </row>
    <row r="5465" spans="1:12" hidden="1">
      <c r="A5465" t="s">
        <v>2811</v>
      </c>
      <c r="B5465" t="s">
        <v>2757</v>
      </c>
      <c r="C5465" t="s">
        <v>2856</v>
      </c>
      <c r="D5465" t="s">
        <v>1709</v>
      </c>
      <c r="H5465" t="str">
        <f>INDEX('Vensim Variables'!$B:$B,MATCH(EPS!$B5465,'Vensim Variables'!$A:$A,0))</f>
        <v>g pollutant</v>
      </c>
      <c r="I5465" t="str">
        <f t="shared" si="170"/>
        <v>PM25</v>
      </c>
      <c r="J5465">
        <f>INDEX(NoSettings!$C:$C,MATCH(EPS!$A5465,NoSettings!$A:$A,0))</f>
        <v>1063510000000</v>
      </c>
      <c r="K5465">
        <f>INDEX(GWP!$C$2:$C$13,MATCH(EPS!I5465,GWP!$B$2:$B$13,0))</f>
        <v>0</v>
      </c>
      <c r="L5465" s="4">
        <f t="shared" si="171"/>
        <v>0</v>
      </c>
    </row>
    <row r="5466" spans="1:12" hidden="1">
      <c r="A5466" t="s">
        <v>2812</v>
      </c>
      <c r="B5466" t="s">
        <v>2757</v>
      </c>
      <c r="C5466" t="s">
        <v>2856</v>
      </c>
      <c r="D5466" t="s">
        <v>1710</v>
      </c>
      <c r="H5466" t="str">
        <f>INDEX('Vensim Variables'!$B:$B,MATCH(EPS!$B5466,'Vensim Variables'!$A:$A,0))</f>
        <v>g pollutant</v>
      </c>
      <c r="I5466" t="str">
        <f t="shared" si="170"/>
        <v>SOx</v>
      </c>
      <c r="J5466">
        <f>INDEX(NoSettings!$C:$C,MATCH(EPS!$A5466,NoSettings!$A:$A,0))</f>
        <v>707649000000</v>
      </c>
      <c r="K5466">
        <f>INDEX(GWP!$C$2:$C$13,MATCH(EPS!I5466,GWP!$B$2:$B$13,0))</f>
        <v>0</v>
      </c>
      <c r="L5466" s="4">
        <f t="shared" si="171"/>
        <v>0</v>
      </c>
    </row>
    <row r="5467" spans="1:12" hidden="1">
      <c r="A5467" t="s">
        <v>2813</v>
      </c>
      <c r="B5467" t="s">
        <v>2757</v>
      </c>
      <c r="C5467" t="s">
        <v>2856</v>
      </c>
      <c r="D5467" t="s">
        <v>1711</v>
      </c>
      <c r="H5467" t="str">
        <f>INDEX('Vensim Variables'!$B:$B,MATCH(EPS!$B5467,'Vensim Variables'!$A:$A,0))</f>
        <v>g pollutant</v>
      </c>
      <c r="I5467" t="str">
        <f t="shared" si="170"/>
        <v>BC</v>
      </c>
      <c r="J5467">
        <f>INDEX(NoSettings!$C:$C,MATCH(EPS!$A5467,NoSettings!$A:$A,0))</f>
        <v>86707400000</v>
      </c>
      <c r="K5467">
        <f>INDEX(GWP!$C$2:$C$13,MATCH(EPS!I5467,GWP!$B$2:$B$13,0))</f>
        <v>0</v>
      </c>
      <c r="L5467" s="4">
        <f t="shared" si="171"/>
        <v>0</v>
      </c>
    </row>
    <row r="5468" spans="1:12" hidden="1">
      <c r="A5468" t="s">
        <v>2814</v>
      </c>
      <c r="B5468" t="s">
        <v>2757</v>
      </c>
      <c r="C5468" t="s">
        <v>2856</v>
      </c>
      <c r="D5468" t="s">
        <v>1712</v>
      </c>
      <c r="H5468" t="str">
        <f>INDEX('Vensim Variables'!$B:$B,MATCH(EPS!$B5468,'Vensim Variables'!$A:$A,0))</f>
        <v>g pollutant</v>
      </c>
      <c r="I5468" t="str">
        <f t="shared" si="170"/>
        <v>OC</v>
      </c>
      <c r="J5468">
        <f>INDEX(NoSettings!$C:$C,MATCH(EPS!$A5468,NoSettings!$A:$A,0))</f>
        <v>316856000000</v>
      </c>
      <c r="K5468">
        <f>INDEX(GWP!$C$2:$C$13,MATCH(EPS!I5468,GWP!$B$2:$B$13,0))</f>
        <v>0</v>
      </c>
      <c r="L5468" s="4">
        <f t="shared" si="171"/>
        <v>0</v>
      </c>
    </row>
    <row r="5469" spans="1:12" hidden="1">
      <c r="A5469" t="s">
        <v>2815</v>
      </c>
      <c r="B5469" t="s">
        <v>2757</v>
      </c>
      <c r="C5469" t="s">
        <v>2856</v>
      </c>
      <c r="D5469" t="s">
        <v>1713</v>
      </c>
      <c r="H5469" t="str">
        <f>INDEX('Vensim Variables'!$B:$B,MATCH(EPS!$B5469,'Vensim Variables'!$A:$A,0))</f>
        <v>g pollutant</v>
      </c>
      <c r="I5469" t="str">
        <f t="shared" si="170"/>
        <v>CH4</v>
      </c>
      <c r="J5469">
        <f>INDEX(NoSettings!$C:$C,MATCH(EPS!$A5469,NoSettings!$A:$A,0))</f>
        <v>25558700000000</v>
      </c>
      <c r="K5469">
        <f>INDEX(GWP!$C$2:$C$13,MATCH(EPS!I5469,GWP!$B$2:$B$13,0))</f>
        <v>28</v>
      </c>
      <c r="L5469" s="4">
        <f t="shared" si="171"/>
        <v>715.64359999999999</v>
      </c>
    </row>
    <row r="5470" spans="1:12" hidden="1">
      <c r="A5470" t="s">
        <v>2816</v>
      </c>
      <c r="B5470" t="s">
        <v>2757</v>
      </c>
      <c r="C5470" t="s">
        <v>2856</v>
      </c>
      <c r="D5470" t="s">
        <v>1714</v>
      </c>
      <c r="H5470" t="str">
        <f>INDEX('Vensim Variables'!$B:$B,MATCH(EPS!$B5470,'Vensim Variables'!$A:$A,0))</f>
        <v>g pollutant</v>
      </c>
      <c r="I5470" t="str">
        <f t="shared" si="170"/>
        <v>N2O</v>
      </c>
      <c r="J5470">
        <f>INDEX(NoSettings!$C:$C,MATCH(EPS!$A5470,NoSettings!$A:$A,0))</f>
        <v>1338920000000</v>
      </c>
      <c r="K5470">
        <f>INDEX(GWP!$C$2:$C$13,MATCH(EPS!I5470,GWP!$B$2:$B$13,0))</f>
        <v>265</v>
      </c>
      <c r="L5470" s="4">
        <f t="shared" si="171"/>
        <v>354.81380000000001</v>
      </c>
    </row>
    <row r="5471" spans="1:12" hidden="1">
      <c r="A5471" t="s">
        <v>2817</v>
      </c>
      <c r="B5471" t="s">
        <v>2757</v>
      </c>
      <c r="C5471" t="s">
        <v>2856</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hidden="1">
      <c r="A5472" t="s">
        <v>2818</v>
      </c>
      <c r="B5472" t="s">
        <v>2757</v>
      </c>
      <c r="C5472" t="s">
        <v>1770</v>
      </c>
      <c r="D5472" t="s">
        <v>1702</v>
      </c>
      <c r="H5472" t="str">
        <f>INDEX('Vensim Variables'!$B:$B,MATCH(EPS!$B5472,'Vensim Variables'!$A:$A,0))</f>
        <v>g pollutant</v>
      </c>
      <c r="I5472" t="str">
        <f t="shared" si="170"/>
        <v>CO2</v>
      </c>
      <c r="J5472">
        <f>INDEX(NoSettings!$C:$C,MATCH(EPS!$A5472,NoSettings!$A:$A,0))</f>
        <v>65522200000000</v>
      </c>
      <c r="K5472">
        <f>INDEX(GWP!$C$2:$C$13,MATCH(EPS!I5472,GWP!$B$2:$B$13,0))</f>
        <v>1</v>
      </c>
      <c r="L5472" s="4">
        <f t="shared" si="171"/>
        <v>65.522199999999998</v>
      </c>
    </row>
    <row r="5473" spans="1:12" hidden="1">
      <c r="A5473" t="s">
        <v>2819</v>
      </c>
      <c r="B5473" t="s">
        <v>2757</v>
      </c>
      <c r="C5473" t="s">
        <v>1770</v>
      </c>
      <c r="D5473" t="s">
        <v>1705</v>
      </c>
      <c r="H5473" t="str">
        <f>INDEX('Vensim Variables'!$B:$B,MATCH(EPS!$B5473,'Vensim Variables'!$A:$A,0))</f>
        <v>g pollutant</v>
      </c>
      <c r="I5473" t="str">
        <f t="shared" si="170"/>
        <v>VOC</v>
      </c>
      <c r="J5473">
        <f>INDEX(NoSettings!$C:$C,MATCH(EPS!$A5473,NoSettings!$A:$A,0))</f>
        <v>7352500000</v>
      </c>
      <c r="K5473">
        <f>INDEX(GWP!$C$2:$C$13,MATCH(EPS!I5473,GWP!$B$2:$B$13,0))</f>
        <v>0</v>
      </c>
      <c r="L5473" s="4">
        <f t="shared" si="171"/>
        <v>0</v>
      </c>
    </row>
    <row r="5474" spans="1:12" hidden="1">
      <c r="A5474" t="s">
        <v>2820</v>
      </c>
      <c r="B5474" t="s">
        <v>2757</v>
      </c>
      <c r="C5474" t="s">
        <v>1770</v>
      </c>
      <c r="D5474" t="s">
        <v>1706</v>
      </c>
      <c r="H5474" t="str">
        <f>INDEX('Vensim Variables'!$B:$B,MATCH(EPS!$B5474,'Vensim Variables'!$A:$A,0))</f>
        <v>g pollutant</v>
      </c>
      <c r="I5474" t="str">
        <f t="shared" si="170"/>
        <v>CO</v>
      </c>
      <c r="J5474">
        <f>INDEX(NoSettings!$C:$C,MATCH(EPS!$A5474,NoSettings!$A:$A,0))</f>
        <v>53688900000</v>
      </c>
      <c r="K5474">
        <f>INDEX(GWP!$C$2:$C$13,MATCH(EPS!I5474,GWP!$B$2:$B$13,0))</f>
        <v>0</v>
      </c>
      <c r="L5474" s="4">
        <f t="shared" si="171"/>
        <v>0</v>
      </c>
    </row>
    <row r="5475" spans="1:12" hidden="1">
      <c r="A5475" t="s">
        <v>2821</v>
      </c>
      <c r="B5475" t="s">
        <v>2757</v>
      </c>
      <c r="C5475" t="s">
        <v>1770</v>
      </c>
      <c r="D5475" t="s">
        <v>1707</v>
      </c>
      <c r="H5475" t="str">
        <f>INDEX('Vensim Variables'!$B:$B,MATCH(EPS!$B5475,'Vensim Variables'!$A:$A,0))</f>
        <v>g pollutant</v>
      </c>
      <c r="I5475" t="str">
        <f t="shared" si="170"/>
        <v>NOx</v>
      </c>
      <c r="J5475">
        <f>INDEX(NoSettings!$C:$C,MATCH(EPS!$A5475,NoSettings!$A:$A,0))</f>
        <v>72943200000</v>
      </c>
      <c r="K5475">
        <f>INDEX(GWP!$C$2:$C$13,MATCH(EPS!I5475,GWP!$B$2:$B$13,0))</f>
        <v>0</v>
      </c>
      <c r="L5475" s="4">
        <f t="shared" si="171"/>
        <v>0</v>
      </c>
    </row>
    <row r="5476" spans="1:12" hidden="1">
      <c r="A5476" t="s">
        <v>2822</v>
      </c>
      <c r="B5476" t="s">
        <v>2757</v>
      </c>
      <c r="C5476" t="s">
        <v>1770</v>
      </c>
      <c r="D5476" t="s">
        <v>1708</v>
      </c>
      <c r="H5476" t="str">
        <f>INDEX('Vensim Variables'!$B:$B,MATCH(EPS!$B5476,'Vensim Variables'!$A:$A,0))</f>
        <v>g pollutant</v>
      </c>
      <c r="I5476" t="str">
        <f t="shared" si="170"/>
        <v>PM10</v>
      </c>
      <c r="J5476">
        <f>INDEX(NoSettings!$C:$C,MATCH(EPS!$A5476,NoSettings!$A:$A,0))</f>
        <v>13661400000</v>
      </c>
      <c r="K5476">
        <f>INDEX(GWP!$C$2:$C$13,MATCH(EPS!I5476,GWP!$B$2:$B$13,0))</f>
        <v>0</v>
      </c>
      <c r="L5476" s="4">
        <f t="shared" si="171"/>
        <v>0</v>
      </c>
    </row>
    <row r="5477" spans="1:12" hidden="1">
      <c r="A5477" t="s">
        <v>2823</v>
      </c>
      <c r="B5477" t="s">
        <v>2757</v>
      </c>
      <c r="C5477" t="s">
        <v>1770</v>
      </c>
      <c r="D5477" t="s">
        <v>1709</v>
      </c>
      <c r="H5477" t="str">
        <f>INDEX('Vensim Variables'!$B:$B,MATCH(EPS!$B5477,'Vensim Variables'!$A:$A,0))</f>
        <v>g pollutant</v>
      </c>
      <c r="I5477" t="str">
        <f t="shared" si="170"/>
        <v>PM25</v>
      </c>
      <c r="J5477">
        <f>INDEX(NoSettings!$C:$C,MATCH(EPS!$A5477,NoSettings!$A:$A,0))</f>
        <v>11329000000</v>
      </c>
      <c r="K5477">
        <f>INDEX(GWP!$C$2:$C$13,MATCH(EPS!I5477,GWP!$B$2:$B$13,0))</f>
        <v>0</v>
      </c>
      <c r="L5477" s="4">
        <f t="shared" si="171"/>
        <v>0</v>
      </c>
    </row>
    <row r="5478" spans="1:12" hidden="1">
      <c r="A5478" t="s">
        <v>2824</v>
      </c>
      <c r="B5478" t="s">
        <v>2757</v>
      </c>
      <c r="C5478" t="s">
        <v>1770</v>
      </c>
      <c r="D5478" t="s">
        <v>1710</v>
      </c>
      <c r="H5478" t="str">
        <f>INDEX('Vensim Variables'!$B:$B,MATCH(EPS!$B5478,'Vensim Variables'!$A:$A,0))</f>
        <v>g pollutant</v>
      </c>
      <c r="I5478" t="str">
        <f t="shared" si="170"/>
        <v>SOx</v>
      </c>
      <c r="J5478">
        <f>INDEX(NoSettings!$C:$C,MATCH(EPS!$A5478,NoSettings!$A:$A,0))</f>
        <v>11253200000</v>
      </c>
      <c r="K5478">
        <f>INDEX(GWP!$C$2:$C$13,MATCH(EPS!I5478,GWP!$B$2:$B$13,0))</f>
        <v>0</v>
      </c>
      <c r="L5478" s="4">
        <f t="shared" si="171"/>
        <v>0</v>
      </c>
    </row>
    <row r="5479" spans="1:12" hidden="1">
      <c r="A5479" t="s">
        <v>2825</v>
      </c>
      <c r="B5479" t="s">
        <v>2757</v>
      </c>
      <c r="C5479" t="s">
        <v>1770</v>
      </c>
      <c r="D5479" t="s">
        <v>1711</v>
      </c>
      <c r="H5479" t="str">
        <f>INDEX('Vensim Variables'!$B:$B,MATCH(EPS!$B5479,'Vensim Variables'!$A:$A,0))</f>
        <v>g pollutant</v>
      </c>
      <c r="I5479" t="str">
        <f t="shared" si="170"/>
        <v>BC</v>
      </c>
      <c r="J5479">
        <f>INDEX(NoSettings!$C:$C,MATCH(EPS!$A5479,NoSettings!$A:$A,0))</f>
        <v>479140000</v>
      </c>
      <c r="K5479">
        <f>INDEX(GWP!$C$2:$C$13,MATCH(EPS!I5479,GWP!$B$2:$B$13,0))</f>
        <v>0</v>
      </c>
      <c r="L5479" s="4">
        <f t="shared" si="171"/>
        <v>0</v>
      </c>
    </row>
    <row r="5480" spans="1:12" hidden="1">
      <c r="A5480" t="s">
        <v>2826</v>
      </c>
      <c r="B5480" t="s">
        <v>2757</v>
      </c>
      <c r="C5480" t="s">
        <v>1770</v>
      </c>
      <c r="D5480" t="s">
        <v>1712</v>
      </c>
      <c r="H5480" t="str">
        <f>INDEX('Vensim Variables'!$B:$B,MATCH(EPS!$B5480,'Vensim Variables'!$A:$A,0))</f>
        <v>g pollutant</v>
      </c>
      <c r="I5480" t="str">
        <f t="shared" si="170"/>
        <v>OC</v>
      </c>
      <c r="J5480">
        <f>INDEX(NoSettings!$C:$C,MATCH(EPS!$A5480,NoSettings!$A:$A,0))</f>
        <v>4111920000</v>
      </c>
      <c r="K5480">
        <f>INDEX(GWP!$C$2:$C$13,MATCH(EPS!I5480,GWP!$B$2:$B$13,0))</f>
        <v>0</v>
      </c>
      <c r="L5480" s="4">
        <f t="shared" si="171"/>
        <v>0</v>
      </c>
    </row>
    <row r="5481" spans="1:12" hidden="1">
      <c r="A5481" t="s">
        <v>2827</v>
      </c>
      <c r="B5481" t="s">
        <v>2757</v>
      </c>
      <c r="C5481" t="s">
        <v>1770</v>
      </c>
      <c r="D5481" t="s">
        <v>1713</v>
      </c>
      <c r="H5481" t="str">
        <f>INDEX('Vensim Variables'!$B:$B,MATCH(EPS!$B5481,'Vensim Variables'!$A:$A,0))</f>
        <v>g pollutant</v>
      </c>
      <c r="I5481" t="str">
        <f t="shared" si="170"/>
        <v>CH4</v>
      </c>
      <c r="J5481">
        <f>INDEX(NoSettings!$C:$C,MATCH(EPS!$A5481,NoSettings!$A:$A,0))</f>
        <v>1686770000</v>
      </c>
      <c r="K5481">
        <f>INDEX(GWP!$C$2:$C$13,MATCH(EPS!I5481,GWP!$B$2:$B$13,0))</f>
        <v>28</v>
      </c>
      <c r="L5481" s="4">
        <f t="shared" si="171"/>
        <v>4.7229559999999997E-2</v>
      </c>
    </row>
    <row r="5482" spans="1:12" hidden="1">
      <c r="A5482" t="s">
        <v>2828</v>
      </c>
      <c r="B5482" t="s">
        <v>2757</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hidden="1">
      <c r="A5483" t="s">
        <v>2829</v>
      </c>
      <c r="B5483" t="s">
        <v>2757</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c r="A5484" t="s">
        <v>2830</v>
      </c>
      <c r="B5484" t="s">
        <v>2757</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hidden="1">
      <c r="A5485" t="s">
        <v>2831</v>
      </c>
      <c r="B5485" t="s">
        <v>2757</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c r="A5486" t="s">
        <v>2832</v>
      </c>
      <c r="B5486" t="s">
        <v>2757</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c r="A5487" t="s">
        <v>2833</v>
      </c>
      <c r="B5487" t="s">
        <v>2757</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c r="A5488" t="s">
        <v>2834</v>
      </c>
      <c r="B5488" t="s">
        <v>2757</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c r="A5489" t="s">
        <v>2835</v>
      </c>
      <c r="B5489" t="s">
        <v>2757</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c r="A5490" t="s">
        <v>2836</v>
      </c>
      <c r="B5490" t="s">
        <v>2757</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c r="A5491" t="s">
        <v>2837</v>
      </c>
      <c r="B5491" t="s">
        <v>2757</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c r="A5492" t="s">
        <v>2838</v>
      </c>
      <c r="B5492" t="s">
        <v>2757</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c r="A5493" t="s">
        <v>2839</v>
      </c>
      <c r="B5493" t="s">
        <v>2757</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hidden="1">
      <c r="A5494" t="s">
        <v>2840</v>
      </c>
      <c r="B5494" t="s">
        <v>2757</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hidden="1">
      <c r="A5495" t="s">
        <v>2841</v>
      </c>
      <c r="B5495" t="s">
        <v>2757</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c r="A5496" t="s">
        <v>2842</v>
      </c>
      <c r="B5496" t="s">
        <v>2757</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c r="A5497" t="s">
        <v>2843</v>
      </c>
      <c r="B5497" t="s">
        <v>2757</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c r="A5498" t="s">
        <v>2844</v>
      </c>
      <c r="B5498" t="s">
        <v>2757</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c r="A5499" t="s">
        <v>2845</v>
      </c>
      <c r="B5499" t="s">
        <v>2757</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c r="A5500" t="s">
        <v>2846</v>
      </c>
      <c r="B5500" t="s">
        <v>2757</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c r="A5501" t="s">
        <v>2847</v>
      </c>
      <c r="B5501" t="s">
        <v>2757</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c r="A5502" t="s">
        <v>2848</v>
      </c>
      <c r="B5502" t="s">
        <v>2757</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c r="A5503" t="s">
        <v>2849</v>
      </c>
      <c r="B5503" t="s">
        <v>2757</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c r="A5504" t="s">
        <v>2850</v>
      </c>
      <c r="B5504" t="s">
        <v>2757</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c r="A5505" t="s">
        <v>2851</v>
      </c>
      <c r="B5505" t="s">
        <v>2757</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c r="A5506" t="s">
        <v>2852</v>
      </c>
      <c r="B5506" t="s">
        <v>2757</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c r="A5507" t="s">
        <v>2853</v>
      </c>
      <c r="B5507" t="s">
        <v>2757</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c r="A5508" t="s">
        <v>2892</v>
      </c>
      <c r="B5508" t="s">
        <v>2891</v>
      </c>
      <c r="C5508" t="s">
        <v>1721</v>
      </c>
      <c r="D5508" t="s">
        <v>3252</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c r="A5509" t="s">
        <v>2893</v>
      </c>
      <c r="B5509" t="s">
        <v>2891</v>
      </c>
      <c r="C5509" t="s">
        <v>1721</v>
      </c>
      <c r="D5509" t="s">
        <v>3252</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c r="A5510" t="s">
        <v>2894</v>
      </c>
      <c r="B5510" t="s">
        <v>2891</v>
      </c>
      <c r="C5510" t="s">
        <v>1721</v>
      </c>
      <c r="D5510" t="s">
        <v>3252</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c r="A5511" t="s">
        <v>2895</v>
      </c>
      <c r="B5511" t="s">
        <v>2891</v>
      </c>
      <c r="C5511" t="s">
        <v>1721</v>
      </c>
      <c r="D5511" t="s">
        <v>3252</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c r="A5512" t="s">
        <v>2896</v>
      </c>
      <c r="B5512" t="s">
        <v>2891</v>
      </c>
      <c r="C5512" t="s">
        <v>1721</v>
      </c>
      <c r="D5512" t="s">
        <v>3252</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c r="A5513" t="s">
        <v>2897</v>
      </c>
      <c r="B5513" t="s">
        <v>2891</v>
      </c>
      <c r="C5513" t="s">
        <v>1721</v>
      </c>
      <c r="D5513" t="s">
        <v>3252</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c r="A5514" t="s">
        <v>2898</v>
      </c>
      <c r="B5514" t="s">
        <v>2891</v>
      </c>
      <c r="C5514" t="s">
        <v>1721</v>
      </c>
      <c r="D5514" t="s">
        <v>3252</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c r="A5515" t="s">
        <v>2899</v>
      </c>
      <c r="B5515" t="s">
        <v>2891</v>
      </c>
      <c r="C5515" t="s">
        <v>1721</v>
      </c>
      <c r="D5515" t="s">
        <v>3252</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c r="A5516" t="s">
        <v>2900</v>
      </c>
      <c r="B5516" t="s">
        <v>2891</v>
      </c>
      <c r="C5516" t="s">
        <v>1721</v>
      </c>
      <c r="D5516" t="s">
        <v>3252</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c r="A5517" t="s">
        <v>2901</v>
      </c>
      <c r="B5517" t="s">
        <v>2891</v>
      </c>
      <c r="C5517" t="s">
        <v>1721</v>
      </c>
      <c r="D5517" t="s">
        <v>3252</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c r="A5518" t="s">
        <v>2902</v>
      </c>
      <c r="B5518" t="s">
        <v>2891</v>
      </c>
      <c r="C5518" t="s">
        <v>1721</v>
      </c>
      <c r="D5518" t="s">
        <v>3252</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c r="A5519" t="s">
        <v>2903</v>
      </c>
      <c r="B5519" t="s">
        <v>2891</v>
      </c>
      <c r="C5519" t="s">
        <v>1721</v>
      </c>
      <c r="D5519" t="s">
        <v>3252</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c r="A5520" t="s">
        <v>2904</v>
      </c>
      <c r="B5520" t="s">
        <v>2891</v>
      </c>
      <c r="C5520" t="s">
        <v>1721</v>
      </c>
      <c r="D5520" t="s">
        <v>3253</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c r="A5521" t="s">
        <v>2905</v>
      </c>
      <c r="B5521" t="s">
        <v>2891</v>
      </c>
      <c r="C5521" t="s">
        <v>1721</v>
      </c>
      <c r="D5521" t="s">
        <v>3253</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c r="A5522" t="s">
        <v>2906</v>
      </c>
      <c r="B5522" t="s">
        <v>2891</v>
      </c>
      <c r="C5522" t="s">
        <v>1721</v>
      </c>
      <c r="D5522" t="s">
        <v>3253</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c r="A5523" t="s">
        <v>2907</v>
      </c>
      <c r="B5523" t="s">
        <v>2891</v>
      </c>
      <c r="C5523" t="s">
        <v>1721</v>
      </c>
      <c r="D5523" t="s">
        <v>3253</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c r="A5524" t="s">
        <v>2908</v>
      </c>
      <c r="B5524" t="s">
        <v>2891</v>
      </c>
      <c r="C5524" t="s">
        <v>1721</v>
      </c>
      <c r="D5524" t="s">
        <v>3253</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c r="A5525" t="s">
        <v>2909</v>
      </c>
      <c r="B5525" t="s">
        <v>2891</v>
      </c>
      <c r="C5525" t="s">
        <v>1721</v>
      </c>
      <c r="D5525" t="s">
        <v>3253</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c r="A5526" t="s">
        <v>2910</v>
      </c>
      <c r="B5526" t="s">
        <v>2891</v>
      </c>
      <c r="C5526" t="s">
        <v>1721</v>
      </c>
      <c r="D5526" t="s">
        <v>3253</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c r="A5527" t="s">
        <v>2911</v>
      </c>
      <c r="B5527" t="s">
        <v>2891</v>
      </c>
      <c r="C5527" t="s">
        <v>1721</v>
      </c>
      <c r="D5527" t="s">
        <v>3253</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c r="A5528" t="s">
        <v>2912</v>
      </c>
      <c r="B5528" t="s">
        <v>2891</v>
      </c>
      <c r="C5528" t="s">
        <v>1721</v>
      </c>
      <c r="D5528" t="s">
        <v>3253</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c r="A5529" t="s">
        <v>2913</v>
      </c>
      <c r="B5529" t="s">
        <v>2891</v>
      </c>
      <c r="C5529" t="s">
        <v>1721</v>
      </c>
      <c r="D5529" t="s">
        <v>3253</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c r="A5530" t="s">
        <v>2914</v>
      </c>
      <c r="B5530" t="s">
        <v>2891</v>
      </c>
      <c r="C5530" t="s">
        <v>1721</v>
      </c>
      <c r="D5530" t="s">
        <v>3253</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c r="A5531" t="s">
        <v>2915</v>
      </c>
      <c r="B5531" t="s">
        <v>2891</v>
      </c>
      <c r="C5531" t="s">
        <v>1721</v>
      </c>
      <c r="D5531" t="s">
        <v>3253</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c r="A5532" t="s">
        <v>2916</v>
      </c>
      <c r="B5532" t="s">
        <v>2891</v>
      </c>
      <c r="C5532" t="s">
        <v>1721</v>
      </c>
      <c r="D5532" t="s">
        <v>3254</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c r="A5533" t="s">
        <v>2917</v>
      </c>
      <c r="B5533" t="s">
        <v>2891</v>
      </c>
      <c r="C5533" t="s">
        <v>1721</v>
      </c>
      <c r="D5533" t="s">
        <v>3254</v>
      </c>
      <c r="E5533" t="s">
        <v>1705</v>
      </c>
      <c r="H5533" t="str">
        <f>INDEX('Vensim Variables'!$B:$B,MATCH(EPS!$B5533,'Vensim Variables'!$A:$A,0))</f>
        <v>g pollutant</v>
      </c>
      <c r="I5533" t="str">
        <f t="shared" si="172"/>
        <v>VOC</v>
      </c>
      <c r="J5533">
        <f>INDEX(NoSettings!$C:$C,MATCH(EPS!$A5533,NoSettings!$A:$A,0))</f>
        <v>22710700000</v>
      </c>
      <c r="K5533">
        <f>INDEX(GWP!$C$2:$C$13,MATCH(EPS!I5533,GWP!$B$2:$B$13,0))</f>
        <v>0</v>
      </c>
      <c r="L5533" s="4">
        <f t="shared" si="173"/>
        <v>0</v>
      </c>
    </row>
    <row r="5534" spans="1:12" hidden="1">
      <c r="A5534" t="s">
        <v>2918</v>
      </c>
      <c r="B5534" t="s">
        <v>2891</v>
      </c>
      <c r="C5534" t="s">
        <v>1721</v>
      </c>
      <c r="D5534" t="s">
        <v>3254</v>
      </c>
      <c r="E5534" t="s">
        <v>1706</v>
      </c>
      <c r="H5534" t="str">
        <f>INDEX('Vensim Variables'!$B:$B,MATCH(EPS!$B5534,'Vensim Variables'!$A:$A,0))</f>
        <v>g pollutant</v>
      </c>
      <c r="I5534" t="str">
        <f t="shared" si="172"/>
        <v>CO</v>
      </c>
      <c r="J5534">
        <f>INDEX(NoSettings!$C:$C,MATCH(EPS!$A5534,NoSettings!$A:$A,0))</f>
        <v>126309000000</v>
      </c>
      <c r="K5534">
        <f>INDEX(GWP!$C$2:$C$13,MATCH(EPS!I5534,GWP!$B$2:$B$13,0))</f>
        <v>0</v>
      </c>
      <c r="L5534" s="4">
        <f t="shared" si="173"/>
        <v>0</v>
      </c>
    </row>
    <row r="5535" spans="1:12" hidden="1">
      <c r="A5535" t="s">
        <v>2919</v>
      </c>
      <c r="B5535" t="s">
        <v>2891</v>
      </c>
      <c r="C5535" t="s">
        <v>1721</v>
      </c>
      <c r="D5535" t="s">
        <v>3254</v>
      </c>
      <c r="E5535" t="s">
        <v>1707</v>
      </c>
      <c r="H5535" t="str">
        <f>INDEX('Vensim Variables'!$B:$B,MATCH(EPS!$B5535,'Vensim Variables'!$A:$A,0))</f>
        <v>g pollutant</v>
      </c>
      <c r="I5535" t="str">
        <f t="shared" si="172"/>
        <v>NOx</v>
      </c>
      <c r="J5535">
        <f>INDEX(NoSettings!$C:$C,MATCH(EPS!$A5535,NoSettings!$A:$A,0))</f>
        <v>158702000000</v>
      </c>
      <c r="K5535">
        <f>INDEX(GWP!$C$2:$C$13,MATCH(EPS!I5535,GWP!$B$2:$B$13,0))</f>
        <v>0</v>
      </c>
      <c r="L5535" s="4">
        <f t="shared" si="173"/>
        <v>0</v>
      </c>
    </row>
    <row r="5536" spans="1:12" hidden="1">
      <c r="A5536" t="s">
        <v>2920</v>
      </c>
      <c r="B5536" t="s">
        <v>2891</v>
      </c>
      <c r="C5536" t="s">
        <v>1721</v>
      </c>
      <c r="D5536" t="s">
        <v>3254</v>
      </c>
      <c r="E5536" t="s">
        <v>1708</v>
      </c>
      <c r="H5536" t="str">
        <f>INDEX('Vensim Variables'!$B:$B,MATCH(EPS!$B5536,'Vensim Variables'!$A:$A,0))</f>
        <v>g pollutant</v>
      </c>
      <c r="I5536" t="str">
        <f t="shared" si="172"/>
        <v>PM10</v>
      </c>
      <c r="J5536">
        <f>INDEX(NoSettings!$C:$C,MATCH(EPS!$A5536,NoSettings!$A:$A,0))</f>
        <v>93037200000</v>
      </c>
      <c r="K5536">
        <f>INDEX(GWP!$C$2:$C$13,MATCH(EPS!I5536,GWP!$B$2:$B$13,0))</f>
        <v>0</v>
      </c>
      <c r="L5536" s="4">
        <f t="shared" si="173"/>
        <v>0</v>
      </c>
    </row>
    <row r="5537" spans="1:12" hidden="1">
      <c r="A5537" t="s">
        <v>2921</v>
      </c>
      <c r="B5537" t="s">
        <v>2891</v>
      </c>
      <c r="C5537" t="s">
        <v>1721</v>
      </c>
      <c r="D5537" t="s">
        <v>3254</v>
      </c>
      <c r="E5537" t="s">
        <v>1709</v>
      </c>
      <c r="H5537" t="str">
        <f>INDEX('Vensim Variables'!$B:$B,MATCH(EPS!$B5537,'Vensim Variables'!$A:$A,0))</f>
        <v>g pollutant</v>
      </c>
      <c r="I5537" t="str">
        <f t="shared" si="172"/>
        <v>PM25</v>
      </c>
      <c r="J5537">
        <f>INDEX(NoSettings!$C:$C,MATCH(EPS!$A5537,NoSettings!$A:$A,0))</f>
        <v>86714200000</v>
      </c>
      <c r="K5537">
        <f>INDEX(GWP!$C$2:$C$13,MATCH(EPS!I5537,GWP!$B$2:$B$13,0))</f>
        <v>0</v>
      </c>
      <c r="L5537" s="4">
        <f t="shared" si="173"/>
        <v>0</v>
      </c>
    </row>
    <row r="5538" spans="1:12" hidden="1">
      <c r="A5538" t="s">
        <v>2922</v>
      </c>
      <c r="B5538" t="s">
        <v>2891</v>
      </c>
      <c r="C5538" t="s">
        <v>1721</v>
      </c>
      <c r="D5538" t="s">
        <v>3254</v>
      </c>
      <c r="E5538" t="s">
        <v>1710</v>
      </c>
      <c r="H5538" t="str">
        <f>INDEX('Vensim Variables'!$B:$B,MATCH(EPS!$B5538,'Vensim Variables'!$A:$A,0))</f>
        <v>g pollutant</v>
      </c>
      <c r="I5538" t="str">
        <f t="shared" si="172"/>
        <v>SOx</v>
      </c>
      <c r="J5538">
        <f>INDEX(NoSettings!$C:$C,MATCH(EPS!$A5538,NoSettings!$A:$A,0))</f>
        <v>1066730000</v>
      </c>
      <c r="K5538">
        <f>INDEX(GWP!$C$2:$C$13,MATCH(EPS!I5538,GWP!$B$2:$B$13,0))</f>
        <v>0</v>
      </c>
      <c r="L5538" s="4">
        <f t="shared" si="173"/>
        <v>0</v>
      </c>
    </row>
    <row r="5539" spans="1:12" hidden="1">
      <c r="A5539" t="s">
        <v>2923</v>
      </c>
      <c r="B5539" t="s">
        <v>2891</v>
      </c>
      <c r="C5539" t="s">
        <v>1721</v>
      </c>
      <c r="D5539" t="s">
        <v>3254</v>
      </c>
      <c r="E5539" t="s">
        <v>1711</v>
      </c>
      <c r="H5539" t="str">
        <f>INDEX('Vensim Variables'!$B:$B,MATCH(EPS!$B5539,'Vensim Variables'!$A:$A,0))</f>
        <v>g pollutant</v>
      </c>
      <c r="I5539" t="str">
        <f t="shared" si="172"/>
        <v>BC</v>
      </c>
      <c r="J5539">
        <f>INDEX(NoSettings!$C:$C,MATCH(EPS!$A5539,NoSettings!$A:$A,0))</f>
        <v>2935530000</v>
      </c>
      <c r="K5539">
        <f>INDEX(GWP!$C$2:$C$13,MATCH(EPS!I5539,GWP!$B$2:$B$13,0))</f>
        <v>0</v>
      </c>
      <c r="L5539" s="4">
        <f t="shared" si="173"/>
        <v>0</v>
      </c>
    </row>
    <row r="5540" spans="1:12" hidden="1">
      <c r="A5540" t="s">
        <v>2924</v>
      </c>
      <c r="B5540" t="s">
        <v>2891</v>
      </c>
      <c r="C5540" t="s">
        <v>1721</v>
      </c>
      <c r="D5540" t="s">
        <v>3254</v>
      </c>
      <c r="E5540" t="s">
        <v>1712</v>
      </c>
      <c r="H5540" t="str">
        <f>INDEX('Vensim Variables'!$B:$B,MATCH(EPS!$B5540,'Vensim Variables'!$A:$A,0))</f>
        <v>g pollutant</v>
      </c>
      <c r="I5540" t="str">
        <f t="shared" si="172"/>
        <v>OC</v>
      </c>
      <c r="J5540">
        <f>INDEX(NoSettings!$C:$C,MATCH(EPS!$A5540,NoSettings!$A:$A,0))</f>
        <v>56227000000</v>
      </c>
      <c r="K5540">
        <f>INDEX(GWP!$C$2:$C$13,MATCH(EPS!I5540,GWP!$B$2:$B$13,0))</f>
        <v>0</v>
      </c>
      <c r="L5540" s="4">
        <f t="shared" si="173"/>
        <v>0</v>
      </c>
    </row>
    <row r="5541" spans="1:12" hidden="1">
      <c r="A5541" t="s">
        <v>2925</v>
      </c>
      <c r="B5541" t="s">
        <v>2891</v>
      </c>
      <c r="C5541" t="s">
        <v>1721</v>
      </c>
      <c r="D5541" t="s">
        <v>3254</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hidden="1">
      <c r="A5542" t="s">
        <v>2926</v>
      </c>
      <c r="B5542" t="s">
        <v>2891</v>
      </c>
      <c r="C5542" t="s">
        <v>1721</v>
      </c>
      <c r="D5542" t="s">
        <v>3254</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hidden="1">
      <c r="A5543" t="s">
        <v>2927</v>
      </c>
      <c r="B5543" t="s">
        <v>2891</v>
      </c>
      <c r="C5543" t="s">
        <v>1721</v>
      </c>
      <c r="D5543" t="s">
        <v>3254</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c r="A5544" t="s">
        <v>2928</v>
      </c>
      <c r="B5544" t="s">
        <v>2891</v>
      </c>
      <c r="C5544" t="s">
        <v>1721</v>
      </c>
      <c r="D5544" t="s">
        <v>3255</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c r="A5545" t="s">
        <v>2929</v>
      </c>
      <c r="B5545" t="s">
        <v>2891</v>
      </c>
      <c r="C5545" t="s">
        <v>1721</v>
      </c>
      <c r="D5545" t="s">
        <v>3255</v>
      </c>
      <c r="E5545" t="s">
        <v>1705</v>
      </c>
      <c r="H5545" t="str">
        <f>INDEX('Vensim Variables'!$B:$B,MATCH(EPS!$B5545,'Vensim Variables'!$A:$A,0))</f>
        <v>g pollutant</v>
      </c>
      <c r="I5545" t="str">
        <f t="shared" si="172"/>
        <v>VOC</v>
      </c>
      <c r="J5545">
        <f>INDEX(NoSettings!$C:$C,MATCH(EPS!$A5545,NoSettings!$A:$A,0))</f>
        <v>1833780000</v>
      </c>
      <c r="K5545">
        <f>INDEX(GWP!$C$2:$C$13,MATCH(EPS!I5545,GWP!$B$2:$B$13,0))</f>
        <v>0</v>
      </c>
      <c r="L5545" s="4">
        <f t="shared" si="173"/>
        <v>0</v>
      </c>
    </row>
    <row r="5546" spans="1:12" hidden="1">
      <c r="A5546" t="s">
        <v>2930</v>
      </c>
      <c r="B5546" t="s">
        <v>2891</v>
      </c>
      <c r="C5546" t="s">
        <v>1721</v>
      </c>
      <c r="D5546" t="s">
        <v>3255</v>
      </c>
      <c r="E5546" t="s">
        <v>1706</v>
      </c>
      <c r="H5546" t="str">
        <f>INDEX('Vensim Variables'!$B:$B,MATCH(EPS!$B5546,'Vensim Variables'!$A:$A,0))</f>
        <v>g pollutant</v>
      </c>
      <c r="I5546" t="str">
        <f t="shared" si="172"/>
        <v>CO</v>
      </c>
      <c r="J5546">
        <f>INDEX(NoSettings!$C:$C,MATCH(EPS!$A5546,NoSettings!$A:$A,0))</f>
        <v>12256200000</v>
      </c>
      <c r="K5546">
        <f>INDEX(GWP!$C$2:$C$13,MATCH(EPS!I5546,GWP!$B$2:$B$13,0))</f>
        <v>0</v>
      </c>
      <c r="L5546" s="4">
        <f t="shared" si="173"/>
        <v>0</v>
      </c>
    </row>
    <row r="5547" spans="1:12" hidden="1">
      <c r="A5547" t="s">
        <v>2931</v>
      </c>
      <c r="B5547" t="s">
        <v>2891</v>
      </c>
      <c r="C5547" t="s">
        <v>1721</v>
      </c>
      <c r="D5547" t="s">
        <v>3255</v>
      </c>
      <c r="E5547" t="s">
        <v>1707</v>
      </c>
      <c r="H5547" t="str">
        <f>INDEX('Vensim Variables'!$B:$B,MATCH(EPS!$B5547,'Vensim Variables'!$A:$A,0))</f>
        <v>g pollutant</v>
      </c>
      <c r="I5547" t="str">
        <f t="shared" si="172"/>
        <v>NOx</v>
      </c>
      <c r="J5547">
        <f>INDEX(NoSettings!$C:$C,MATCH(EPS!$A5547,NoSettings!$A:$A,0))</f>
        <v>30001100000</v>
      </c>
      <c r="K5547">
        <f>INDEX(GWP!$C$2:$C$13,MATCH(EPS!I5547,GWP!$B$2:$B$13,0))</f>
        <v>0</v>
      </c>
      <c r="L5547" s="4">
        <f t="shared" si="173"/>
        <v>0</v>
      </c>
    </row>
    <row r="5548" spans="1:12" hidden="1">
      <c r="A5548" t="s">
        <v>2932</v>
      </c>
      <c r="B5548" t="s">
        <v>2891</v>
      </c>
      <c r="C5548" t="s">
        <v>1721</v>
      </c>
      <c r="D5548" t="s">
        <v>3255</v>
      </c>
      <c r="E5548" t="s">
        <v>1708</v>
      </c>
      <c r="H5548" t="str">
        <f>INDEX('Vensim Variables'!$B:$B,MATCH(EPS!$B5548,'Vensim Variables'!$A:$A,0))</f>
        <v>g pollutant</v>
      </c>
      <c r="I5548" t="str">
        <f t="shared" si="172"/>
        <v>PM10</v>
      </c>
      <c r="J5548">
        <f>INDEX(NoSettings!$C:$C,MATCH(EPS!$A5548,NoSettings!$A:$A,0))</f>
        <v>2741790000</v>
      </c>
      <c r="K5548">
        <f>INDEX(GWP!$C$2:$C$13,MATCH(EPS!I5548,GWP!$B$2:$B$13,0))</f>
        <v>0</v>
      </c>
      <c r="L5548" s="4">
        <f t="shared" si="173"/>
        <v>0</v>
      </c>
    </row>
    <row r="5549" spans="1:12" hidden="1">
      <c r="A5549" t="s">
        <v>2933</v>
      </c>
      <c r="B5549" t="s">
        <v>2891</v>
      </c>
      <c r="C5549" t="s">
        <v>1721</v>
      </c>
      <c r="D5549" t="s">
        <v>3255</v>
      </c>
      <c r="E5549" t="s">
        <v>1709</v>
      </c>
      <c r="H5549" t="str">
        <f>INDEX('Vensim Variables'!$B:$B,MATCH(EPS!$B5549,'Vensim Variables'!$A:$A,0))</f>
        <v>g pollutant</v>
      </c>
      <c r="I5549" t="str">
        <f t="shared" si="172"/>
        <v>PM25</v>
      </c>
      <c r="J5549">
        <f>INDEX(NoSettings!$C:$C,MATCH(EPS!$A5549,NoSettings!$A:$A,0))</f>
        <v>2479140000</v>
      </c>
      <c r="K5549">
        <f>INDEX(GWP!$C$2:$C$13,MATCH(EPS!I5549,GWP!$B$2:$B$13,0))</f>
        <v>0</v>
      </c>
      <c r="L5549" s="4">
        <f t="shared" si="173"/>
        <v>0</v>
      </c>
    </row>
    <row r="5550" spans="1:12" hidden="1">
      <c r="A5550" t="s">
        <v>2934</v>
      </c>
      <c r="B5550" t="s">
        <v>2891</v>
      </c>
      <c r="C5550" t="s">
        <v>1721</v>
      </c>
      <c r="D5550" t="s">
        <v>3255</v>
      </c>
      <c r="E5550" t="s">
        <v>1710</v>
      </c>
      <c r="H5550" t="str">
        <f>INDEX('Vensim Variables'!$B:$B,MATCH(EPS!$B5550,'Vensim Variables'!$A:$A,0))</f>
        <v>g pollutant</v>
      </c>
      <c r="I5550" t="str">
        <f t="shared" si="172"/>
        <v>SOx</v>
      </c>
      <c r="J5550">
        <f>INDEX(NoSettings!$C:$C,MATCH(EPS!$A5550,NoSettings!$A:$A,0))</f>
        <v>1416600000</v>
      </c>
      <c r="K5550">
        <f>INDEX(GWP!$C$2:$C$13,MATCH(EPS!I5550,GWP!$B$2:$B$13,0))</f>
        <v>0</v>
      </c>
      <c r="L5550" s="4">
        <f t="shared" si="173"/>
        <v>0</v>
      </c>
    </row>
    <row r="5551" spans="1:12" hidden="1">
      <c r="A5551" t="s">
        <v>2935</v>
      </c>
      <c r="B5551" t="s">
        <v>2891</v>
      </c>
      <c r="C5551" t="s">
        <v>1721</v>
      </c>
      <c r="D5551" t="s">
        <v>3255</v>
      </c>
      <c r="E5551" t="s">
        <v>1711</v>
      </c>
      <c r="H5551" t="str">
        <f>INDEX('Vensim Variables'!$B:$B,MATCH(EPS!$B5551,'Vensim Variables'!$A:$A,0))</f>
        <v>g pollutant</v>
      </c>
      <c r="I5551" t="str">
        <f t="shared" si="172"/>
        <v>BC</v>
      </c>
      <c r="J5551">
        <f>INDEX(NoSettings!$C:$C,MATCH(EPS!$A5551,NoSettings!$A:$A,0))</f>
        <v>289597000</v>
      </c>
      <c r="K5551">
        <f>INDEX(GWP!$C$2:$C$13,MATCH(EPS!I5551,GWP!$B$2:$B$13,0))</f>
        <v>0</v>
      </c>
      <c r="L5551" s="4">
        <f t="shared" si="173"/>
        <v>0</v>
      </c>
    </row>
    <row r="5552" spans="1:12" hidden="1">
      <c r="A5552" t="s">
        <v>2936</v>
      </c>
      <c r="B5552" t="s">
        <v>2891</v>
      </c>
      <c r="C5552" t="s">
        <v>1721</v>
      </c>
      <c r="D5552" t="s">
        <v>3255</v>
      </c>
      <c r="E5552" t="s">
        <v>1712</v>
      </c>
      <c r="H5552" t="str">
        <f>INDEX('Vensim Variables'!$B:$B,MATCH(EPS!$B5552,'Vensim Variables'!$A:$A,0))</f>
        <v>g pollutant</v>
      </c>
      <c r="I5552" t="str">
        <f t="shared" si="172"/>
        <v>OC</v>
      </c>
      <c r="J5552">
        <f>INDEX(NoSettings!$C:$C,MATCH(EPS!$A5552,NoSettings!$A:$A,0))</f>
        <v>564186000</v>
      </c>
      <c r="K5552">
        <f>INDEX(GWP!$C$2:$C$13,MATCH(EPS!I5552,GWP!$B$2:$B$13,0))</f>
        <v>0</v>
      </c>
      <c r="L5552" s="4">
        <f t="shared" si="173"/>
        <v>0</v>
      </c>
    </row>
    <row r="5553" spans="1:12" hidden="1">
      <c r="A5553" t="s">
        <v>2937</v>
      </c>
      <c r="B5553" t="s">
        <v>2891</v>
      </c>
      <c r="C5553" t="s">
        <v>1721</v>
      </c>
      <c r="D5553" t="s">
        <v>3255</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c r="A5554" t="s">
        <v>2938</v>
      </c>
      <c r="B5554" t="s">
        <v>2891</v>
      </c>
      <c r="C5554" t="s">
        <v>1721</v>
      </c>
      <c r="D5554" t="s">
        <v>3255</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c r="A5555" t="s">
        <v>2939</v>
      </c>
      <c r="B5555" t="s">
        <v>2891</v>
      </c>
      <c r="C5555" t="s">
        <v>1721</v>
      </c>
      <c r="D5555" t="s">
        <v>3255</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c r="A5556" t="s">
        <v>2940</v>
      </c>
      <c r="B5556" t="s">
        <v>2891</v>
      </c>
      <c r="C5556" t="s">
        <v>1721</v>
      </c>
      <c r="D5556" t="s">
        <v>3256</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c r="A5557" t="s">
        <v>2941</v>
      </c>
      <c r="B5557" t="s">
        <v>2891</v>
      </c>
      <c r="C5557" t="s">
        <v>1721</v>
      </c>
      <c r="D5557" t="s">
        <v>3256</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c r="A5558" t="s">
        <v>2942</v>
      </c>
      <c r="B5558" t="s">
        <v>2891</v>
      </c>
      <c r="C5558" t="s">
        <v>1721</v>
      </c>
      <c r="D5558" t="s">
        <v>3256</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c r="A5559" t="s">
        <v>2943</v>
      </c>
      <c r="B5559" t="s">
        <v>2891</v>
      </c>
      <c r="C5559" t="s">
        <v>1721</v>
      </c>
      <c r="D5559" t="s">
        <v>3256</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c r="A5560" t="s">
        <v>2944</v>
      </c>
      <c r="B5560" t="s">
        <v>2891</v>
      </c>
      <c r="C5560" t="s">
        <v>1721</v>
      </c>
      <c r="D5560" t="s">
        <v>3256</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c r="A5561" t="s">
        <v>2945</v>
      </c>
      <c r="B5561" t="s">
        <v>2891</v>
      </c>
      <c r="C5561" t="s">
        <v>1721</v>
      </c>
      <c r="D5561" t="s">
        <v>3256</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c r="A5562" t="s">
        <v>2946</v>
      </c>
      <c r="B5562" t="s">
        <v>2891</v>
      </c>
      <c r="C5562" t="s">
        <v>1721</v>
      </c>
      <c r="D5562" t="s">
        <v>3256</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c r="A5563" t="s">
        <v>2947</v>
      </c>
      <c r="B5563" t="s">
        <v>2891</v>
      </c>
      <c r="C5563" t="s">
        <v>1721</v>
      </c>
      <c r="D5563" t="s">
        <v>3256</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c r="A5564" t="s">
        <v>2948</v>
      </c>
      <c r="B5564" t="s">
        <v>2891</v>
      </c>
      <c r="C5564" t="s">
        <v>1721</v>
      </c>
      <c r="D5564" t="s">
        <v>3256</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c r="A5565" t="s">
        <v>2949</v>
      </c>
      <c r="B5565" t="s">
        <v>2891</v>
      </c>
      <c r="C5565" t="s">
        <v>1721</v>
      </c>
      <c r="D5565" t="s">
        <v>3256</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c r="A5566" t="s">
        <v>2950</v>
      </c>
      <c r="B5566" t="s">
        <v>2891</v>
      </c>
      <c r="C5566" t="s">
        <v>1721</v>
      </c>
      <c r="D5566" t="s">
        <v>3256</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c r="A5567" t="s">
        <v>2951</v>
      </c>
      <c r="B5567" t="s">
        <v>2891</v>
      </c>
      <c r="C5567" t="s">
        <v>1721</v>
      </c>
      <c r="D5567" t="s">
        <v>3256</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c r="A5568" t="s">
        <v>2952</v>
      </c>
      <c r="B5568" t="s">
        <v>2891</v>
      </c>
      <c r="C5568" t="s">
        <v>1721</v>
      </c>
      <c r="D5568" t="s">
        <v>3257</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c r="A5569" t="s">
        <v>2953</v>
      </c>
      <c r="B5569" t="s">
        <v>2891</v>
      </c>
      <c r="C5569" t="s">
        <v>1721</v>
      </c>
      <c r="D5569" t="s">
        <v>3257</v>
      </c>
      <c r="E5569" t="s">
        <v>1705</v>
      </c>
      <c r="H5569" t="str">
        <f>INDEX('Vensim Variables'!$B:$B,MATCH(EPS!$B5569,'Vensim Variables'!$A:$A,0))</f>
        <v>g pollutant</v>
      </c>
      <c r="I5569" t="str">
        <f t="shared" si="172"/>
        <v>VOC</v>
      </c>
      <c r="J5569">
        <f>INDEX(NoSettings!$C:$C,MATCH(EPS!$A5569,NoSettings!$A:$A,0))</f>
        <v>267694000000</v>
      </c>
      <c r="K5569">
        <f>INDEX(GWP!$C$2:$C$13,MATCH(EPS!I5569,GWP!$B$2:$B$13,0))</f>
        <v>0</v>
      </c>
      <c r="L5569" s="4">
        <f t="shared" si="173"/>
        <v>0</v>
      </c>
    </row>
    <row r="5570" spans="1:12" hidden="1">
      <c r="A5570" t="s">
        <v>2954</v>
      </c>
      <c r="B5570" t="s">
        <v>2891</v>
      </c>
      <c r="C5570" t="s">
        <v>1721</v>
      </c>
      <c r="D5570" t="s">
        <v>3257</v>
      </c>
      <c r="E5570" t="s">
        <v>1706</v>
      </c>
      <c r="H5570" t="str">
        <f>INDEX('Vensim Variables'!$B:$B,MATCH(EPS!$B5570,'Vensim Variables'!$A:$A,0))</f>
        <v>g pollutant</v>
      </c>
      <c r="I5570" t="str">
        <f t="shared" si="172"/>
        <v>CO</v>
      </c>
      <c r="J5570">
        <f>INDEX(NoSettings!$C:$C,MATCH(EPS!$A5570,NoSettings!$A:$A,0))</f>
        <v>1849780000000</v>
      </c>
      <c r="K5570">
        <f>INDEX(GWP!$C$2:$C$13,MATCH(EPS!I5570,GWP!$B$2:$B$13,0))</f>
        <v>0</v>
      </c>
      <c r="L5570" s="4">
        <f t="shared" si="173"/>
        <v>0</v>
      </c>
    </row>
    <row r="5571" spans="1:12" hidden="1">
      <c r="A5571" t="s">
        <v>2955</v>
      </c>
      <c r="B5571" t="s">
        <v>2891</v>
      </c>
      <c r="C5571" t="s">
        <v>1721</v>
      </c>
      <c r="D5571" t="s">
        <v>3257</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34827100000</v>
      </c>
      <c r="K5571">
        <f>INDEX(GWP!$C$2:$C$13,MATCH(EPS!I5571,GWP!$B$2:$B$13,0))</f>
        <v>0</v>
      </c>
      <c r="L5571" s="4">
        <f t="shared" ref="L5571:L5634" si="175">IF(H5571="g pollutant",K5571*J5571/10^12,IF(H5571="MMTCO2e",J5571,IF(H5571="MWh",J5571,0)))</f>
        <v>0</v>
      </c>
    </row>
    <row r="5572" spans="1:12" hidden="1">
      <c r="A5572" t="s">
        <v>2956</v>
      </c>
      <c r="B5572" t="s">
        <v>2891</v>
      </c>
      <c r="C5572" t="s">
        <v>1721</v>
      </c>
      <c r="D5572" t="s">
        <v>3257</v>
      </c>
      <c r="E5572" t="s">
        <v>1708</v>
      </c>
      <c r="H5572" t="str">
        <f>INDEX('Vensim Variables'!$B:$B,MATCH(EPS!$B5572,'Vensim Variables'!$A:$A,0))</f>
        <v>g pollutant</v>
      </c>
      <c r="I5572" t="str">
        <f t="shared" si="174"/>
        <v>PM10</v>
      </c>
      <c r="J5572">
        <f>INDEX(NoSettings!$C:$C,MATCH(EPS!$A5572,NoSettings!$A:$A,0))</f>
        <v>294707000000</v>
      </c>
      <c r="K5572">
        <f>INDEX(GWP!$C$2:$C$13,MATCH(EPS!I5572,GWP!$B$2:$B$13,0))</f>
        <v>0</v>
      </c>
      <c r="L5572" s="4">
        <f t="shared" si="175"/>
        <v>0</v>
      </c>
    </row>
    <row r="5573" spans="1:12" hidden="1">
      <c r="A5573" t="s">
        <v>2957</v>
      </c>
      <c r="B5573" t="s">
        <v>2891</v>
      </c>
      <c r="C5573" t="s">
        <v>1721</v>
      </c>
      <c r="D5573" t="s">
        <v>3257</v>
      </c>
      <c r="E5573" t="s">
        <v>1709</v>
      </c>
      <c r="H5573" t="str">
        <f>INDEX('Vensim Variables'!$B:$B,MATCH(EPS!$B5573,'Vensim Variables'!$A:$A,0))</f>
        <v>g pollutant</v>
      </c>
      <c r="I5573" t="str">
        <f t="shared" si="174"/>
        <v>PM25</v>
      </c>
      <c r="J5573">
        <f>INDEX(NoSettings!$C:$C,MATCH(EPS!$A5573,NoSettings!$A:$A,0))</f>
        <v>290990000000</v>
      </c>
      <c r="K5573">
        <f>INDEX(GWP!$C$2:$C$13,MATCH(EPS!I5573,GWP!$B$2:$B$13,0))</f>
        <v>0</v>
      </c>
      <c r="L5573" s="4">
        <f t="shared" si="175"/>
        <v>0</v>
      </c>
    </row>
    <row r="5574" spans="1:12" hidden="1">
      <c r="A5574" t="s">
        <v>2958</v>
      </c>
      <c r="B5574" t="s">
        <v>2891</v>
      </c>
      <c r="C5574" t="s">
        <v>1721</v>
      </c>
      <c r="D5574" t="s">
        <v>3257</v>
      </c>
      <c r="E5574" t="s">
        <v>1710</v>
      </c>
      <c r="H5574" t="str">
        <f>INDEX('Vensim Variables'!$B:$B,MATCH(EPS!$B5574,'Vensim Variables'!$A:$A,0))</f>
        <v>g pollutant</v>
      </c>
      <c r="I5574" t="str">
        <f t="shared" si="174"/>
        <v>SOx</v>
      </c>
      <c r="J5574">
        <f>INDEX(NoSettings!$C:$C,MATCH(EPS!$A5574,NoSettings!$A:$A,0))</f>
        <v>7873090000</v>
      </c>
      <c r="K5574">
        <f>INDEX(GWP!$C$2:$C$13,MATCH(EPS!I5574,GWP!$B$2:$B$13,0))</f>
        <v>0</v>
      </c>
      <c r="L5574" s="4">
        <f t="shared" si="175"/>
        <v>0</v>
      </c>
    </row>
    <row r="5575" spans="1:12" hidden="1">
      <c r="A5575" t="s">
        <v>2959</v>
      </c>
      <c r="B5575" t="s">
        <v>2891</v>
      </c>
      <c r="C5575" t="s">
        <v>1721</v>
      </c>
      <c r="D5575" t="s">
        <v>3257</v>
      </c>
      <c r="E5575" t="s">
        <v>1711</v>
      </c>
      <c r="H5575" t="str">
        <f>INDEX('Vensim Variables'!$B:$B,MATCH(EPS!$B5575,'Vensim Variables'!$A:$A,0))</f>
        <v>g pollutant</v>
      </c>
      <c r="I5575" t="str">
        <f t="shared" si="174"/>
        <v>BC</v>
      </c>
      <c r="J5575">
        <f>INDEX(NoSettings!$C:$C,MATCH(EPS!$A5575,NoSettings!$A:$A,0))</f>
        <v>15973200000</v>
      </c>
      <c r="K5575">
        <f>INDEX(GWP!$C$2:$C$13,MATCH(EPS!I5575,GWP!$B$2:$B$13,0))</f>
        <v>0</v>
      </c>
      <c r="L5575" s="4">
        <f t="shared" si="175"/>
        <v>0</v>
      </c>
    </row>
    <row r="5576" spans="1:12" hidden="1">
      <c r="A5576" t="s">
        <v>2960</v>
      </c>
      <c r="B5576" t="s">
        <v>2891</v>
      </c>
      <c r="C5576" t="s">
        <v>1721</v>
      </c>
      <c r="D5576" t="s">
        <v>3257</v>
      </c>
      <c r="E5576" t="s">
        <v>1712</v>
      </c>
      <c r="H5576" t="str">
        <f>INDEX('Vensim Variables'!$B:$B,MATCH(EPS!$B5576,'Vensim Variables'!$A:$A,0))</f>
        <v>g pollutant</v>
      </c>
      <c r="I5576" t="str">
        <f t="shared" si="174"/>
        <v>OC</v>
      </c>
      <c r="J5576">
        <f>INDEX(NoSettings!$C:$C,MATCH(EPS!$A5576,NoSettings!$A:$A,0))</f>
        <v>151998000000</v>
      </c>
      <c r="K5576">
        <f>INDEX(GWP!$C$2:$C$13,MATCH(EPS!I5576,GWP!$B$2:$B$13,0))</f>
        <v>0</v>
      </c>
      <c r="L5576" s="4">
        <f t="shared" si="175"/>
        <v>0</v>
      </c>
    </row>
    <row r="5577" spans="1:12" hidden="1">
      <c r="A5577" t="s">
        <v>2961</v>
      </c>
      <c r="B5577" t="s">
        <v>2891</v>
      </c>
      <c r="C5577" t="s">
        <v>1721</v>
      </c>
      <c r="D5577" t="s">
        <v>3257</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c r="A5578" t="s">
        <v>2962</v>
      </c>
      <c r="B5578" t="s">
        <v>2891</v>
      </c>
      <c r="C5578" t="s">
        <v>1721</v>
      </c>
      <c r="D5578" t="s">
        <v>3257</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c r="A5579" t="s">
        <v>2963</v>
      </c>
      <c r="B5579" t="s">
        <v>2891</v>
      </c>
      <c r="C5579" t="s">
        <v>1721</v>
      </c>
      <c r="D5579" t="s">
        <v>3257</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c r="A5580" t="s">
        <v>2964</v>
      </c>
      <c r="B5580" t="s">
        <v>2891</v>
      </c>
      <c r="C5580" t="s">
        <v>1721</v>
      </c>
      <c r="D5580" t="s">
        <v>3258</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c r="A5581" t="s">
        <v>2965</v>
      </c>
      <c r="B5581" t="s">
        <v>2891</v>
      </c>
      <c r="C5581" t="s">
        <v>1721</v>
      </c>
      <c r="D5581" t="s">
        <v>3258</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c r="A5582" t="s">
        <v>2966</v>
      </c>
      <c r="B5582" t="s">
        <v>2891</v>
      </c>
      <c r="C5582" t="s">
        <v>1721</v>
      </c>
      <c r="D5582" t="s">
        <v>3258</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c r="A5583" t="s">
        <v>2967</v>
      </c>
      <c r="B5583" t="s">
        <v>2891</v>
      </c>
      <c r="C5583" t="s">
        <v>1721</v>
      </c>
      <c r="D5583" t="s">
        <v>3258</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c r="A5584" t="s">
        <v>2968</v>
      </c>
      <c r="B5584" t="s">
        <v>2891</v>
      </c>
      <c r="C5584" t="s">
        <v>1721</v>
      </c>
      <c r="D5584" t="s">
        <v>3258</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c r="A5585" t="s">
        <v>2969</v>
      </c>
      <c r="B5585" t="s">
        <v>2891</v>
      </c>
      <c r="C5585" t="s">
        <v>1721</v>
      </c>
      <c r="D5585" t="s">
        <v>3258</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c r="A5586" t="s">
        <v>2970</v>
      </c>
      <c r="B5586" t="s">
        <v>2891</v>
      </c>
      <c r="C5586" t="s">
        <v>1721</v>
      </c>
      <c r="D5586" t="s">
        <v>3258</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c r="A5587" t="s">
        <v>2971</v>
      </c>
      <c r="B5587" t="s">
        <v>2891</v>
      </c>
      <c r="C5587" t="s">
        <v>1721</v>
      </c>
      <c r="D5587" t="s">
        <v>3258</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c r="A5588" t="s">
        <v>2972</v>
      </c>
      <c r="B5588" t="s">
        <v>2891</v>
      </c>
      <c r="C5588" t="s">
        <v>1721</v>
      </c>
      <c r="D5588" t="s">
        <v>3258</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c r="A5589" t="s">
        <v>2973</v>
      </c>
      <c r="B5589" t="s">
        <v>2891</v>
      </c>
      <c r="C5589" t="s">
        <v>1721</v>
      </c>
      <c r="D5589" t="s">
        <v>3258</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c r="A5590" t="s">
        <v>2974</v>
      </c>
      <c r="B5590" t="s">
        <v>2891</v>
      </c>
      <c r="C5590" t="s">
        <v>1721</v>
      </c>
      <c r="D5590" t="s">
        <v>3258</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c r="A5591" t="s">
        <v>2975</v>
      </c>
      <c r="B5591" t="s">
        <v>2891</v>
      </c>
      <c r="C5591" t="s">
        <v>1721</v>
      </c>
      <c r="D5591" t="s">
        <v>3258</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c r="A5592" t="s">
        <v>2976</v>
      </c>
      <c r="B5592" t="s">
        <v>2891</v>
      </c>
      <c r="C5592" t="s">
        <v>1721</v>
      </c>
      <c r="D5592" t="s">
        <v>3259</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c r="A5593" t="s">
        <v>2977</v>
      </c>
      <c r="B5593" t="s">
        <v>2891</v>
      </c>
      <c r="C5593" t="s">
        <v>1721</v>
      </c>
      <c r="D5593" t="s">
        <v>3259</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c r="A5594" t="s">
        <v>2978</v>
      </c>
      <c r="B5594" t="s">
        <v>2891</v>
      </c>
      <c r="C5594" t="s">
        <v>1721</v>
      </c>
      <c r="D5594" t="s">
        <v>3259</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c r="A5595" t="s">
        <v>2979</v>
      </c>
      <c r="B5595" t="s">
        <v>2891</v>
      </c>
      <c r="C5595" t="s">
        <v>1721</v>
      </c>
      <c r="D5595" t="s">
        <v>3259</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c r="A5596" t="s">
        <v>2980</v>
      </c>
      <c r="B5596" t="s">
        <v>2891</v>
      </c>
      <c r="C5596" t="s">
        <v>1721</v>
      </c>
      <c r="D5596" t="s">
        <v>3259</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c r="A5597" t="s">
        <v>2981</v>
      </c>
      <c r="B5597" t="s">
        <v>2891</v>
      </c>
      <c r="C5597" t="s">
        <v>1721</v>
      </c>
      <c r="D5597" t="s">
        <v>3259</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c r="A5598" t="s">
        <v>2982</v>
      </c>
      <c r="B5598" t="s">
        <v>2891</v>
      </c>
      <c r="C5598" t="s">
        <v>1721</v>
      </c>
      <c r="D5598" t="s">
        <v>3259</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c r="A5599" t="s">
        <v>2983</v>
      </c>
      <c r="B5599" t="s">
        <v>2891</v>
      </c>
      <c r="C5599" t="s">
        <v>1721</v>
      </c>
      <c r="D5599" t="s">
        <v>3259</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c r="A5600" t="s">
        <v>2984</v>
      </c>
      <c r="B5600" t="s">
        <v>2891</v>
      </c>
      <c r="C5600" t="s">
        <v>1721</v>
      </c>
      <c r="D5600" t="s">
        <v>3259</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c r="A5601" t="s">
        <v>2985</v>
      </c>
      <c r="B5601" t="s">
        <v>2891</v>
      </c>
      <c r="C5601" t="s">
        <v>1721</v>
      </c>
      <c r="D5601" t="s">
        <v>3259</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c r="A5602" t="s">
        <v>2986</v>
      </c>
      <c r="B5602" t="s">
        <v>2891</v>
      </c>
      <c r="C5602" t="s">
        <v>1721</v>
      </c>
      <c r="D5602" t="s">
        <v>3259</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c r="A5603" t="s">
        <v>2987</v>
      </c>
      <c r="B5603" t="s">
        <v>2891</v>
      </c>
      <c r="C5603" t="s">
        <v>1721</v>
      </c>
      <c r="D5603" t="s">
        <v>3259</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c r="A5604" t="s">
        <v>2988</v>
      </c>
      <c r="B5604" t="s">
        <v>2891</v>
      </c>
      <c r="C5604" t="s">
        <v>1721</v>
      </c>
      <c r="D5604" t="s">
        <v>3260</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c r="A5605" t="s">
        <v>2989</v>
      </c>
      <c r="B5605" t="s">
        <v>2891</v>
      </c>
      <c r="C5605" t="s">
        <v>1721</v>
      </c>
      <c r="D5605" t="s">
        <v>3260</v>
      </c>
      <c r="E5605" t="s">
        <v>1705</v>
      </c>
      <c r="H5605" t="str">
        <f>INDEX('Vensim Variables'!$B:$B,MATCH(EPS!$B5605,'Vensim Variables'!$A:$A,0))</f>
        <v>g pollutant</v>
      </c>
      <c r="I5605" t="str">
        <f t="shared" si="174"/>
        <v>VOC</v>
      </c>
      <c r="J5605">
        <f>INDEX(NoSettings!$C:$C,MATCH(EPS!$A5605,NoSettings!$A:$A,0))</f>
        <v>2704870000</v>
      </c>
      <c r="K5605">
        <f>INDEX(GWP!$C$2:$C$13,MATCH(EPS!I5605,GWP!$B$2:$B$13,0))</f>
        <v>0</v>
      </c>
      <c r="L5605" s="4">
        <f t="shared" si="175"/>
        <v>0</v>
      </c>
    </row>
    <row r="5606" spans="1:12" hidden="1">
      <c r="A5606" t="s">
        <v>2990</v>
      </c>
      <c r="B5606" t="s">
        <v>2891</v>
      </c>
      <c r="C5606" t="s">
        <v>1721</v>
      </c>
      <c r="D5606" t="s">
        <v>3260</v>
      </c>
      <c r="E5606" t="s">
        <v>1706</v>
      </c>
      <c r="H5606" t="str">
        <f>INDEX('Vensim Variables'!$B:$B,MATCH(EPS!$B5606,'Vensim Variables'!$A:$A,0))</f>
        <v>g pollutant</v>
      </c>
      <c r="I5606" t="str">
        <f t="shared" si="174"/>
        <v>CO</v>
      </c>
      <c r="J5606">
        <f>INDEX(NoSettings!$C:$C,MATCH(EPS!$A5606,NoSettings!$A:$A,0))</f>
        <v>22089600000</v>
      </c>
      <c r="K5606">
        <f>INDEX(GWP!$C$2:$C$13,MATCH(EPS!I5606,GWP!$B$2:$B$13,0))</f>
        <v>0</v>
      </c>
      <c r="L5606" s="4">
        <f t="shared" si="175"/>
        <v>0</v>
      </c>
    </row>
    <row r="5607" spans="1:12" hidden="1">
      <c r="A5607" t="s">
        <v>2991</v>
      </c>
      <c r="B5607" t="s">
        <v>2891</v>
      </c>
      <c r="C5607" t="s">
        <v>1721</v>
      </c>
      <c r="D5607" t="s">
        <v>3260</v>
      </c>
      <c r="E5607" t="s">
        <v>1707</v>
      </c>
      <c r="H5607" t="str">
        <f>INDEX('Vensim Variables'!$B:$B,MATCH(EPS!$B5607,'Vensim Variables'!$A:$A,0))</f>
        <v>g pollutant</v>
      </c>
      <c r="I5607" t="str">
        <f t="shared" si="174"/>
        <v>NOx</v>
      </c>
      <c r="J5607">
        <f>INDEX(NoSettings!$C:$C,MATCH(EPS!$A5607,NoSettings!$A:$A,0))</f>
        <v>41146700000</v>
      </c>
      <c r="K5607">
        <f>INDEX(GWP!$C$2:$C$13,MATCH(EPS!I5607,GWP!$B$2:$B$13,0))</f>
        <v>0</v>
      </c>
      <c r="L5607" s="4">
        <f t="shared" si="175"/>
        <v>0</v>
      </c>
    </row>
    <row r="5608" spans="1:12" hidden="1">
      <c r="A5608" t="s">
        <v>2992</v>
      </c>
      <c r="B5608" t="s">
        <v>2891</v>
      </c>
      <c r="C5608" t="s">
        <v>1721</v>
      </c>
      <c r="D5608" t="s">
        <v>3260</v>
      </c>
      <c r="E5608" t="s">
        <v>1708</v>
      </c>
      <c r="H5608" t="str">
        <f>INDEX('Vensim Variables'!$B:$B,MATCH(EPS!$B5608,'Vensim Variables'!$A:$A,0))</f>
        <v>g pollutant</v>
      </c>
      <c r="I5608" t="str">
        <f t="shared" si="174"/>
        <v>PM10</v>
      </c>
      <c r="J5608">
        <f>INDEX(NoSettings!$C:$C,MATCH(EPS!$A5608,NoSettings!$A:$A,0))</f>
        <v>23913400000</v>
      </c>
      <c r="K5608">
        <f>INDEX(GWP!$C$2:$C$13,MATCH(EPS!I5608,GWP!$B$2:$B$13,0))</f>
        <v>0</v>
      </c>
      <c r="L5608" s="4">
        <f t="shared" si="175"/>
        <v>0</v>
      </c>
    </row>
    <row r="5609" spans="1:12" hidden="1">
      <c r="A5609" t="s">
        <v>2993</v>
      </c>
      <c r="B5609" t="s">
        <v>2891</v>
      </c>
      <c r="C5609" t="s">
        <v>1721</v>
      </c>
      <c r="D5609" t="s">
        <v>3260</v>
      </c>
      <c r="E5609" t="s">
        <v>1709</v>
      </c>
      <c r="H5609" t="str">
        <f>INDEX('Vensim Variables'!$B:$B,MATCH(EPS!$B5609,'Vensim Variables'!$A:$A,0))</f>
        <v>g pollutant</v>
      </c>
      <c r="I5609" t="str">
        <f t="shared" si="174"/>
        <v>PM25</v>
      </c>
      <c r="J5609">
        <f>INDEX(NoSettings!$C:$C,MATCH(EPS!$A5609,NoSettings!$A:$A,0))</f>
        <v>7315600000</v>
      </c>
      <c r="K5609">
        <f>INDEX(GWP!$C$2:$C$13,MATCH(EPS!I5609,GWP!$B$2:$B$13,0))</f>
        <v>0</v>
      </c>
      <c r="L5609" s="4">
        <f t="shared" si="175"/>
        <v>0</v>
      </c>
    </row>
    <row r="5610" spans="1:12" hidden="1">
      <c r="A5610" t="s">
        <v>2994</v>
      </c>
      <c r="B5610" t="s">
        <v>2891</v>
      </c>
      <c r="C5610" t="s">
        <v>1721</v>
      </c>
      <c r="D5610" t="s">
        <v>3260</v>
      </c>
      <c r="E5610" t="s">
        <v>1710</v>
      </c>
      <c r="H5610" t="str">
        <f>INDEX('Vensim Variables'!$B:$B,MATCH(EPS!$B5610,'Vensim Variables'!$A:$A,0))</f>
        <v>g pollutant</v>
      </c>
      <c r="I5610" t="str">
        <f t="shared" si="174"/>
        <v>SOx</v>
      </c>
      <c r="J5610">
        <f>INDEX(NoSettings!$C:$C,MATCH(EPS!$A5610,NoSettings!$A:$A,0))</f>
        <v>158050000000</v>
      </c>
      <c r="K5610">
        <f>INDEX(GWP!$C$2:$C$13,MATCH(EPS!I5610,GWP!$B$2:$B$13,0))</f>
        <v>0</v>
      </c>
      <c r="L5610" s="4">
        <f t="shared" si="175"/>
        <v>0</v>
      </c>
    </row>
    <row r="5611" spans="1:12" hidden="1">
      <c r="A5611" t="s">
        <v>2995</v>
      </c>
      <c r="B5611" t="s">
        <v>2891</v>
      </c>
      <c r="C5611" t="s">
        <v>1721</v>
      </c>
      <c r="D5611" t="s">
        <v>3260</v>
      </c>
      <c r="E5611" t="s">
        <v>1711</v>
      </c>
      <c r="H5611" t="str">
        <f>INDEX('Vensim Variables'!$B:$B,MATCH(EPS!$B5611,'Vensim Variables'!$A:$A,0))</f>
        <v>g pollutant</v>
      </c>
      <c r="I5611" t="str">
        <f t="shared" si="174"/>
        <v>BC</v>
      </c>
      <c r="J5611">
        <f>INDEX(NoSettings!$C:$C,MATCH(EPS!$A5611,NoSettings!$A:$A,0))</f>
        <v>163849000</v>
      </c>
      <c r="K5611">
        <f>INDEX(GWP!$C$2:$C$13,MATCH(EPS!I5611,GWP!$B$2:$B$13,0))</f>
        <v>0</v>
      </c>
      <c r="L5611" s="4">
        <f t="shared" si="175"/>
        <v>0</v>
      </c>
    </row>
    <row r="5612" spans="1:12" hidden="1">
      <c r="A5612" t="s">
        <v>2996</v>
      </c>
      <c r="B5612" t="s">
        <v>2891</v>
      </c>
      <c r="C5612" t="s">
        <v>1721</v>
      </c>
      <c r="D5612" t="s">
        <v>3260</v>
      </c>
      <c r="E5612" t="s">
        <v>1712</v>
      </c>
      <c r="H5612" t="str">
        <f>INDEX('Vensim Variables'!$B:$B,MATCH(EPS!$B5612,'Vensim Variables'!$A:$A,0))</f>
        <v>g pollutant</v>
      </c>
      <c r="I5612" t="str">
        <f t="shared" si="174"/>
        <v>OC</v>
      </c>
      <c r="J5612">
        <f>INDEX(NoSettings!$C:$C,MATCH(EPS!$A5612,NoSettings!$A:$A,0))</f>
        <v>122984000</v>
      </c>
      <c r="K5612">
        <f>INDEX(GWP!$C$2:$C$13,MATCH(EPS!I5612,GWP!$B$2:$B$13,0))</f>
        <v>0</v>
      </c>
      <c r="L5612" s="4">
        <f t="shared" si="175"/>
        <v>0</v>
      </c>
    </row>
    <row r="5613" spans="1:12" hidden="1">
      <c r="A5613" t="s">
        <v>2997</v>
      </c>
      <c r="B5613" t="s">
        <v>2891</v>
      </c>
      <c r="C5613" t="s">
        <v>1721</v>
      </c>
      <c r="D5613" t="s">
        <v>3260</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c r="A5614" t="s">
        <v>2998</v>
      </c>
      <c r="B5614" t="s">
        <v>2891</v>
      </c>
      <c r="C5614" t="s">
        <v>1721</v>
      </c>
      <c r="D5614" t="s">
        <v>3260</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c r="A5615" t="s">
        <v>2999</v>
      </c>
      <c r="B5615" t="s">
        <v>2891</v>
      </c>
      <c r="C5615" t="s">
        <v>1721</v>
      </c>
      <c r="D5615" t="s">
        <v>3260</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c r="A5616" t="s">
        <v>3000</v>
      </c>
      <c r="B5616" t="s">
        <v>2891</v>
      </c>
      <c r="C5616" t="s">
        <v>1721</v>
      </c>
      <c r="D5616" t="s">
        <v>3261</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c r="A5617" t="s">
        <v>3001</v>
      </c>
      <c r="B5617" t="s">
        <v>2891</v>
      </c>
      <c r="C5617" t="s">
        <v>1721</v>
      </c>
      <c r="D5617" t="s">
        <v>3261</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c r="A5618" t="s">
        <v>3002</v>
      </c>
      <c r="B5618" t="s">
        <v>2891</v>
      </c>
      <c r="C5618" t="s">
        <v>1721</v>
      </c>
      <c r="D5618" t="s">
        <v>3261</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c r="A5619" t="s">
        <v>3003</v>
      </c>
      <c r="B5619" t="s">
        <v>2891</v>
      </c>
      <c r="C5619" t="s">
        <v>1721</v>
      </c>
      <c r="D5619" t="s">
        <v>3261</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c r="A5620" t="s">
        <v>3004</v>
      </c>
      <c r="B5620" t="s">
        <v>2891</v>
      </c>
      <c r="C5620" t="s">
        <v>1721</v>
      </c>
      <c r="D5620" t="s">
        <v>3261</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c r="A5621" t="s">
        <v>3005</v>
      </c>
      <c r="B5621" t="s">
        <v>2891</v>
      </c>
      <c r="C5621" t="s">
        <v>1721</v>
      </c>
      <c r="D5621" t="s">
        <v>3261</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c r="A5622" t="s">
        <v>3006</v>
      </c>
      <c r="B5622" t="s">
        <v>2891</v>
      </c>
      <c r="C5622" t="s">
        <v>1721</v>
      </c>
      <c r="D5622" t="s">
        <v>3261</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c r="A5623" t="s">
        <v>3007</v>
      </c>
      <c r="B5623" t="s">
        <v>2891</v>
      </c>
      <c r="C5623" t="s">
        <v>1721</v>
      </c>
      <c r="D5623" t="s">
        <v>3261</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c r="A5624" t="s">
        <v>3008</v>
      </c>
      <c r="B5624" t="s">
        <v>2891</v>
      </c>
      <c r="C5624" t="s">
        <v>1721</v>
      </c>
      <c r="D5624" t="s">
        <v>3261</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c r="A5625" t="s">
        <v>3009</v>
      </c>
      <c r="B5625" t="s">
        <v>2891</v>
      </c>
      <c r="C5625" t="s">
        <v>1721</v>
      </c>
      <c r="D5625" t="s">
        <v>3261</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c r="A5626" t="s">
        <v>3010</v>
      </c>
      <c r="B5626" t="s">
        <v>2891</v>
      </c>
      <c r="C5626" t="s">
        <v>1721</v>
      </c>
      <c r="D5626" t="s">
        <v>3261</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c r="A5627" t="s">
        <v>3011</v>
      </c>
      <c r="B5627" t="s">
        <v>2891</v>
      </c>
      <c r="C5627" t="s">
        <v>1721</v>
      </c>
      <c r="D5627" t="s">
        <v>3261</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c r="A5628" t="s">
        <v>3012</v>
      </c>
      <c r="B5628" t="s">
        <v>2891</v>
      </c>
      <c r="C5628" t="s">
        <v>1722</v>
      </c>
      <c r="D5628" t="s">
        <v>3252</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c r="A5629" t="s">
        <v>3013</v>
      </c>
      <c r="B5629" t="s">
        <v>2891</v>
      </c>
      <c r="C5629" t="s">
        <v>1722</v>
      </c>
      <c r="D5629" t="s">
        <v>3252</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c r="A5630" t="s">
        <v>3014</v>
      </c>
      <c r="B5630" t="s">
        <v>2891</v>
      </c>
      <c r="C5630" t="s">
        <v>1722</v>
      </c>
      <c r="D5630" t="s">
        <v>3252</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c r="A5631" t="s">
        <v>3015</v>
      </c>
      <c r="B5631" t="s">
        <v>2891</v>
      </c>
      <c r="C5631" t="s">
        <v>1722</v>
      </c>
      <c r="D5631" t="s">
        <v>3252</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c r="A5632" t="s">
        <v>3016</v>
      </c>
      <c r="B5632" t="s">
        <v>2891</v>
      </c>
      <c r="C5632" t="s">
        <v>1722</v>
      </c>
      <c r="D5632" t="s">
        <v>3252</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c r="A5633" t="s">
        <v>3017</v>
      </c>
      <c r="B5633" t="s">
        <v>2891</v>
      </c>
      <c r="C5633" t="s">
        <v>1722</v>
      </c>
      <c r="D5633" t="s">
        <v>3252</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c r="A5634" t="s">
        <v>3018</v>
      </c>
      <c r="B5634" t="s">
        <v>2891</v>
      </c>
      <c r="C5634" t="s">
        <v>1722</v>
      </c>
      <c r="D5634" t="s">
        <v>3252</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c r="A5635" t="s">
        <v>3019</v>
      </c>
      <c r="B5635" t="s">
        <v>2891</v>
      </c>
      <c r="C5635" t="s">
        <v>1722</v>
      </c>
      <c r="D5635" t="s">
        <v>3252</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c r="A5636" t="s">
        <v>3020</v>
      </c>
      <c r="B5636" t="s">
        <v>2891</v>
      </c>
      <c r="C5636" t="s">
        <v>1722</v>
      </c>
      <c r="D5636" t="s">
        <v>3252</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c r="A5637" t="s">
        <v>3021</v>
      </c>
      <c r="B5637" t="s">
        <v>2891</v>
      </c>
      <c r="C5637" t="s">
        <v>1722</v>
      </c>
      <c r="D5637" t="s">
        <v>3252</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c r="A5638" t="s">
        <v>3022</v>
      </c>
      <c r="B5638" t="s">
        <v>2891</v>
      </c>
      <c r="C5638" t="s">
        <v>1722</v>
      </c>
      <c r="D5638" t="s">
        <v>3252</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c r="A5639" t="s">
        <v>3023</v>
      </c>
      <c r="B5639" t="s">
        <v>2891</v>
      </c>
      <c r="C5639" t="s">
        <v>1722</v>
      </c>
      <c r="D5639" t="s">
        <v>3252</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c r="A5640" t="s">
        <v>3024</v>
      </c>
      <c r="B5640" t="s">
        <v>2891</v>
      </c>
      <c r="C5640" t="s">
        <v>1722</v>
      </c>
      <c r="D5640" t="s">
        <v>3253</v>
      </c>
      <c r="E5640" t="s">
        <v>1702</v>
      </c>
      <c r="H5640" t="str">
        <f>INDEX('Vensim Variables'!$B:$B,MATCH(EPS!$B5640,'Vensim Variables'!$A:$A,0))</f>
        <v>g pollutant</v>
      </c>
      <c r="I5640" t="str">
        <f t="shared" si="176"/>
        <v>CO2</v>
      </c>
      <c r="J5640">
        <f>INDEX(NoSettings!$C:$C,MATCH(EPS!$A5640,NoSettings!$A:$A,0))</f>
        <v>9.3892900000000001E-2</v>
      </c>
      <c r="K5640">
        <f>INDEX(GWP!$C$2:$C$13,MATCH(EPS!I5640,GWP!$B$2:$B$13,0))</f>
        <v>1</v>
      </c>
      <c r="L5640" s="4">
        <f t="shared" si="177"/>
        <v>9.38929E-14</v>
      </c>
    </row>
    <row r="5641" spans="1:12" hidden="1">
      <c r="A5641" t="s">
        <v>3025</v>
      </c>
      <c r="B5641" t="s">
        <v>2891</v>
      </c>
      <c r="C5641" t="s">
        <v>1722</v>
      </c>
      <c r="D5641" t="s">
        <v>3253</v>
      </c>
      <c r="E5641" t="s">
        <v>1705</v>
      </c>
      <c r="H5641" t="str">
        <f>INDEX('Vensim Variables'!$B:$B,MATCH(EPS!$B5641,'Vensim Variables'!$A:$A,0))</f>
        <v>g pollutant</v>
      </c>
      <c r="I5641" t="str">
        <f t="shared" si="176"/>
        <v>VOC</v>
      </c>
      <c r="J5641">
        <f>INDEX(NoSettings!$C:$C,MATCH(EPS!$A5641,NoSettings!$A:$A,0))</f>
        <v>6.9222000000000004E-6</v>
      </c>
      <c r="K5641">
        <f>INDEX(GWP!$C$2:$C$13,MATCH(EPS!I5641,GWP!$B$2:$B$13,0))</f>
        <v>0</v>
      </c>
      <c r="L5641" s="4">
        <f t="shared" si="177"/>
        <v>0</v>
      </c>
    </row>
    <row r="5642" spans="1:12" hidden="1">
      <c r="A5642" t="s">
        <v>3026</v>
      </c>
      <c r="B5642" t="s">
        <v>2891</v>
      </c>
      <c r="C5642" t="s">
        <v>1722</v>
      </c>
      <c r="D5642" t="s">
        <v>3253</v>
      </c>
      <c r="E5642" t="s">
        <v>1706</v>
      </c>
      <c r="H5642" t="str">
        <f>INDEX('Vensim Variables'!$B:$B,MATCH(EPS!$B5642,'Vensim Variables'!$A:$A,0))</f>
        <v>g pollutant</v>
      </c>
      <c r="I5642" t="str">
        <f t="shared" si="176"/>
        <v>CO</v>
      </c>
      <c r="J5642">
        <f>INDEX(NoSettings!$C:$C,MATCH(EPS!$A5642,NoSettings!$A:$A,0))</f>
        <v>5.6530999999999998E-5</v>
      </c>
      <c r="K5642">
        <f>INDEX(GWP!$C$2:$C$13,MATCH(EPS!I5642,GWP!$B$2:$B$13,0))</f>
        <v>0</v>
      </c>
      <c r="L5642" s="4">
        <f t="shared" si="177"/>
        <v>0</v>
      </c>
    </row>
    <row r="5643" spans="1:12" hidden="1">
      <c r="A5643" t="s">
        <v>3027</v>
      </c>
      <c r="B5643" t="s">
        <v>2891</v>
      </c>
      <c r="C5643" t="s">
        <v>1722</v>
      </c>
      <c r="D5643" t="s">
        <v>3253</v>
      </c>
      <c r="E5643" t="s">
        <v>1707</v>
      </c>
      <c r="H5643" t="str">
        <f>INDEX('Vensim Variables'!$B:$B,MATCH(EPS!$B5643,'Vensim Variables'!$A:$A,0))</f>
        <v>g pollutant</v>
      </c>
      <c r="I5643" t="str">
        <f t="shared" si="176"/>
        <v>NOx</v>
      </c>
      <c r="J5643">
        <f>INDEX(NoSettings!$C:$C,MATCH(EPS!$A5643,NoSettings!$A:$A,0))</f>
        <v>1.05301E-4</v>
      </c>
      <c r="K5643">
        <f>INDEX(GWP!$C$2:$C$13,MATCH(EPS!I5643,GWP!$B$2:$B$13,0))</f>
        <v>0</v>
      </c>
      <c r="L5643" s="4">
        <f t="shared" si="177"/>
        <v>0</v>
      </c>
    </row>
    <row r="5644" spans="1:12" hidden="1">
      <c r="A5644" t="s">
        <v>3028</v>
      </c>
      <c r="B5644" t="s">
        <v>2891</v>
      </c>
      <c r="C5644" t="s">
        <v>1722</v>
      </c>
      <c r="D5644" t="s">
        <v>3253</v>
      </c>
      <c r="E5644" t="s">
        <v>1708</v>
      </c>
      <c r="H5644" t="str">
        <f>INDEX('Vensim Variables'!$B:$B,MATCH(EPS!$B5644,'Vensim Variables'!$A:$A,0))</f>
        <v>g pollutant</v>
      </c>
      <c r="I5644" t="str">
        <f t="shared" si="176"/>
        <v>PM10</v>
      </c>
      <c r="J5644">
        <f>INDEX(NoSettings!$C:$C,MATCH(EPS!$A5644,NoSettings!$A:$A,0))</f>
        <v>6.1198200000000006E-5</v>
      </c>
      <c r="K5644">
        <f>INDEX(GWP!$C$2:$C$13,MATCH(EPS!I5644,GWP!$B$2:$B$13,0))</f>
        <v>0</v>
      </c>
      <c r="L5644" s="4">
        <f t="shared" si="177"/>
        <v>0</v>
      </c>
    </row>
    <row r="5645" spans="1:12" hidden="1">
      <c r="A5645" t="s">
        <v>3029</v>
      </c>
      <c r="B5645" t="s">
        <v>2891</v>
      </c>
      <c r="C5645" t="s">
        <v>1722</v>
      </c>
      <c r="D5645" t="s">
        <v>3253</v>
      </c>
      <c r="E5645" t="s">
        <v>1709</v>
      </c>
      <c r="H5645" t="str">
        <f>INDEX('Vensim Variables'!$B:$B,MATCH(EPS!$B5645,'Vensim Variables'!$A:$A,0))</f>
        <v>g pollutant</v>
      </c>
      <c r="I5645" t="str">
        <f t="shared" si="176"/>
        <v>PM25</v>
      </c>
      <c r="J5645">
        <f>INDEX(NoSettings!$C:$C,MATCH(EPS!$A5645,NoSettings!$A:$A,0))</f>
        <v>1.8721800000000001E-5</v>
      </c>
      <c r="K5645">
        <f>INDEX(GWP!$C$2:$C$13,MATCH(EPS!I5645,GWP!$B$2:$B$13,0))</f>
        <v>0</v>
      </c>
      <c r="L5645" s="4">
        <f t="shared" si="177"/>
        <v>0</v>
      </c>
    </row>
    <row r="5646" spans="1:12" hidden="1">
      <c r="A5646" t="s">
        <v>3030</v>
      </c>
      <c r="B5646" t="s">
        <v>2891</v>
      </c>
      <c r="C5646" t="s">
        <v>1722</v>
      </c>
      <c r="D5646" t="s">
        <v>3253</v>
      </c>
      <c r="E5646" t="s">
        <v>1710</v>
      </c>
      <c r="H5646" t="str">
        <f>INDEX('Vensim Variables'!$B:$B,MATCH(EPS!$B5646,'Vensim Variables'!$A:$A,0))</f>
        <v>g pollutant</v>
      </c>
      <c r="I5646" t="str">
        <f t="shared" si="176"/>
        <v>SOx</v>
      </c>
      <c r="J5646">
        <f>INDEX(NoSettings!$C:$C,MATCH(EPS!$A5646,NoSettings!$A:$A,0))</f>
        <v>4.0447699999999998E-4</v>
      </c>
      <c r="K5646">
        <f>INDEX(GWP!$C$2:$C$13,MATCH(EPS!I5646,GWP!$B$2:$B$13,0))</f>
        <v>0</v>
      </c>
      <c r="L5646" s="4">
        <f t="shared" si="177"/>
        <v>0</v>
      </c>
    </row>
    <row r="5647" spans="1:12" hidden="1">
      <c r="A5647" t="s">
        <v>3031</v>
      </c>
      <c r="B5647" t="s">
        <v>2891</v>
      </c>
      <c r="C5647" t="s">
        <v>1722</v>
      </c>
      <c r="D5647" t="s">
        <v>3253</v>
      </c>
      <c r="E5647" t="s">
        <v>1711</v>
      </c>
      <c r="H5647" t="str">
        <f>INDEX('Vensim Variables'!$B:$B,MATCH(EPS!$B5647,'Vensim Variables'!$A:$A,0))</f>
        <v>g pollutant</v>
      </c>
      <c r="I5647" t="str">
        <f t="shared" si="176"/>
        <v>BC</v>
      </c>
      <c r="J5647">
        <f>INDEX(NoSettings!$C:$C,MATCH(EPS!$A5647,NoSettings!$A:$A,0))</f>
        <v>4.1931600000000002E-7</v>
      </c>
      <c r="K5647">
        <f>INDEX(GWP!$C$2:$C$13,MATCH(EPS!I5647,GWP!$B$2:$B$13,0))</f>
        <v>0</v>
      </c>
      <c r="L5647" s="4">
        <f t="shared" si="177"/>
        <v>0</v>
      </c>
    </row>
    <row r="5648" spans="1:12" hidden="1">
      <c r="A5648" t="s">
        <v>3032</v>
      </c>
      <c r="B5648" t="s">
        <v>2891</v>
      </c>
      <c r="C5648" t="s">
        <v>1722</v>
      </c>
      <c r="D5648" t="s">
        <v>3253</v>
      </c>
      <c r="E5648" t="s">
        <v>1712</v>
      </c>
      <c r="H5648" t="str">
        <f>INDEX('Vensim Variables'!$B:$B,MATCH(EPS!$B5648,'Vensim Variables'!$A:$A,0))</f>
        <v>g pollutant</v>
      </c>
      <c r="I5648" t="str">
        <f t="shared" si="176"/>
        <v>OC</v>
      </c>
      <c r="J5648">
        <f>INDEX(NoSettings!$C:$C,MATCH(EPS!$A5648,NoSettings!$A:$A,0))</f>
        <v>3.1473600000000002E-7</v>
      </c>
      <c r="K5648">
        <f>INDEX(GWP!$C$2:$C$13,MATCH(EPS!I5648,GWP!$B$2:$B$13,0))</f>
        <v>0</v>
      </c>
      <c r="L5648" s="4">
        <f t="shared" si="177"/>
        <v>0</v>
      </c>
    </row>
    <row r="5649" spans="1:12" hidden="1">
      <c r="A5649" t="s">
        <v>3033</v>
      </c>
      <c r="B5649" t="s">
        <v>2891</v>
      </c>
      <c r="C5649" t="s">
        <v>1722</v>
      </c>
      <c r="D5649" t="s">
        <v>3253</v>
      </c>
      <c r="E5649" t="s">
        <v>1713</v>
      </c>
      <c r="H5649" t="str">
        <f>INDEX('Vensim Variables'!$B:$B,MATCH(EPS!$B5649,'Vensim Variables'!$A:$A,0))</f>
        <v>g pollutant</v>
      </c>
      <c r="I5649" t="str">
        <f t="shared" si="176"/>
        <v>CH4</v>
      </c>
      <c r="J5649">
        <f>INDEX(NoSettings!$C:$C,MATCH(EPS!$A5649,NoSettings!$A:$A,0))</f>
        <v>1.0956E-5</v>
      </c>
      <c r="K5649">
        <f>INDEX(GWP!$C$2:$C$13,MATCH(EPS!I5649,GWP!$B$2:$B$13,0))</f>
        <v>28</v>
      </c>
      <c r="L5649" s="4">
        <f t="shared" si="177"/>
        <v>3.0676800000000002E-16</v>
      </c>
    </row>
    <row r="5650" spans="1:12" hidden="1">
      <c r="A5650" t="s">
        <v>3034</v>
      </c>
      <c r="B5650" t="s">
        <v>2891</v>
      </c>
      <c r="C5650" t="s">
        <v>1722</v>
      </c>
      <c r="D5650" t="s">
        <v>3253</v>
      </c>
      <c r="E5650" t="s">
        <v>1714</v>
      </c>
      <c r="H5650" t="str">
        <f>INDEX('Vensim Variables'!$B:$B,MATCH(EPS!$B5650,'Vensim Variables'!$A:$A,0))</f>
        <v>g pollutant</v>
      </c>
      <c r="I5650" t="str">
        <f t="shared" si="176"/>
        <v>N2O</v>
      </c>
      <c r="J5650">
        <f>INDEX(NoSettings!$C:$C,MATCH(EPS!$A5650,NoSettings!$A:$A,0))</f>
        <v>1.5936000000000001E-6</v>
      </c>
      <c r="K5650">
        <f>INDEX(GWP!$C$2:$C$13,MATCH(EPS!I5650,GWP!$B$2:$B$13,0))</f>
        <v>265</v>
      </c>
      <c r="L5650" s="4">
        <f t="shared" si="177"/>
        <v>4.2230400000000005E-16</v>
      </c>
    </row>
    <row r="5651" spans="1:12" hidden="1">
      <c r="A5651" t="s">
        <v>3035</v>
      </c>
      <c r="B5651" t="s">
        <v>2891</v>
      </c>
      <c r="C5651" t="s">
        <v>1722</v>
      </c>
      <c r="D5651" t="s">
        <v>3253</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c r="A5652" t="s">
        <v>3036</v>
      </c>
      <c r="B5652" t="s">
        <v>2891</v>
      </c>
      <c r="C5652" t="s">
        <v>1722</v>
      </c>
      <c r="D5652" t="s">
        <v>3254</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c r="A5653" t="s">
        <v>3037</v>
      </c>
      <c r="B5653" t="s">
        <v>2891</v>
      </c>
      <c r="C5653" t="s">
        <v>1722</v>
      </c>
      <c r="D5653" t="s">
        <v>3254</v>
      </c>
      <c r="E5653" t="s">
        <v>1705</v>
      </c>
      <c r="H5653" t="str">
        <f>INDEX('Vensim Variables'!$B:$B,MATCH(EPS!$B5653,'Vensim Variables'!$A:$A,0))</f>
        <v>g pollutant</v>
      </c>
      <c r="I5653" t="str">
        <f t="shared" si="176"/>
        <v>VOC</v>
      </c>
      <c r="J5653">
        <f>INDEX(NoSettings!$C:$C,MATCH(EPS!$A5653,NoSettings!$A:$A,0))</f>
        <v>5221230000</v>
      </c>
      <c r="K5653">
        <f>INDEX(GWP!$C$2:$C$13,MATCH(EPS!I5653,GWP!$B$2:$B$13,0))</f>
        <v>0</v>
      </c>
      <c r="L5653" s="4">
        <f t="shared" si="177"/>
        <v>0</v>
      </c>
    </row>
    <row r="5654" spans="1:12" hidden="1">
      <c r="A5654" t="s">
        <v>3038</v>
      </c>
      <c r="B5654" t="s">
        <v>2891</v>
      </c>
      <c r="C5654" t="s">
        <v>1722</v>
      </c>
      <c r="D5654" t="s">
        <v>3254</v>
      </c>
      <c r="E5654" t="s">
        <v>1706</v>
      </c>
      <c r="H5654" t="str">
        <f>INDEX('Vensim Variables'!$B:$B,MATCH(EPS!$B5654,'Vensim Variables'!$A:$A,0))</f>
        <v>g pollutant</v>
      </c>
      <c r="I5654" t="str">
        <f t="shared" si="176"/>
        <v>CO</v>
      </c>
      <c r="J5654">
        <f>INDEX(NoSettings!$C:$C,MATCH(EPS!$A5654,NoSettings!$A:$A,0))</f>
        <v>29038800000</v>
      </c>
      <c r="K5654">
        <f>INDEX(GWP!$C$2:$C$13,MATCH(EPS!I5654,GWP!$B$2:$B$13,0))</f>
        <v>0</v>
      </c>
      <c r="L5654" s="4">
        <f t="shared" si="177"/>
        <v>0</v>
      </c>
    </row>
    <row r="5655" spans="1:12" hidden="1">
      <c r="A5655" t="s">
        <v>3039</v>
      </c>
      <c r="B5655" t="s">
        <v>2891</v>
      </c>
      <c r="C5655" t="s">
        <v>1722</v>
      </c>
      <c r="D5655" t="s">
        <v>3254</v>
      </c>
      <c r="E5655" t="s">
        <v>1707</v>
      </c>
      <c r="H5655" t="str">
        <f>INDEX('Vensim Variables'!$B:$B,MATCH(EPS!$B5655,'Vensim Variables'!$A:$A,0))</f>
        <v>g pollutant</v>
      </c>
      <c r="I5655" t="str">
        <f t="shared" si="176"/>
        <v>NOx</v>
      </c>
      <c r="J5655">
        <f>INDEX(NoSettings!$C:$C,MATCH(EPS!$A5655,NoSettings!$A:$A,0))</f>
        <v>36485900000</v>
      </c>
      <c r="K5655">
        <f>INDEX(GWP!$C$2:$C$13,MATCH(EPS!I5655,GWP!$B$2:$B$13,0))</f>
        <v>0</v>
      </c>
      <c r="L5655" s="4">
        <f t="shared" si="177"/>
        <v>0</v>
      </c>
    </row>
    <row r="5656" spans="1:12" hidden="1">
      <c r="A5656" t="s">
        <v>3040</v>
      </c>
      <c r="B5656" t="s">
        <v>2891</v>
      </c>
      <c r="C5656" t="s">
        <v>1722</v>
      </c>
      <c r="D5656" t="s">
        <v>3254</v>
      </c>
      <c r="E5656" t="s">
        <v>1708</v>
      </c>
      <c r="H5656" t="str">
        <f>INDEX('Vensim Variables'!$B:$B,MATCH(EPS!$B5656,'Vensim Variables'!$A:$A,0))</f>
        <v>g pollutant</v>
      </c>
      <c r="I5656" t="str">
        <f t="shared" si="176"/>
        <v>PM10</v>
      </c>
      <c r="J5656">
        <f>INDEX(NoSettings!$C:$C,MATCH(EPS!$A5656,NoSettings!$A:$A,0))</f>
        <v>21389500000</v>
      </c>
      <c r="K5656">
        <f>INDEX(GWP!$C$2:$C$13,MATCH(EPS!I5656,GWP!$B$2:$B$13,0))</f>
        <v>0</v>
      </c>
      <c r="L5656" s="4">
        <f t="shared" si="177"/>
        <v>0</v>
      </c>
    </row>
    <row r="5657" spans="1:12" hidden="1">
      <c r="A5657" t="s">
        <v>3041</v>
      </c>
      <c r="B5657" t="s">
        <v>2891</v>
      </c>
      <c r="C5657" t="s">
        <v>1722</v>
      </c>
      <c r="D5657" t="s">
        <v>3254</v>
      </c>
      <c r="E5657" t="s">
        <v>1709</v>
      </c>
      <c r="H5657" t="str">
        <f>INDEX('Vensim Variables'!$B:$B,MATCH(EPS!$B5657,'Vensim Variables'!$A:$A,0))</f>
        <v>g pollutant</v>
      </c>
      <c r="I5657" t="str">
        <f t="shared" si="176"/>
        <v>PM25</v>
      </c>
      <c r="J5657">
        <f>INDEX(NoSettings!$C:$C,MATCH(EPS!$A5657,NoSettings!$A:$A,0))</f>
        <v>19935800000</v>
      </c>
      <c r="K5657">
        <f>INDEX(GWP!$C$2:$C$13,MATCH(EPS!I5657,GWP!$B$2:$B$13,0))</f>
        <v>0</v>
      </c>
      <c r="L5657" s="4">
        <f t="shared" si="177"/>
        <v>0</v>
      </c>
    </row>
    <row r="5658" spans="1:12" hidden="1">
      <c r="A5658" t="s">
        <v>3042</v>
      </c>
      <c r="B5658" t="s">
        <v>2891</v>
      </c>
      <c r="C5658" t="s">
        <v>1722</v>
      </c>
      <c r="D5658" t="s">
        <v>3254</v>
      </c>
      <c r="E5658" t="s">
        <v>1710</v>
      </c>
      <c r="H5658" t="str">
        <f>INDEX('Vensim Variables'!$B:$B,MATCH(EPS!$B5658,'Vensim Variables'!$A:$A,0))</f>
        <v>g pollutant</v>
      </c>
      <c r="I5658" t="str">
        <f t="shared" si="176"/>
        <v>SOx</v>
      </c>
      <c r="J5658">
        <f>INDEX(NoSettings!$C:$C,MATCH(EPS!$A5658,NoSettings!$A:$A,0))</f>
        <v>245242000</v>
      </c>
      <c r="K5658">
        <f>INDEX(GWP!$C$2:$C$13,MATCH(EPS!I5658,GWP!$B$2:$B$13,0))</f>
        <v>0</v>
      </c>
      <c r="L5658" s="4">
        <f t="shared" si="177"/>
        <v>0</v>
      </c>
    </row>
    <row r="5659" spans="1:12" hidden="1">
      <c r="A5659" t="s">
        <v>3043</v>
      </c>
      <c r="B5659" t="s">
        <v>2891</v>
      </c>
      <c r="C5659" t="s">
        <v>1722</v>
      </c>
      <c r="D5659" t="s">
        <v>3254</v>
      </c>
      <c r="E5659" t="s">
        <v>1711</v>
      </c>
      <c r="H5659" t="str">
        <f>INDEX('Vensim Variables'!$B:$B,MATCH(EPS!$B5659,'Vensim Variables'!$A:$A,0))</f>
        <v>g pollutant</v>
      </c>
      <c r="I5659" t="str">
        <f t="shared" si="176"/>
        <v>BC</v>
      </c>
      <c r="J5659">
        <f>INDEX(NoSettings!$C:$C,MATCH(EPS!$A5659,NoSettings!$A:$A,0))</f>
        <v>674885000</v>
      </c>
      <c r="K5659">
        <f>INDEX(GWP!$C$2:$C$13,MATCH(EPS!I5659,GWP!$B$2:$B$13,0))</f>
        <v>0</v>
      </c>
      <c r="L5659" s="4">
        <f t="shared" si="177"/>
        <v>0</v>
      </c>
    </row>
    <row r="5660" spans="1:12" hidden="1">
      <c r="A5660" t="s">
        <v>3044</v>
      </c>
      <c r="B5660" t="s">
        <v>2891</v>
      </c>
      <c r="C5660" t="s">
        <v>1722</v>
      </c>
      <c r="D5660" t="s">
        <v>3254</v>
      </c>
      <c r="E5660" t="s">
        <v>1712</v>
      </c>
      <c r="H5660" t="str">
        <f>INDEX('Vensim Variables'!$B:$B,MATCH(EPS!$B5660,'Vensim Variables'!$A:$A,0))</f>
        <v>g pollutant</v>
      </c>
      <c r="I5660" t="str">
        <f t="shared" si="176"/>
        <v>OC</v>
      </c>
      <c r="J5660">
        <f>INDEX(NoSettings!$C:$C,MATCH(EPS!$A5660,NoSettings!$A:$A,0))</f>
        <v>12926700000</v>
      </c>
      <c r="K5660">
        <f>INDEX(GWP!$C$2:$C$13,MATCH(EPS!I5660,GWP!$B$2:$B$13,0))</f>
        <v>0</v>
      </c>
      <c r="L5660" s="4">
        <f t="shared" si="177"/>
        <v>0</v>
      </c>
    </row>
    <row r="5661" spans="1:12" hidden="1">
      <c r="A5661" t="s">
        <v>3045</v>
      </c>
      <c r="B5661" t="s">
        <v>2891</v>
      </c>
      <c r="C5661" t="s">
        <v>1722</v>
      </c>
      <c r="D5661" t="s">
        <v>3254</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hidden="1">
      <c r="A5662" t="s">
        <v>3046</v>
      </c>
      <c r="B5662" t="s">
        <v>2891</v>
      </c>
      <c r="C5662" t="s">
        <v>1722</v>
      </c>
      <c r="D5662" t="s">
        <v>3254</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hidden="1">
      <c r="A5663" t="s">
        <v>3047</v>
      </c>
      <c r="B5663" t="s">
        <v>2891</v>
      </c>
      <c r="C5663" t="s">
        <v>1722</v>
      </c>
      <c r="D5663" t="s">
        <v>3254</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c r="A5664" t="s">
        <v>3048</v>
      </c>
      <c r="B5664" t="s">
        <v>2891</v>
      </c>
      <c r="C5664" t="s">
        <v>1722</v>
      </c>
      <c r="D5664" t="s">
        <v>3255</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c r="A5665" t="s">
        <v>3049</v>
      </c>
      <c r="B5665" t="s">
        <v>2891</v>
      </c>
      <c r="C5665" t="s">
        <v>1722</v>
      </c>
      <c r="D5665" t="s">
        <v>3255</v>
      </c>
      <c r="E5665" t="s">
        <v>1705</v>
      </c>
      <c r="H5665" t="str">
        <f>INDEX('Vensim Variables'!$B:$B,MATCH(EPS!$B5665,'Vensim Variables'!$A:$A,0))</f>
        <v>g pollutant</v>
      </c>
      <c r="I5665" t="str">
        <f t="shared" si="176"/>
        <v>VOC</v>
      </c>
      <c r="J5665">
        <f>INDEX(NoSettings!$C:$C,MATCH(EPS!$A5665,NoSettings!$A:$A,0))</f>
        <v>421613000</v>
      </c>
      <c r="K5665">
        <f>INDEX(GWP!$C$2:$C$13,MATCH(EPS!I5665,GWP!$B$2:$B$13,0))</f>
        <v>0</v>
      </c>
      <c r="L5665" s="4">
        <f t="shared" si="177"/>
        <v>0</v>
      </c>
    </row>
    <row r="5666" spans="1:12" hidden="1">
      <c r="A5666" t="s">
        <v>3050</v>
      </c>
      <c r="B5666" t="s">
        <v>2891</v>
      </c>
      <c r="C5666" t="s">
        <v>1722</v>
      </c>
      <c r="D5666" t="s">
        <v>3255</v>
      </c>
      <c r="E5666" t="s">
        <v>1706</v>
      </c>
      <c r="H5666" t="str">
        <f>INDEX('Vensim Variables'!$B:$B,MATCH(EPS!$B5666,'Vensim Variables'!$A:$A,0))</f>
        <v>g pollutant</v>
      </c>
      <c r="I5666" t="str">
        <f t="shared" si="176"/>
        <v>CO</v>
      </c>
      <c r="J5666">
        <f>INDEX(NoSettings!$C:$C,MATCH(EPS!$A5666,NoSettings!$A:$A,0))</f>
        <v>2817890000</v>
      </c>
      <c r="K5666">
        <f>INDEX(GWP!$C$2:$C$13,MATCH(EPS!I5666,GWP!$B$2:$B$13,0))</f>
        <v>0</v>
      </c>
      <c r="L5666" s="4">
        <f t="shared" si="177"/>
        <v>0</v>
      </c>
    </row>
    <row r="5667" spans="1:12" hidden="1">
      <c r="A5667" t="s">
        <v>3051</v>
      </c>
      <c r="B5667" t="s">
        <v>2891</v>
      </c>
      <c r="C5667" t="s">
        <v>1722</v>
      </c>
      <c r="D5667" t="s">
        <v>3255</v>
      </c>
      <c r="E5667" t="s">
        <v>1707</v>
      </c>
      <c r="H5667" t="str">
        <f>INDEX('Vensim Variables'!$B:$B,MATCH(EPS!$B5667,'Vensim Variables'!$A:$A,0))</f>
        <v>g pollutant</v>
      </c>
      <c r="I5667" t="str">
        <f t="shared" si="176"/>
        <v>NOx</v>
      </c>
      <c r="J5667">
        <f>INDEX(NoSettings!$C:$C,MATCH(EPS!$A5667,NoSettings!$A:$A,0))</f>
        <v>6897710000</v>
      </c>
      <c r="K5667">
        <f>INDEX(GWP!$C$2:$C$13,MATCH(EPS!I5667,GWP!$B$2:$B$13,0))</f>
        <v>0</v>
      </c>
      <c r="L5667" s="4">
        <f t="shared" si="177"/>
        <v>0</v>
      </c>
    </row>
    <row r="5668" spans="1:12" hidden="1">
      <c r="A5668" t="s">
        <v>3052</v>
      </c>
      <c r="B5668" t="s">
        <v>2891</v>
      </c>
      <c r="C5668" t="s">
        <v>1722</v>
      </c>
      <c r="D5668" t="s">
        <v>3255</v>
      </c>
      <c r="E5668" t="s">
        <v>1708</v>
      </c>
      <c r="H5668" t="str">
        <f>INDEX('Vensim Variables'!$B:$B,MATCH(EPS!$B5668,'Vensim Variables'!$A:$A,0))</f>
        <v>g pollutant</v>
      </c>
      <c r="I5668" t="str">
        <f t="shared" si="176"/>
        <v>PM10</v>
      </c>
      <c r="J5668">
        <f>INDEX(NoSettings!$C:$C,MATCH(EPS!$A5668,NoSettings!$A:$A,0))</f>
        <v>630380000</v>
      </c>
      <c r="K5668">
        <f>INDEX(GWP!$C$2:$C$13,MATCH(EPS!I5668,GWP!$B$2:$B$13,0))</f>
        <v>0</v>
      </c>
      <c r="L5668" s="4">
        <f t="shared" si="177"/>
        <v>0</v>
      </c>
    </row>
    <row r="5669" spans="1:12" hidden="1">
      <c r="A5669" t="s">
        <v>3053</v>
      </c>
      <c r="B5669" t="s">
        <v>2891</v>
      </c>
      <c r="C5669" t="s">
        <v>1722</v>
      </c>
      <c r="D5669" t="s">
        <v>3255</v>
      </c>
      <c r="E5669" t="s">
        <v>1709</v>
      </c>
      <c r="H5669" t="str">
        <f>INDEX('Vensim Variables'!$B:$B,MATCH(EPS!$B5669,'Vensim Variables'!$A:$A,0))</f>
        <v>g pollutant</v>
      </c>
      <c r="I5669" t="str">
        <f t="shared" si="176"/>
        <v>PM25</v>
      </c>
      <c r="J5669">
        <f>INDEX(NoSettings!$C:$C,MATCH(EPS!$A5669,NoSettings!$A:$A,0))</f>
        <v>569993000</v>
      </c>
      <c r="K5669">
        <f>INDEX(GWP!$C$2:$C$13,MATCH(EPS!I5669,GWP!$B$2:$B$13,0))</f>
        <v>0</v>
      </c>
      <c r="L5669" s="4">
        <f t="shared" si="177"/>
        <v>0</v>
      </c>
    </row>
    <row r="5670" spans="1:12" hidden="1">
      <c r="A5670" t="s">
        <v>3054</v>
      </c>
      <c r="B5670" t="s">
        <v>2891</v>
      </c>
      <c r="C5670" t="s">
        <v>1722</v>
      </c>
      <c r="D5670" t="s">
        <v>3255</v>
      </c>
      <c r="E5670" t="s">
        <v>1710</v>
      </c>
      <c r="H5670" t="str">
        <f>INDEX('Vensim Variables'!$B:$B,MATCH(EPS!$B5670,'Vensim Variables'!$A:$A,0))</f>
        <v>g pollutant</v>
      </c>
      <c r="I5670" t="str">
        <f t="shared" si="176"/>
        <v>SOx</v>
      </c>
      <c r="J5670">
        <f>INDEX(NoSettings!$C:$C,MATCH(EPS!$A5670,NoSettings!$A:$A,0))</f>
        <v>325699000</v>
      </c>
      <c r="K5670">
        <f>INDEX(GWP!$C$2:$C$13,MATCH(EPS!I5670,GWP!$B$2:$B$13,0))</f>
        <v>0</v>
      </c>
      <c r="L5670" s="4">
        <f t="shared" si="177"/>
        <v>0</v>
      </c>
    </row>
    <row r="5671" spans="1:12" hidden="1">
      <c r="A5671" t="s">
        <v>3055</v>
      </c>
      <c r="B5671" t="s">
        <v>2891</v>
      </c>
      <c r="C5671" t="s">
        <v>1722</v>
      </c>
      <c r="D5671" t="s">
        <v>3255</v>
      </c>
      <c r="E5671" t="s">
        <v>1711</v>
      </c>
      <c r="H5671" t="str">
        <f>INDEX('Vensim Variables'!$B:$B,MATCH(EPS!$B5671,'Vensim Variables'!$A:$A,0))</f>
        <v>g pollutant</v>
      </c>
      <c r="I5671" t="str">
        <f t="shared" si="176"/>
        <v>BC</v>
      </c>
      <c r="J5671">
        <f>INDEX(NoSettings!$C:$C,MATCH(EPS!$A5671,NoSettings!$A:$A,0))</f>
        <v>66582800</v>
      </c>
      <c r="K5671">
        <f>INDEX(GWP!$C$2:$C$13,MATCH(EPS!I5671,GWP!$B$2:$B$13,0))</f>
        <v>0</v>
      </c>
      <c r="L5671" s="4">
        <f t="shared" si="177"/>
        <v>0</v>
      </c>
    </row>
    <row r="5672" spans="1:12" hidden="1">
      <c r="A5672" t="s">
        <v>3056</v>
      </c>
      <c r="B5672" t="s">
        <v>2891</v>
      </c>
      <c r="C5672" t="s">
        <v>1722</v>
      </c>
      <c r="D5672" t="s">
        <v>3255</v>
      </c>
      <c r="E5672" t="s">
        <v>1712</v>
      </c>
      <c r="H5672" t="str">
        <f>INDEX('Vensim Variables'!$B:$B,MATCH(EPS!$B5672,'Vensim Variables'!$A:$A,0))</f>
        <v>g pollutant</v>
      </c>
      <c r="I5672" t="str">
        <f t="shared" si="176"/>
        <v>OC</v>
      </c>
      <c r="J5672">
        <f>INDEX(NoSettings!$C:$C,MATCH(EPS!$A5672,NoSettings!$A:$A,0))</f>
        <v>129715000</v>
      </c>
      <c r="K5672">
        <f>INDEX(GWP!$C$2:$C$13,MATCH(EPS!I5672,GWP!$B$2:$B$13,0))</f>
        <v>0</v>
      </c>
      <c r="L5672" s="4">
        <f t="shared" si="177"/>
        <v>0</v>
      </c>
    </row>
    <row r="5673" spans="1:12" hidden="1">
      <c r="A5673" t="s">
        <v>3057</v>
      </c>
      <c r="B5673" t="s">
        <v>2891</v>
      </c>
      <c r="C5673" t="s">
        <v>1722</v>
      </c>
      <c r="D5673" t="s">
        <v>3255</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c r="A5674" t="s">
        <v>3058</v>
      </c>
      <c r="B5674" t="s">
        <v>2891</v>
      </c>
      <c r="C5674" t="s">
        <v>1722</v>
      </c>
      <c r="D5674" t="s">
        <v>3255</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c r="A5675" t="s">
        <v>3059</v>
      </c>
      <c r="B5675" t="s">
        <v>2891</v>
      </c>
      <c r="C5675" t="s">
        <v>1722</v>
      </c>
      <c r="D5675" t="s">
        <v>3255</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c r="A5676" t="s">
        <v>3060</v>
      </c>
      <c r="B5676" t="s">
        <v>2891</v>
      </c>
      <c r="C5676" t="s">
        <v>1722</v>
      </c>
      <c r="D5676" t="s">
        <v>3256</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c r="A5677" t="s">
        <v>3061</v>
      </c>
      <c r="B5677" t="s">
        <v>2891</v>
      </c>
      <c r="C5677" t="s">
        <v>1722</v>
      </c>
      <c r="D5677" t="s">
        <v>3256</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c r="A5678" t="s">
        <v>3062</v>
      </c>
      <c r="B5678" t="s">
        <v>2891</v>
      </c>
      <c r="C5678" t="s">
        <v>1722</v>
      </c>
      <c r="D5678" t="s">
        <v>3256</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c r="A5679" t="s">
        <v>3063</v>
      </c>
      <c r="B5679" t="s">
        <v>2891</v>
      </c>
      <c r="C5679" t="s">
        <v>1722</v>
      </c>
      <c r="D5679" t="s">
        <v>3256</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c r="A5680" t="s">
        <v>3064</v>
      </c>
      <c r="B5680" t="s">
        <v>2891</v>
      </c>
      <c r="C5680" t="s">
        <v>1722</v>
      </c>
      <c r="D5680" t="s">
        <v>3256</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c r="A5681" t="s">
        <v>3065</v>
      </c>
      <c r="B5681" t="s">
        <v>2891</v>
      </c>
      <c r="C5681" t="s">
        <v>1722</v>
      </c>
      <c r="D5681" t="s">
        <v>3256</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c r="A5682" t="s">
        <v>3066</v>
      </c>
      <c r="B5682" t="s">
        <v>2891</v>
      </c>
      <c r="C5682" t="s">
        <v>1722</v>
      </c>
      <c r="D5682" t="s">
        <v>3256</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c r="A5683" t="s">
        <v>3067</v>
      </c>
      <c r="B5683" t="s">
        <v>2891</v>
      </c>
      <c r="C5683" t="s">
        <v>1722</v>
      </c>
      <c r="D5683" t="s">
        <v>3256</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c r="A5684" t="s">
        <v>3068</v>
      </c>
      <c r="B5684" t="s">
        <v>2891</v>
      </c>
      <c r="C5684" t="s">
        <v>1722</v>
      </c>
      <c r="D5684" t="s">
        <v>3256</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c r="A5685" t="s">
        <v>3069</v>
      </c>
      <c r="B5685" t="s">
        <v>2891</v>
      </c>
      <c r="C5685" t="s">
        <v>1722</v>
      </c>
      <c r="D5685" t="s">
        <v>3256</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c r="A5686" t="s">
        <v>3070</v>
      </c>
      <c r="B5686" t="s">
        <v>2891</v>
      </c>
      <c r="C5686" t="s">
        <v>1722</v>
      </c>
      <c r="D5686" t="s">
        <v>3256</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c r="A5687" t="s">
        <v>3071</v>
      </c>
      <c r="B5687" t="s">
        <v>2891</v>
      </c>
      <c r="C5687" t="s">
        <v>1722</v>
      </c>
      <c r="D5687" t="s">
        <v>3256</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c r="A5688" t="s">
        <v>3072</v>
      </c>
      <c r="B5688" t="s">
        <v>2891</v>
      </c>
      <c r="C5688" t="s">
        <v>1722</v>
      </c>
      <c r="D5688" t="s">
        <v>3257</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c r="A5689" t="s">
        <v>3073</v>
      </c>
      <c r="B5689" t="s">
        <v>2891</v>
      </c>
      <c r="C5689" t="s">
        <v>1722</v>
      </c>
      <c r="D5689" t="s">
        <v>3257</v>
      </c>
      <c r="E5689" t="s">
        <v>1705</v>
      </c>
      <c r="H5689" t="str">
        <f>INDEX('Vensim Variables'!$B:$B,MATCH(EPS!$B5689,'Vensim Variables'!$A:$A,0))</f>
        <v>g pollutant</v>
      </c>
      <c r="I5689" t="str">
        <f t="shared" si="176"/>
        <v>VOC</v>
      </c>
      <c r="J5689">
        <f>INDEX(NoSettings!$C:$C,MATCH(EPS!$A5689,NoSettings!$A:$A,0))</f>
        <v>61532100000</v>
      </c>
      <c r="K5689">
        <f>INDEX(GWP!$C$2:$C$13,MATCH(EPS!I5689,GWP!$B$2:$B$13,0))</f>
        <v>0</v>
      </c>
      <c r="L5689" s="4">
        <f t="shared" si="177"/>
        <v>0</v>
      </c>
    </row>
    <row r="5690" spans="1:12" hidden="1">
      <c r="A5690" t="s">
        <v>3074</v>
      </c>
      <c r="B5690" t="s">
        <v>2891</v>
      </c>
      <c r="C5690" t="s">
        <v>1722</v>
      </c>
      <c r="D5690" t="s">
        <v>3257</v>
      </c>
      <c r="E5690" t="s">
        <v>1706</v>
      </c>
      <c r="H5690" t="str">
        <f>INDEX('Vensim Variables'!$B:$B,MATCH(EPS!$B5690,'Vensim Variables'!$A:$A,0))</f>
        <v>g pollutant</v>
      </c>
      <c r="I5690" t="str">
        <f t="shared" si="176"/>
        <v>CO</v>
      </c>
      <c r="J5690">
        <f>INDEX(NoSettings!$C:$C,MATCH(EPS!$A5690,NoSettings!$A:$A,0))</f>
        <v>425189000000</v>
      </c>
      <c r="K5690">
        <f>INDEX(GWP!$C$2:$C$13,MATCH(EPS!I5690,GWP!$B$2:$B$13,0))</f>
        <v>0</v>
      </c>
      <c r="L5690" s="4">
        <f t="shared" si="177"/>
        <v>0</v>
      </c>
    </row>
    <row r="5691" spans="1:12" hidden="1">
      <c r="A5691" t="s">
        <v>3075</v>
      </c>
      <c r="B5691" t="s">
        <v>2891</v>
      </c>
      <c r="C5691" t="s">
        <v>1722</v>
      </c>
      <c r="D5691" t="s">
        <v>3257</v>
      </c>
      <c r="E5691" t="s">
        <v>1707</v>
      </c>
      <c r="H5691" t="str">
        <f>INDEX('Vensim Variables'!$B:$B,MATCH(EPS!$B5691,'Vensim Variables'!$A:$A,0))</f>
        <v>g pollutant</v>
      </c>
      <c r="I5691" t="str">
        <f t="shared" si="176"/>
        <v>NOx</v>
      </c>
      <c r="J5691">
        <f>INDEX(NoSettings!$C:$C,MATCH(EPS!$A5691,NoSettings!$A:$A,0))</f>
        <v>8005330000</v>
      </c>
      <c r="K5691">
        <f>INDEX(GWP!$C$2:$C$13,MATCH(EPS!I5691,GWP!$B$2:$B$13,0))</f>
        <v>0</v>
      </c>
      <c r="L5691" s="4">
        <f t="shared" si="177"/>
        <v>0</v>
      </c>
    </row>
    <row r="5692" spans="1:12" hidden="1">
      <c r="A5692" t="s">
        <v>3076</v>
      </c>
      <c r="B5692" t="s">
        <v>2891</v>
      </c>
      <c r="C5692" t="s">
        <v>1722</v>
      </c>
      <c r="D5692" t="s">
        <v>3257</v>
      </c>
      <c r="E5692" t="s">
        <v>1708</v>
      </c>
      <c r="H5692" t="str">
        <f>INDEX('Vensim Variables'!$B:$B,MATCH(EPS!$B5692,'Vensim Variables'!$A:$A,0))</f>
        <v>g pollutant</v>
      </c>
      <c r="I5692" t="str">
        <f t="shared" si="176"/>
        <v>PM10</v>
      </c>
      <c r="J5692">
        <f>INDEX(NoSettings!$C:$C,MATCH(EPS!$A5692,NoSettings!$A:$A,0))</f>
        <v>67741300000</v>
      </c>
      <c r="K5692">
        <f>INDEX(GWP!$C$2:$C$13,MATCH(EPS!I5692,GWP!$B$2:$B$13,0))</f>
        <v>0</v>
      </c>
      <c r="L5692" s="4">
        <f t="shared" si="177"/>
        <v>0</v>
      </c>
    </row>
    <row r="5693" spans="1:12" hidden="1">
      <c r="A5693" t="s">
        <v>3077</v>
      </c>
      <c r="B5693" t="s">
        <v>2891</v>
      </c>
      <c r="C5693" t="s">
        <v>1722</v>
      </c>
      <c r="D5693" t="s">
        <v>3257</v>
      </c>
      <c r="E5693" t="s">
        <v>1709</v>
      </c>
      <c r="H5693" t="str">
        <f>INDEX('Vensim Variables'!$B:$B,MATCH(EPS!$B5693,'Vensim Variables'!$A:$A,0))</f>
        <v>g pollutant</v>
      </c>
      <c r="I5693" t="str">
        <f t="shared" si="176"/>
        <v>PM25</v>
      </c>
      <c r="J5693">
        <f>INDEX(NoSettings!$C:$C,MATCH(EPS!$A5693,NoSettings!$A:$A,0))</f>
        <v>66886800000</v>
      </c>
      <c r="K5693">
        <f>INDEX(GWP!$C$2:$C$13,MATCH(EPS!I5693,GWP!$B$2:$B$13,0))</f>
        <v>0</v>
      </c>
      <c r="L5693" s="4">
        <f t="shared" si="177"/>
        <v>0</v>
      </c>
    </row>
    <row r="5694" spans="1:12" hidden="1">
      <c r="A5694" t="s">
        <v>3078</v>
      </c>
      <c r="B5694" t="s">
        <v>2891</v>
      </c>
      <c r="C5694" t="s">
        <v>1722</v>
      </c>
      <c r="D5694" t="s">
        <v>3257</v>
      </c>
      <c r="E5694" t="s">
        <v>1710</v>
      </c>
      <c r="H5694" t="str">
        <f>INDEX('Vensim Variables'!$B:$B,MATCH(EPS!$B5694,'Vensim Variables'!$A:$A,0))</f>
        <v>g pollutant</v>
      </c>
      <c r="I5694" t="str">
        <f t="shared" si="176"/>
        <v>SOx</v>
      </c>
      <c r="J5694">
        <f>INDEX(NoSettings!$C:$C,MATCH(EPS!$A5694,NoSettings!$A:$A,0))</f>
        <v>1809710000</v>
      </c>
      <c r="K5694">
        <f>INDEX(GWP!$C$2:$C$13,MATCH(EPS!I5694,GWP!$B$2:$B$13,0))</f>
        <v>0</v>
      </c>
      <c r="L5694" s="4">
        <f t="shared" si="177"/>
        <v>0</v>
      </c>
    </row>
    <row r="5695" spans="1:12" hidden="1">
      <c r="A5695" t="s">
        <v>3079</v>
      </c>
      <c r="B5695" t="s">
        <v>2891</v>
      </c>
      <c r="C5695" t="s">
        <v>1722</v>
      </c>
      <c r="D5695" t="s">
        <v>3257</v>
      </c>
      <c r="E5695" t="s">
        <v>1711</v>
      </c>
      <c r="H5695" t="str">
        <f>INDEX('Vensim Variables'!$B:$B,MATCH(EPS!$B5695,'Vensim Variables'!$A:$A,0))</f>
        <v>g pollutant</v>
      </c>
      <c r="I5695" t="str">
        <f t="shared" si="176"/>
        <v>BC</v>
      </c>
      <c r="J5695">
        <f>INDEX(NoSettings!$C:$C,MATCH(EPS!$A5695,NoSettings!$A:$A,0))</f>
        <v>3671590000</v>
      </c>
      <c r="K5695">
        <f>INDEX(GWP!$C$2:$C$13,MATCH(EPS!I5695,GWP!$B$2:$B$13,0))</f>
        <v>0</v>
      </c>
      <c r="L5695" s="4">
        <f t="shared" si="177"/>
        <v>0</v>
      </c>
    </row>
    <row r="5696" spans="1:12" hidden="1">
      <c r="A5696" t="s">
        <v>3080</v>
      </c>
      <c r="B5696" t="s">
        <v>2891</v>
      </c>
      <c r="C5696" t="s">
        <v>1722</v>
      </c>
      <c r="D5696" t="s">
        <v>3257</v>
      </c>
      <c r="E5696" t="s">
        <v>1712</v>
      </c>
      <c r="H5696" t="str">
        <f>INDEX('Vensim Variables'!$B:$B,MATCH(EPS!$B5696,'Vensim Variables'!$A:$A,0))</f>
        <v>g pollutant</v>
      </c>
      <c r="I5696" t="str">
        <f t="shared" si="176"/>
        <v>OC</v>
      </c>
      <c r="J5696">
        <f>INDEX(NoSettings!$C:$C,MATCH(EPS!$A5696,NoSettings!$A:$A,0))</f>
        <v>34938300000</v>
      </c>
      <c r="K5696">
        <f>INDEX(GWP!$C$2:$C$13,MATCH(EPS!I5696,GWP!$B$2:$B$13,0))</f>
        <v>0</v>
      </c>
      <c r="L5696" s="4">
        <f t="shared" si="177"/>
        <v>0</v>
      </c>
    </row>
    <row r="5697" spans="1:12" hidden="1">
      <c r="A5697" t="s">
        <v>3081</v>
      </c>
      <c r="B5697" t="s">
        <v>2891</v>
      </c>
      <c r="C5697" t="s">
        <v>1722</v>
      </c>
      <c r="D5697" t="s">
        <v>3257</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c r="A5698" t="s">
        <v>3082</v>
      </c>
      <c r="B5698" t="s">
        <v>2891</v>
      </c>
      <c r="C5698" t="s">
        <v>1722</v>
      </c>
      <c r="D5698" t="s">
        <v>3257</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c r="A5699" t="s">
        <v>3083</v>
      </c>
      <c r="B5699" t="s">
        <v>2891</v>
      </c>
      <c r="C5699" t="s">
        <v>1722</v>
      </c>
      <c r="D5699" t="s">
        <v>3257</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c r="A5700" t="s">
        <v>3084</v>
      </c>
      <c r="B5700" t="s">
        <v>2891</v>
      </c>
      <c r="C5700" t="s">
        <v>1722</v>
      </c>
      <c r="D5700" t="s">
        <v>3258</v>
      </c>
      <c r="E5700" t="s">
        <v>1702</v>
      </c>
      <c r="H5700" t="str">
        <f>INDEX('Vensim Variables'!$B:$B,MATCH(EPS!$B5700,'Vensim Variables'!$A:$A,0))</f>
        <v>g pollutant</v>
      </c>
      <c r="I5700" t="str">
        <f t="shared" si="178"/>
        <v>CO2</v>
      </c>
      <c r="J5700">
        <f>INDEX(NoSettings!$C:$C,MATCH(EPS!$A5700,NoSettings!$A:$A,0))</f>
        <v>0.44939499999999999</v>
      </c>
      <c r="K5700">
        <f>INDEX(GWP!$C$2:$C$13,MATCH(EPS!I5700,GWP!$B$2:$B$13,0))</f>
        <v>1</v>
      </c>
      <c r="L5700" s="4">
        <f t="shared" si="179"/>
        <v>4.4939499999999997E-13</v>
      </c>
    </row>
    <row r="5701" spans="1:12" hidden="1">
      <c r="A5701" t="s">
        <v>3085</v>
      </c>
      <c r="B5701" t="s">
        <v>2891</v>
      </c>
      <c r="C5701" t="s">
        <v>1722</v>
      </c>
      <c r="D5701" t="s">
        <v>3258</v>
      </c>
      <c r="E5701" t="s">
        <v>1705</v>
      </c>
      <c r="H5701" t="str">
        <f>INDEX('Vensim Variables'!$B:$B,MATCH(EPS!$B5701,'Vensim Variables'!$A:$A,0))</f>
        <v>g pollutant</v>
      </c>
      <c r="I5701" t="str">
        <f t="shared" si="178"/>
        <v>VOC</v>
      </c>
      <c r="J5701">
        <f>INDEX(NoSettings!$C:$C,MATCH(EPS!$A5701,NoSettings!$A:$A,0))</f>
        <v>3.2126999999999999E-5</v>
      </c>
      <c r="K5701">
        <f>INDEX(GWP!$C$2:$C$13,MATCH(EPS!I5701,GWP!$B$2:$B$13,0))</f>
        <v>0</v>
      </c>
      <c r="L5701" s="4">
        <f t="shared" si="179"/>
        <v>0</v>
      </c>
    </row>
    <row r="5702" spans="1:12" hidden="1">
      <c r="A5702" t="s">
        <v>3086</v>
      </c>
      <c r="B5702" t="s">
        <v>2891</v>
      </c>
      <c r="C5702" t="s">
        <v>1722</v>
      </c>
      <c r="D5702" t="s">
        <v>3258</v>
      </c>
      <c r="E5702" t="s">
        <v>1706</v>
      </c>
      <c r="H5702" t="str">
        <f>INDEX('Vensim Variables'!$B:$B,MATCH(EPS!$B5702,'Vensim Variables'!$A:$A,0))</f>
        <v>g pollutant</v>
      </c>
      <c r="I5702" t="str">
        <f t="shared" si="178"/>
        <v>CO</v>
      </c>
      <c r="J5702">
        <f>INDEX(NoSettings!$C:$C,MATCH(EPS!$A5702,NoSettings!$A:$A,0))</f>
        <v>2.1472400000000001E-4</v>
      </c>
      <c r="K5702">
        <f>INDEX(GWP!$C$2:$C$13,MATCH(EPS!I5702,GWP!$B$2:$B$13,0))</f>
        <v>0</v>
      </c>
      <c r="L5702" s="4">
        <f t="shared" si="179"/>
        <v>0</v>
      </c>
    </row>
    <row r="5703" spans="1:12" hidden="1">
      <c r="A5703" t="s">
        <v>3087</v>
      </c>
      <c r="B5703" t="s">
        <v>2891</v>
      </c>
      <c r="C5703" t="s">
        <v>1722</v>
      </c>
      <c r="D5703" t="s">
        <v>3258</v>
      </c>
      <c r="E5703" t="s">
        <v>1707</v>
      </c>
      <c r="H5703" t="str">
        <f>INDEX('Vensim Variables'!$B:$B,MATCH(EPS!$B5703,'Vensim Variables'!$A:$A,0))</f>
        <v>g pollutant</v>
      </c>
      <c r="I5703" t="str">
        <f t="shared" si="178"/>
        <v>NOx</v>
      </c>
      <c r="J5703">
        <f>INDEX(NoSettings!$C:$C,MATCH(EPS!$A5703,NoSettings!$A:$A,0))</f>
        <v>5.2560699999999998E-4</v>
      </c>
      <c r="K5703">
        <f>INDEX(GWP!$C$2:$C$13,MATCH(EPS!I5703,GWP!$B$2:$B$13,0))</f>
        <v>0</v>
      </c>
      <c r="L5703" s="4">
        <f t="shared" si="179"/>
        <v>0</v>
      </c>
    </row>
    <row r="5704" spans="1:12" hidden="1">
      <c r="A5704" t="s">
        <v>3088</v>
      </c>
      <c r="B5704" t="s">
        <v>2891</v>
      </c>
      <c r="C5704" t="s">
        <v>1722</v>
      </c>
      <c r="D5704" t="s">
        <v>3258</v>
      </c>
      <c r="E5704" t="s">
        <v>1708</v>
      </c>
      <c r="H5704" t="str">
        <f>INDEX('Vensim Variables'!$B:$B,MATCH(EPS!$B5704,'Vensim Variables'!$A:$A,0))</f>
        <v>g pollutant</v>
      </c>
      <c r="I5704" t="str">
        <f t="shared" si="178"/>
        <v>PM10</v>
      </c>
      <c r="J5704">
        <f>INDEX(NoSettings!$C:$C,MATCH(EPS!$A5704,NoSettings!$A:$A,0))</f>
        <v>4.8035099999999997E-5</v>
      </c>
      <c r="K5704">
        <f>INDEX(GWP!$C$2:$C$13,MATCH(EPS!I5704,GWP!$B$2:$B$13,0))</f>
        <v>0</v>
      </c>
      <c r="L5704" s="4">
        <f t="shared" si="179"/>
        <v>0</v>
      </c>
    </row>
    <row r="5705" spans="1:12" hidden="1">
      <c r="A5705" t="s">
        <v>3089</v>
      </c>
      <c r="B5705" t="s">
        <v>2891</v>
      </c>
      <c r="C5705" t="s">
        <v>1722</v>
      </c>
      <c r="D5705" t="s">
        <v>3258</v>
      </c>
      <c r="E5705" t="s">
        <v>1709</v>
      </c>
      <c r="H5705" t="str">
        <f>INDEX('Vensim Variables'!$B:$B,MATCH(EPS!$B5705,'Vensim Variables'!$A:$A,0))</f>
        <v>g pollutant</v>
      </c>
      <c r="I5705" t="str">
        <f t="shared" si="178"/>
        <v>PM25</v>
      </c>
      <c r="J5705">
        <f>INDEX(NoSettings!$C:$C,MATCH(EPS!$A5705,NoSettings!$A:$A,0))</f>
        <v>4.3433599999999997E-5</v>
      </c>
      <c r="K5705">
        <f>INDEX(GWP!$C$2:$C$13,MATCH(EPS!I5705,GWP!$B$2:$B$13,0))</f>
        <v>0</v>
      </c>
      <c r="L5705" s="4">
        <f t="shared" si="179"/>
        <v>0</v>
      </c>
    </row>
    <row r="5706" spans="1:12" hidden="1">
      <c r="A5706" t="s">
        <v>3090</v>
      </c>
      <c r="B5706" t="s">
        <v>2891</v>
      </c>
      <c r="C5706" t="s">
        <v>1722</v>
      </c>
      <c r="D5706" t="s">
        <v>3258</v>
      </c>
      <c r="E5706" t="s">
        <v>1710</v>
      </c>
      <c r="H5706" t="str">
        <f>INDEX('Vensim Variables'!$B:$B,MATCH(EPS!$B5706,'Vensim Variables'!$A:$A,0))</f>
        <v>g pollutant</v>
      </c>
      <c r="I5706" t="str">
        <f t="shared" si="178"/>
        <v>SOx</v>
      </c>
      <c r="J5706">
        <f>INDEX(NoSettings!$C:$C,MATCH(EPS!$A5706,NoSettings!$A:$A,0))</f>
        <v>2.4818299999999999E-5</v>
      </c>
      <c r="K5706">
        <f>INDEX(GWP!$C$2:$C$13,MATCH(EPS!I5706,GWP!$B$2:$B$13,0))</f>
        <v>0</v>
      </c>
      <c r="L5706" s="4">
        <f t="shared" si="179"/>
        <v>0</v>
      </c>
    </row>
    <row r="5707" spans="1:12" hidden="1">
      <c r="A5707" t="s">
        <v>3091</v>
      </c>
      <c r="B5707" t="s">
        <v>2891</v>
      </c>
      <c r="C5707" t="s">
        <v>1722</v>
      </c>
      <c r="D5707" t="s">
        <v>3258</v>
      </c>
      <c r="E5707" t="s">
        <v>1711</v>
      </c>
      <c r="H5707" t="str">
        <f>INDEX('Vensim Variables'!$B:$B,MATCH(EPS!$B5707,'Vensim Variables'!$A:$A,0))</f>
        <v>g pollutant</v>
      </c>
      <c r="I5707" t="str">
        <f t="shared" si="178"/>
        <v>BC</v>
      </c>
      <c r="J5707">
        <f>INDEX(NoSettings!$C:$C,MATCH(EPS!$A5707,NoSettings!$A:$A,0))</f>
        <v>5.0736199999999997E-6</v>
      </c>
      <c r="K5707">
        <f>INDEX(GWP!$C$2:$C$13,MATCH(EPS!I5707,GWP!$B$2:$B$13,0))</f>
        <v>0</v>
      </c>
      <c r="L5707" s="4">
        <f t="shared" si="179"/>
        <v>0</v>
      </c>
    </row>
    <row r="5708" spans="1:12" hidden="1">
      <c r="A5708" t="s">
        <v>3092</v>
      </c>
      <c r="B5708" t="s">
        <v>2891</v>
      </c>
      <c r="C5708" t="s">
        <v>1722</v>
      </c>
      <c r="D5708" t="s">
        <v>3258</v>
      </c>
      <c r="E5708" t="s">
        <v>1712</v>
      </c>
      <c r="H5708" t="str">
        <f>INDEX('Vensim Variables'!$B:$B,MATCH(EPS!$B5708,'Vensim Variables'!$A:$A,0))</f>
        <v>g pollutant</v>
      </c>
      <c r="I5708" t="str">
        <f t="shared" si="178"/>
        <v>OC</v>
      </c>
      <c r="J5708">
        <f>INDEX(NoSettings!$C:$C,MATCH(EPS!$A5708,NoSettings!$A:$A,0))</f>
        <v>9.8842999999999995E-6</v>
      </c>
      <c r="K5708">
        <f>INDEX(GWP!$C$2:$C$13,MATCH(EPS!I5708,GWP!$B$2:$B$13,0))</f>
        <v>0</v>
      </c>
      <c r="L5708" s="4">
        <f t="shared" si="179"/>
        <v>0</v>
      </c>
    </row>
    <row r="5709" spans="1:12" hidden="1">
      <c r="A5709" t="s">
        <v>3093</v>
      </c>
      <c r="B5709" t="s">
        <v>2891</v>
      </c>
      <c r="C5709" t="s">
        <v>1722</v>
      </c>
      <c r="D5709" t="s">
        <v>3258</v>
      </c>
      <c r="E5709" t="s">
        <v>1713</v>
      </c>
      <c r="H5709" t="str">
        <f>INDEX('Vensim Variables'!$B:$B,MATCH(EPS!$B5709,'Vensim Variables'!$A:$A,0))</f>
        <v>g pollutant</v>
      </c>
      <c r="I5709" t="str">
        <f t="shared" si="178"/>
        <v>CH4</v>
      </c>
      <c r="J5709">
        <f>INDEX(NoSettings!$C:$C,MATCH(EPS!$A5709,NoSettings!$A:$A,0))</f>
        <v>1.7927999999999998E-5</v>
      </c>
      <c r="K5709">
        <f>INDEX(GWP!$C$2:$C$13,MATCH(EPS!I5709,GWP!$B$2:$B$13,0))</f>
        <v>28</v>
      </c>
      <c r="L5709" s="4">
        <f t="shared" si="179"/>
        <v>5.019839999999999E-16</v>
      </c>
    </row>
    <row r="5710" spans="1:12" hidden="1">
      <c r="A5710" t="s">
        <v>3094</v>
      </c>
      <c r="B5710" t="s">
        <v>2891</v>
      </c>
      <c r="C5710" t="s">
        <v>1722</v>
      </c>
      <c r="D5710" t="s">
        <v>3258</v>
      </c>
      <c r="E5710" t="s">
        <v>1714</v>
      </c>
      <c r="H5710" t="str">
        <f>INDEX('Vensim Variables'!$B:$B,MATCH(EPS!$B5710,'Vensim Variables'!$A:$A,0))</f>
        <v>g pollutant</v>
      </c>
      <c r="I5710" t="str">
        <f t="shared" si="178"/>
        <v>N2O</v>
      </c>
      <c r="J5710">
        <f>INDEX(NoSettings!$C:$C,MATCH(EPS!$A5710,NoSettings!$A:$A,0))</f>
        <v>3.5856E-6</v>
      </c>
      <c r="K5710">
        <f>INDEX(GWP!$C$2:$C$13,MATCH(EPS!I5710,GWP!$B$2:$B$13,0))</f>
        <v>265</v>
      </c>
      <c r="L5710" s="4">
        <f t="shared" si="179"/>
        <v>9.5018400000000006E-16</v>
      </c>
    </row>
    <row r="5711" spans="1:12" hidden="1">
      <c r="A5711" t="s">
        <v>3095</v>
      </c>
      <c r="B5711" t="s">
        <v>2891</v>
      </c>
      <c r="C5711" t="s">
        <v>1722</v>
      </c>
      <c r="D5711" t="s">
        <v>3258</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c r="A5712" t="s">
        <v>3096</v>
      </c>
      <c r="B5712" t="s">
        <v>2891</v>
      </c>
      <c r="C5712" t="s">
        <v>1722</v>
      </c>
      <c r="D5712" t="s">
        <v>3259</v>
      </c>
      <c r="E5712" t="s">
        <v>1702</v>
      </c>
      <c r="H5712" t="str">
        <f>INDEX('Vensim Variables'!$B:$B,MATCH(EPS!$B5712,'Vensim Variables'!$A:$A,0))</f>
        <v>g pollutant</v>
      </c>
      <c r="I5712" t="str">
        <f t="shared" si="178"/>
        <v>CO2</v>
      </c>
      <c r="J5712">
        <f>INDEX(NoSettings!$C:$C,MATCH(EPS!$A5712,NoSettings!$A:$A,0))</f>
        <v>0.52359699999999998</v>
      </c>
      <c r="K5712">
        <f>INDEX(GWP!$C$2:$C$13,MATCH(EPS!I5712,GWP!$B$2:$B$13,0))</f>
        <v>1</v>
      </c>
      <c r="L5712" s="4">
        <f t="shared" si="179"/>
        <v>5.23597E-13</v>
      </c>
    </row>
    <row r="5713" spans="1:12" hidden="1">
      <c r="A5713" t="s">
        <v>3097</v>
      </c>
      <c r="B5713" t="s">
        <v>2891</v>
      </c>
      <c r="C5713" t="s">
        <v>1722</v>
      </c>
      <c r="D5713" t="s">
        <v>3259</v>
      </c>
      <c r="E5713" t="s">
        <v>1705</v>
      </c>
      <c r="H5713" t="str">
        <f>INDEX('Vensim Variables'!$B:$B,MATCH(EPS!$B5713,'Vensim Variables'!$A:$A,0))</f>
        <v>g pollutant</v>
      </c>
      <c r="I5713" t="str">
        <f t="shared" si="178"/>
        <v>VOC</v>
      </c>
      <c r="J5713">
        <f>INDEX(NoSettings!$C:$C,MATCH(EPS!$A5713,NoSettings!$A:$A,0))</f>
        <v>3.7481499999999997E-5</v>
      </c>
      <c r="K5713">
        <f>INDEX(GWP!$C$2:$C$13,MATCH(EPS!I5713,GWP!$B$2:$B$13,0))</f>
        <v>0</v>
      </c>
      <c r="L5713" s="4">
        <f t="shared" si="179"/>
        <v>0</v>
      </c>
    </row>
    <row r="5714" spans="1:12" hidden="1">
      <c r="A5714" t="s">
        <v>3098</v>
      </c>
      <c r="B5714" t="s">
        <v>2891</v>
      </c>
      <c r="C5714" t="s">
        <v>1722</v>
      </c>
      <c r="D5714" t="s">
        <v>3259</v>
      </c>
      <c r="E5714" t="s">
        <v>1706</v>
      </c>
      <c r="H5714" t="str">
        <f>INDEX('Vensim Variables'!$B:$B,MATCH(EPS!$B5714,'Vensim Variables'!$A:$A,0))</f>
        <v>g pollutant</v>
      </c>
      <c r="I5714" t="str">
        <f t="shared" si="178"/>
        <v>CO</v>
      </c>
      <c r="J5714">
        <f>INDEX(NoSettings!$C:$C,MATCH(EPS!$A5714,NoSettings!$A:$A,0))</f>
        <v>2.5051099999999997E-4</v>
      </c>
      <c r="K5714">
        <f>INDEX(GWP!$C$2:$C$13,MATCH(EPS!I5714,GWP!$B$2:$B$13,0))</f>
        <v>0</v>
      </c>
      <c r="L5714" s="4">
        <f t="shared" si="179"/>
        <v>0</v>
      </c>
    </row>
    <row r="5715" spans="1:12" hidden="1">
      <c r="A5715" t="s">
        <v>3099</v>
      </c>
      <c r="B5715" t="s">
        <v>2891</v>
      </c>
      <c r="C5715" t="s">
        <v>1722</v>
      </c>
      <c r="D5715" t="s">
        <v>3259</v>
      </c>
      <c r="E5715" t="s">
        <v>1707</v>
      </c>
      <c r="H5715" t="str">
        <f>INDEX('Vensim Variables'!$B:$B,MATCH(EPS!$B5715,'Vensim Variables'!$A:$A,0))</f>
        <v>g pollutant</v>
      </c>
      <c r="I5715" t="str">
        <f t="shared" si="178"/>
        <v>NOx</v>
      </c>
      <c r="J5715">
        <f>INDEX(NoSettings!$C:$C,MATCH(EPS!$A5715,NoSettings!$A:$A,0))</f>
        <v>6.1320799999999996E-4</v>
      </c>
      <c r="K5715">
        <f>INDEX(GWP!$C$2:$C$13,MATCH(EPS!I5715,GWP!$B$2:$B$13,0))</f>
        <v>0</v>
      </c>
      <c r="L5715" s="4">
        <f t="shared" si="179"/>
        <v>0</v>
      </c>
    </row>
    <row r="5716" spans="1:12" hidden="1">
      <c r="A5716" t="s">
        <v>3100</v>
      </c>
      <c r="B5716" t="s">
        <v>2891</v>
      </c>
      <c r="C5716" t="s">
        <v>1722</v>
      </c>
      <c r="D5716" t="s">
        <v>3259</v>
      </c>
      <c r="E5716" t="s">
        <v>1708</v>
      </c>
      <c r="H5716" t="str">
        <f>INDEX('Vensim Variables'!$B:$B,MATCH(EPS!$B5716,'Vensim Variables'!$A:$A,0))</f>
        <v>g pollutant</v>
      </c>
      <c r="I5716" t="str">
        <f t="shared" si="178"/>
        <v>PM10</v>
      </c>
      <c r="J5716">
        <f>INDEX(NoSettings!$C:$C,MATCH(EPS!$A5716,NoSettings!$A:$A,0))</f>
        <v>5.6040900000000001E-5</v>
      </c>
      <c r="K5716">
        <f>INDEX(GWP!$C$2:$C$13,MATCH(EPS!I5716,GWP!$B$2:$B$13,0))</f>
        <v>0</v>
      </c>
      <c r="L5716" s="4">
        <f t="shared" si="179"/>
        <v>0</v>
      </c>
    </row>
    <row r="5717" spans="1:12" hidden="1">
      <c r="A5717" t="s">
        <v>3101</v>
      </c>
      <c r="B5717" t="s">
        <v>2891</v>
      </c>
      <c r="C5717" t="s">
        <v>1722</v>
      </c>
      <c r="D5717" t="s">
        <v>3259</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5.06725E-5</v>
      </c>
      <c r="K5717">
        <f>INDEX(GWP!$C$2:$C$13,MATCH(EPS!I5717,GWP!$B$2:$B$13,0))</f>
        <v>0</v>
      </c>
      <c r="L5717" s="4">
        <f t="shared" si="179"/>
        <v>0</v>
      </c>
    </row>
    <row r="5718" spans="1:12" hidden="1">
      <c r="A5718" t="s">
        <v>3102</v>
      </c>
      <c r="B5718" t="s">
        <v>2891</v>
      </c>
      <c r="C5718" t="s">
        <v>1722</v>
      </c>
      <c r="D5718" t="s">
        <v>3259</v>
      </c>
      <c r="E5718" t="s">
        <v>1710</v>
      </c>
      <c r="H5718" t="str">
        <f>INDEX('Vensim Variables'!$B:$B,MATCH(EPS!$B5718,'Vensim Variables'!$A:$A,0))</f>
        <v>g pollutant</v>
      </c>
      <c r="I5718" t="str">
        <f t="shared" si="178"/>
        <v>SOx</v>
      </c>
      <c r="J5718">
        <f>INDEX(NoSettings!$C:$C,MATCH(EPS!$A5718,NoSettings!$A:$A,0))</f>
        <v>2.8954699999999999E-5</v>
      </c>
      <c r="K5718">
        <f>INDEX(GWP!$C$2:$C$13,MATCH(EPS!I5718,GWP!$B$2:$B$13,0))</f>
        <v>0</v>
      </c>
      <c r="L5718" s="4">
        <f t="shared" si="179"/>
        <v>0</v>
      </c>
    </row>
    <row r="5719" spans="1:12" hidden="1">
      <c r="A5719" t="s">
        <v>3103</v>
      </c>
      <c r="B5719" t="s">
        <v>2891</v>
      </c>
      <c r="C5719" t="s">
        <v>1722</v>
      </c>
      <c r="D5719" t="s">
        <v>3259</v>
      </c>
      <c r="E5719" t="s">
        <v>1711</v>
      </c>
      <c r="H5719" t="str">
        <f>INDEX('Vensim Variables'!$B:$B,MATCH(EPS!$B5719,'Vensim Variables'!$A:$A,0))</f>
        <v>g pollutant</v>
      </c>
      <c r="I5719" t="str">
        <f t="shared" si="178"/>
        <v>BC</v>
      </c>
      <c r="J5719">
        <f>INDEX(NoSettings!$C:$C,MATCH(EPS!$A5719,NoSettings!$A:$A,0))</f>
        <v>5.9192300000000004E-6</v>
      </c>
      <c r="K5719">
        <f>INDEX(GWP!$C$2:$C$13,MATCH(EPS!I5719,GWP!$B$2:$B$13,0))</f>
        <v>0</v>
      </c>
      <c r="L5719" s="4">
        <f t="shared" si="179"/>
        <v>0</v>
      </c>
    </row>
    <row r="5720" spans="1:12" hidden="1">
      <c r="A5720" t="s">
        <v>3104</v>
      </c>
      <c r="B5720" t="s">
        <v>2891</v>
      </c>
      <c r="C5720" t="s">
        <v>1722</v>
      </c>
      <c r="D5720" t="s">
        <v>3259</v>
      </c>
      <c r="E5720" t="s">
        <v>1712</v>
      </c>
      <c r="H5720" t="str">
        <f>INDEX('Vensim Variables'!$B:$B,MATCH(EPS!$B5720,'Vensim Variables'!$A:$A,0))</f>
        <v>g pollutant</v>
      </c>
      <c r="I5720" t="str">
        <f t="shared" si="178"/>
        <v>OC</v>
      </c>
      <c r="J5720">
        <f>INDEX(NoSettings!$C:$C,MATCH(EPS!$A5720,NoSettings!$A:$A,0))</f>
        <v>1.15317E-5</v>
      </c>
      <c r="K5720">
        <f>INDEX(GWP!$C$2:$C$13,MATCH(EPS!I5720,GWP!$B$2:$B$13,0))</f>
        <v>0</v>
      </c>
      <c r="L5720" s="4">
        <f t="shared" si="179"/>
        <v>0</v>
      </c>
    </row>
    <row r="5721" spans="1:12" hidden="1">
      <c r="A5721" t="s">
        <v>3105</v>
      </c>
      <c r="B5721" t="s">
        <v>2891</v>
      </c>
      <c r="C5721" t="s">
        <v>1722</v>
      </c>
      <c r="D5721" t="s">
        <v>3259</v>
      </c>
      <c r="E5721" t="s">
        <v>1713</v>
      </c>
      <c r="H5721" t="str">
        <f>INDEX('Vensim Variables'!$B:$B,MATCH(EPS!$B5721,'Vensim Variables'!$A:$A,0))</f>
        <v>g pollutant</v>
      </c>
      <c r="I5721" t="str">
        <f t="shared" si="178"/>
        <v>CH4</v>
      </c>
      <c r="J5721">
        <f>INDEX(NoSettings!$C:$C,MATCH(EPS!$A5721,NoSettings!$A:$A,0))</f>
        <v>2.0916000000000001E-5</v>
      </c>
      <c r="K5721">
        <f>INDEX(GWP!$C$2:$C$13,MATCH(EPS!I5721,GWP!$B$2:$B$13,0))</f>
        <v>28</v>
      </c>
      <c r="L5721" s="4">
        <f t="shared" si="179"/>
        <v>5.8564800000000003E-16</v>
      </c>
    </row>
    <row r="5722" spans="1:12" hidden="1">
      <c r="A5722" t="s">
        <v>3106</v>
      </c>
      <c r="B5722" t="s">
        <v>2891</v>
      </c>
      <c r="C5722" t="s">
        <v>1722</v>
      </c>
      <c r="D5722" t="s">
        <v>3259</v>
      </c>
      <c r="E5722" t="s">
        <v>1714</v>
      </c>
      <c r="H5722" t="str">
        <f>INDEX('Vensim Variables'!$B:$B,MATCH(EPS!$B5722,'Vensim Variables'!$A:$A,0))</f>
        <v>g pollutant</v>
      </c>
      <c r="I5722" t="str">
        <f t="shared" si="178"/>
        <v>N2O</v>
      </c>
      <c r="J5722">
        <f>INDEX(NoSettings!$C:$C,MATCH(EPS!$A5722,NoSettings!$A:$A,0))</f>
        <v>4.1832E-6</v>
      </c>
      <c r="K5722">
        <f>INDEX(GWP!$C$2:$C$13,MATCH(EPS!I5722,GWP!$B$2:$B$13,0))</f>
        <v>265</v>
      </c>
      <c r="L5722" s="4">
        <f t="shared" si="179"/>
        <v>1.108548E-15</v>
      </c>
    </row>
    <row r="5723" spans="1:12" hidden="1">
      <c r="A5723" t="s">
        <v>3107</v>
      </c>
      <c r="B5723" t="s">
        <v>2891</v>
      </c>
      <c r="C5723" t="s">
        <v>1722</v>
      </c>
      <c r="D5723" t="s">
        <v>3259</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c r="A5724" t="s">
        <v>3108</v>
      </c>
      <c r="B5724" t="s">
        <v>2891</v>
      </c>
      <c r="C5724" t="s">
        <v>1722</v>
      </c>
      <c r="D5724" t="s">
        <v>3260</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c r="A5725" t="s">
        <v>3109</v>
      </c>
      <c r="B5725" t="s">
        <v>2891</v>
      </c>
      <c r="C5725" t="s">
        <v>1722</v>
      </c>
      <c r="D5725" t="s">
        <v>3260</v>
      </c>
      <c r="E5725" t="s">
        <v>1705</v>
      </c>
      <c r="H5725" t="str">
        <f>INDEX('Vensim Variables'!$B:$B,MATCH(EPS!$B5725,'Vensim Variables'!$A:$A,0))</f>
        <v>g pollutant</v>
      </c>
      <c r="I5725" t="str">
        <f t="shared" si="178"/>
        <v>VOC</v>
      </c>
      <c r="J5725">
        <f>INDEX(NoSettings!$C:$C,MATCH(EPS!$A5725,NoSettings!$A:$A,0))</f>
        <v>621817000</v>
      </c>
      <c r="K5725">
        <f>INDEX(GWP!$C$2:$C$13,MATCH(EPS!I5725,GWP!$B$2:$B$13,0))</f>
        <v>0</v>
      </c>
      <c r="L5725" s="4">
        <f t="shared" si="179"/>
        <v>0</v>
      </c>
    </row>
    <row r="5726" spans="1:12" hidden="1">
      <c r="A5726" t="s">
        <v>3110</v>
      </c>
      <c r="B5726" t="s">
        <v>2891</v>
      </c>
      <c r="C5726" t="s">
        <v>1722</v>
      </c>
      <c r="D5726" t="s">
        <v>3260</v>
      </c>
      <c r="E5726" t="s">
        <v>1706</v>
      </c>
      <c r="H5726" t="str">
        <f>INDEX('Vensim Variables'!$B:$B,MATCH(EPS!$B5726,'Vensim Variables'!$A:$A,0))</f>
        <v>g pollutant</v>
      </c>
      <c r="I5726" t="str">
        <f t="shared" si="178"/>
        <v>CO</v>
      </c>
      <c r="J5726">
        <f>INDEX(NoSettings!$C:$C,MATCH(EPS!$A5726,NoSettings!$A:$A,0))</f>
        <v>5078140000</v>
      </c>
      <c r="K5726">
        <f>INDEX(GWP!$C$2:$C$13,MATCH(EPS!I5726,GWP!$B$2:$B$13,0))</f>
        <v>0</v>
      </c>
      <c r="L5726" s="4">
        <f t="shared" si="179"/>
        <v>0</v>
      </c>
    </row>
    <row r="5727" spans="1:12" hidden="1">
      <c r="A5727" t="s">
        <v>3111</v>
      </c>
      <c r="B5727" t="s">
        <v>2891</v>
      </c>
      <c r="C5727" t="s">
        <v>1722</v>
      </c>
      <c r="D5727" t="s">
        <v>3260</v>
      </c>
      <c r="E5727" t="s">
        <v>1707</v>
      </c>
      <c r="H5727" t="str">
        <f>INDEX('Vensim Variables'!$B:$B,MATCH(EPS!$B5727,'Vensim Variables'!$A:$A,0))</f>
        <v>g pollutant</v>
      </c>
      <c r="I5727" t="str">
        <f t="shared" si="178"/>
        <v>NOx</v>
      </c>
      <c r="J5727">
        <f>INDEX(NoSettings!$C:$C,MATCH(EPS!$A5727,NoSettings!$A:$A,0))</f>
        <v>9459130000</v>
      </c>
      <c r="K5727">
        <f>INDEX(GWP!$C$2:$C$13,MATCH(EPS!I5727,GWP!$B$2:$B$13,0))</f>
        <v>0</v>
      </c>
      <c r="L5727" s="4">
        <f t="shared" si="179"/>
        <v>0</v>
      </c>
    </row>
    <row r="5728" spans="1:12" hidden="1">
      <c r="A5728" t="s">
        <v>3112</v>
      </c>
      <c r="B5728" t="s">
        <v>2891</v>
      </c>
      <c r="C5728" t="s">
        <v>1722</v>
      </c>
      <c r="D5728" t="s">
        <v>3260</v>
      </c>
      <c r="E5728" t="s">
        <v>1708</v>
      </c>
      <c r="H5728" t="str">
        <f>INDEX('Vensim Variables'!$B:$B,MATCH(EPS!$B5728,'Vensim Variables'!$A:$A,0))</f>
        <v>g pollutant</v>
      </c>
      <c r="I5728" t="str">
        <f t="shared" si="178"/>
        <v>PM10</v>
      </c>
      <c r="J5728">
        <f>INDEX(NoSettings!$C:$C,MATCH(EPS!$A5728,NoSettings!$A:$A,0))</f>
        <v>5497390000</v>
      </c>
      <c r="K5728">
        <f>INDEX(GWP!$C$2:$C$13,MATCH(EPS!I5728,GWP!$B$2:$B$13,0))</f>
        <v>0</v>
      </c>
      <c r="L5728" s="4">
        <f t="shared" si="179"/>
        <v>0</v>
      </c>
    </row>
    <row r="5729" spans="1:12" hidden="1">
      <c r="A5729" t="s">
        <v>3113</v>
      </c>
      <c r="B5729" t="s">
        <v>2891</v>
      </c>
      <c r="C5729" t="s">
        <v>1722</v>
      </c>
      <c r="D5729" t="s">
        <v>3260</v>
      </c>
      <c r="E5729" t="s">
        <v>1709</v>
      </c>
      <c r="H5729" t="str">
        <f>INDEX('Vensim Variables'!$B:$B,MATCH(EPS!$B5729,'Vensim Variables'!$A:$A,0))</f>
        <v>g pollutant</v>
      </c>
      <c r="I5729" t="str">
        <f t="shared" si="178"/>
        <v>PM25</v>
      </c>
      <c r="J5729">
        <f>INDEX(NoSettings!$C:$C,MATCH(EPS!$A5729,NoSettings!$A:$A,0))</f>
        <v>1681770000</v>
      </c>
      <c r="K5729">
        <f>INDEX(GWP!$C$2:$C$13,MATCH(EPS!I5729,GWP!$B$2:$B$13,0))</f>
        <v>0</v>
      </c>
      <c r="L5729" s="4">
        <f t="shared" si="179"/>
        <v>0</v>
      </c>
    </row>
    <row r="5730" spans="1:12" hidden="1">
      <c r="A5730" t="s">
        <v>3114</v>
      </c>
      <c r="B5730" t="s">
        <v>2891</v>
      </c>
      <c r="C5730" t="s">
        <v>1722</v>
      </c>
      <c r="D5730" t="s">
        <v>3260</v>
      </c>
      <c r="E5730" t="s">
        <v>1710</v>
      </c>
      <c r="H5730" t="str">
        <f>INDEX('Vensim Variables'!$B:$B,MATCH(EPS!$B5730,'Vensim Variables'!$A:$A,0))</f>
        <v>g pollutant</v>
      </c>
      <c r="I5730" t="str">
        <f t="shared" si="178"/>
        <v>SOx</v>
      </c>
      <c r="J5730">
        <f>INDEX(NoSettings!$C:$C,MATCH(EPS!$A5730,NoSettings!$A:$A,0))</f>
        <v>36333900000</v>
      </c>
      <c r="K5730">
        <f>INDEX(GWP!$C$2:$C$13,MATCH(EPS!I5730,GWP!$B$2:$B$13,0))</f>
        <v>0</v>
      </c>
      <c r="L5730" s="4">
        <f t="shared" si="179"/>
        <v>0</v>
      </c>
    </row>
    <row r="5731" spans="1:12" hidden="1">
      <c r="A5731" t="s">
        <v>3115</v>
      </c>
      <c r="B5731" t="s">
        <v>2891</v>
      </c>
      <c r="C5731" t="s">
        <v>1722</v>
      </c>
      <c r="D5731" t="s">
        <v>3260</v>
      </c>
      <c r="E5731" t="s">
        <v>1711</v>
      </c>
      <c r="H5731" t="str">
        <f>INDEX('Vensim Variables'!$B:$B,MATCH(EPS!$B5731,'Vensim Variables'!$A:$A,0))</f>
        <v>g pollutant</v>
      </c>
      <c r="I5731" t="str">
        <f t="shared" si="178"/>
        <v>BC</v>
      </c>
      <c r="J5731">
        <f>INDEX(NoSettings!$C:$C,MATCH(EPS!$A5731,NoSettings!$A:$A,0))</f>
        <v>37666900</v>
      </c>
      <c r="K5731">
        <f>INDEX(GWP!$C$2:$C$13,MATCH(EPS!I5731,GWP!$B$2:$B$13,0))</f>
        <v>0</v>
      </c>
      <c r="L5731" s="4">
        <f t="shared" si="179"/>
        <v>0</v>
      </c>
    </row>
    <row r="5732" spans="1:12" hidden="1">
      <c r="A5732" t="s">
        <v>3116</v>
      </c>
      <c r="B5732" t="s">
        <v>2891</v>
      </c>
      <c r="C5732" t="s">
        <v>1722</v>
      </c>
      <c r="D5732" t="s">
        <v>3260</v>
      </c>
      <c r="E5732" t="s">
        <v>1712</v>
      </c>
      <c r="H5732" t="str">
        <f>INDEX('Vensim Variables'!$B:$B,MATCH(EPS!$B5732,'Vensim Variables'!$A:$A,0))</f>
        <v>g pollutant</v>
      </c>
      <c r="I5732" t="str">
        <f t="shared" si="178"/>
        <v>OC</v>
      </c>
      <c r="J5732">
        <f>INDEX(NoSettings!$C:$C,MATCH(EPS!$A5732,NoSettings!$A:$A,0))</f>
        <v>28272500</v>
      </c>
      <c r="K5732">
        <f>INDEX(GWP!$C$2:$C$13,MATCH(EPS!I5732,GWP!$B$2:$B$13,0))</f>
        <v>0</v>
      </c>
      <c r="L5732" s="4">
        <f t="shared" si="179"/>
        <v>0</v>
      </c>
    </row>
    <row r="5733" spans="1:12" hidden="1">
      <c r="A5733" t="s">
        <v>3117</v>
      </c>
      <c r="B5733" t="s">
        <v>2891</v>
      </c>
      <c r="C5733" t="s">
        <v>1722</v>
      </c>
      <c r="D5733" t="s">
        <v>3260</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c r="A5734" t="s">
        <v>3118</v>
      </c>
      <c r="B5734" t="s">
        <v>2891</v>
      </c>
      <c r="C5734" t="s">
        <v>1722</v>
      </c>
      <c r="D5734" t="s">
        <v>3260</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c r="A5735" t="s">
        <v>3119</v>
      </c>
      <c r="B5735" t="s">
        <v>2891</v>
      </c>
      <c r="C5735" t="s">
        <v>1722</v>
      </c>
      <c r="D5735" t="s">
        <v>3260</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c r="A5736" t="s">
        <v>3120</v>
      </c>
      <c r="B5736" t="s">
        <v>2891</v>
      </c>
      <c r="C5736" t="s">
        <v>1722</v>
      </c>
      <c r="D5736" t="s">
        <v>3261</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c r="A5737" t="s">
        <v>3121</v>
      </c>
      <c r="B5737" t="s">
        <v>2891</v>
      </c>
      <c r="C5737" t="s">
        <v>1722</v>
      </c>
      <c r="D5737" t="s">
        <v>3261</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c r="A5738" t="s">
        <v>3122</v>
      </c>
      <c r="B5738" t="s">
        <v>2891</v>
      </c>
      <c r="C5738" t="s">
        <v>1722</v>
      </c>
      <c r="D5738" t="s">
        <v>3261</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c r="A5739" t="s">
        <v>3123</v>
      </c>
      <c r="B5739" t="s">
        <v>2891</v>
      </c>
      <c r="C5739" t="s">
        <v>1722</v>
      </c>
      <c r="D5739" t="s">
        <v>3261</v>
      </c>
      <c r="E5739" t="s">
        <v>1707</v>
      </c>
      <c r="H5739" t="str">
        <f>INDEX('Vensim Variables'!$B:$B,MATCH(EPS!$B5739,'Vensim Variables'!$A:$A,0))</f>
        <v>g pollutant</v>
      </c>
      <c r="I5739" t="str">
        <f t="shared" si="178"/>
        <v>NOx</v>
      </c>
      <c r="J5739">
        <f>INDEX(NoSettings!$C:$C,MATCH(EPS!$A5739,NoSettings!$A:$A,0))</f>
        <v>4.5473399999999999E-4</v>
      </c>
      <c r="K5739">
        <f>INDEX(GWP!$C$2:$C$13,MATCH(EPS!I5739,GWP!$B$2:$B$13,0))</f>
        <v>0</v>
      </c>
      <c r="L5739" s="4">
        <f t="shared" si="179"/>
        <v>0</v>
      </c>
    </row>
    <row r="5740" spans="1:12" hidden="1">
      <c r="A5740" t="s">
        <v>3124</v>
      </c>
      <c r="B5740" t="s">
        <v>2891</v>
      </c>
      <c r="C5740" t="s">
        <v>1722</v>
      </c>
      <c r="D5740" t="s">
        <v>3261</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c r="A5741" t="s">
        <v>3125</v>
      </c>
      <c r="B5741" t="s">
        <v>2891</v>
      </c>
      <c r="C5741" t="s">
        <v>1722</v>
      </c>
      <c r="D5741" t="s">
        <v>3261</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c r="A5742" t="s">
        <v>3126</v>
      </c>
      <c r="B5742" t="s">
        <v>2891</v>
      </c>
      <c r="C5742" t="s">
        <v>1722</v>
      </c>
      <c r="D5742" t="s">
        <v>3261</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c r="A5743" t="s">
        <v>3127</v>
      </c>
      <c r="B5743" t="s">
        <v>2891</v>
      </c>
      <c r="C5743" t="s">
        <v>1722</v>
      </c>
      <c r="D5743" t="s">
        <v>3261</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c r="A5744" t="s">
        <v>3128</v>
      </c>
      <c r="B5744" t="s">
        <v>2891</v>
      </c>
      <c r="C5744" t="s">
        <v>1722</v>
      </c>
      <c r="D5744" t="s">
        <v>3261</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c r="A5745" t="s">
        <v>3129</v>
      </c>
      <c r="B5745" t="s">
        <v>2891</v>
      </c>
      <c r="C5745" t="s">
        <v>1722</v>
      </c>
      <c r="D5745" t="s">
        <v>3261</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c r="A5746" t="s">
        <v>3130</v>
      </c>
      <c r="B5746" t="s">
        <v>2891</v>
      </c>
      <c r="C5746" t="s">
        <v>1722</v>
      </c>
      <c r="D5746" t="s">
        <v>3261</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c r="A5747" t="s">
        <v>3131</v>
      </c>
      <c r="B5747" t="s">
        <v>2891</v>
      </c>
      <c r="C5747" t="s">
        <v>1722</v>
      </c>
      <c r="D5747" t="s">
        <v>3261</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c r="A5748" t="s">
        <v>3132</v>
      </c>
      <c r="B5748" t="s">
        <v>2891</v>
      </c>
      <c r="C5748" t="s">
        <v>1723</v>
      </c>
      <c r="D5748" t="s">
        <v>3252</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c r="A5749" t="s">
        <v>3133</v>
      </c>
      <c r="B5749" t="s">
        <v>2891</v>
      </c>
      <c r="C5749" t="s">
        <v>1723</v>
      </c>
      <c r="D5749" t="s">
        <v>3252</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c r="A5750" t="s">
        <v>3134</v>
      </c>
      <c r="B5750" t="s">
        <v>2891</v>
      </c>
      <c r="C5750" t="s">
        <v>1723</v>
      </c>
      <c r="D5750" t="s">
        <v>3252</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c r="A5751" t="s">
        <v>3135</v>
      </c>
      <c r="B5751" t="s">
        <v>2891</v>
      </c>
      <c r="C5751" t="s">
        <v>1723</v>
      </c>
      <c r="D5751" t="s">
        <v>3252</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c r="A5752" t="s">
        <v>3136</v>
      </c>
      <c r="B5752" t="s">
        <v>2891</v>
      </c>
      <c r="C5752" t="s">
        <v>1723</v>
      </c>
      <c r="D5752" t="s">
        <v>3252</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c r="A5753" t="s">
        <v>3137</v>
      </c>
      <c r="B5753" t="s">
        <v>2891</v>
      </c>
      <c r="C5753" t="s">
        <v>1723</v>
      </c>
      <c r="D5753" t="s">
        <v>3252</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c r="A5754" t="s">
        <v>3138</v>
      </c>
      <c r="B5754" t="s">
        <v>2891</v>
      </c>
      <c r="C5754" t="s">
        <v>1723</v>
      </c>
      <c r="D5754" t="s">
        <v>3252</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c r="A5755" t="s">
        <v>3139</v>
      </c>
      <c r="B5755" t="s">
        <v>2891</v>
      </c>
      <c r="C5755" t="s">
        <v>1723</v>
      </c>
      <c r="D5755" t="s">
        <v>3252</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c r="A5756" t="s">
        <v>3140</v>
      </c>
      <c r="B5756" t="s">
        <v>2891</v>
      </c>
      <c r="C5756" t="s">
        <v>1723</v>
      </c>
      <c r="D5756" t="s">
        <v>3252</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c r="A5757" t="s">
        <v>3141</v>
      </c>
      <c r="B5757" t="s">
        <v>2891</v>
      </c>
      <c r="C5757" t="s">
        <v>1723</v>
      </c>
      <c r="D5757" t="s">
        <v>3252</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c r="A5758" t="s">
        <v>3142</v>
      </c>
      <c r="B5758" t="s">
        <v>2891</v>
      </c>
      <c r="C5758" t="s">
        <v>1723</v>
      </c>
      <c r="D5758" t="s">
        <v>3252</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c r="A5759" t="s">
        <v>3143</v>
      </c>
      <c r="B5759" t="s">
        <v>2891</v>
      </c>
      <c r="C5759" t="s">
        <v>1723</v>
      </c>
      <c r="D5759" t="s">
        <v>3252</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c r="A5760" t="s">
        <v>3144</v>
      </c>
      <c r="B5760" t="s">
        <v>2891</v>
      </c>
      <c r="C5760" t="s">
        <v>1723</v>
      </c>
      <c r="D5760" t="s">
        <v>3253</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c r="A5761" t="s">
        <v>3145</v>
      </c>
      <c r="B5761" t="s">
        <v>2891</v>
      </c>
      <c r="C5761" t="s">
        <v>1723</v>
      </c>
      <c r="D5761" t="s">
        <v>3253</v>
      </c>
      <c r="E5761" t="s">
        <v>1705</v>
      </c>
      <c r="H5761" t="str">
        <f>INDEX('Vensim Variables'!$B:$B,MATCH(EPS!$B5761,'Vensim Variables'!$A:$A,0))</f>
        <v>g pollutant</v>
      </c>
      <c r="I5761" t="str">
        <f t="shared" si="178"/>
        <v>VOC</v>
      </c>
      <c r="J5761">
        <f>INDEX(NoSettings!$C:$C,MATCH(EPS!$A5761,NoSettings!$A:$A,0))</f>
        <v>152552000</v>
      </c>
      <c r="K5761">
        <f>INDEX(GWP!$C$2:$C$13,MATCH(EPS!I5761,GWP!$B$2:$B$13,0))</f>
        <v>0</v>
      </c>
      <c r="L5761" s="4">
        <f t="shared" si="179"/>
        <v>0</v>
      </c>
    </row>
    <row r="5762" spans="1:12" hidden="1">
      <c r="A5762" t="s">
        <v>3146</v>
      </c>
      <c r="B5762" t="s">
        <v>2891</v>
      </c>
      <c r="C5762" t="s">
        <v>1723</v>
      </c>
      <c r="D5762" t="s">
        <v>3253</v>
      </c>
      <c r="E5762" t="s">
        <v>1706</v>
      </c>
      <c r="H5762" t="str">
        <f>INDEX('Vensim Variables'!$B:$B,MATCH(EPS!$B5762,'Vensim Variables'!$A:$A,0))</f>
        <v>g pollutant</v>
      </c>
      <c r="I5762" t="str">
        <f t="shared" si="178"/>
        <v>CO</v>
      </c>
      <c r="J5762">
        <f>INDEX(NoSettings!$C:$C,MATCH(EPS!$A5762,NoSettings!$A:$A,0))</f>
        <v>1245840000</v>
      </c>
      <c r="K5762">
        <f>INDEX(GWP!$C$2:$C$13,MATCH(EPS!I5762,GWP!$B$2:$B$13,0))</f>
        <v>0</v>
      </c>
      <c r="L5762" s="4">
        <f t="shared" si="179"/>
        <v>0</v>
      </c>
    </row>
    <row r="5763" spans="1:12" hidden="1">
      <c r="A5763" t="s">
        <v>3147</v>
      </c>
      <c r="B5763" t="s">
        <v>2891</v>
      </c>
      <c r="C5763" t="s">
        <v>1723</v>
      </c>
      <c r="D5763" t="s">
        <v>3253</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2320640000</v>
      </c>
      <c r="K5763">
        <f>INDEX(GWP!$C$2:$C$13,MATCH(EPS!I5763,GWP!$B$2:$B$13,0))</f>
        <v>0</v>
      </c>
      <c r="L5763" s="4">
        <f>IF(H5763="g pollutant",K5763*J5763/10^12,IF(H5763="MMTCO2e",J5763,IF(H5763="MWh",J5763,0)))</f>
        <v>0</v>
      </c>
    </row>
    <row r="5764" spans="1:12" hidden="1">
      <c r="A5764" t="s">
        <v>3148</v>
      </c>
      <c r="B5764" t="s">
        <v>2891</v>
      </c>
      <c r="C5764" t="s">
        <v>1723</v>
      </c>
      <c r="D5764" t="s">
        <v>3253</v>
      </c>
      <c r="E5764" t="s">
        <v>1708</v>
      </c>
    </row>
    <row r="5765" spans="1:12" hidden="1">
      <c r="A5765" t="s">
        <v>3149</v>
      </c>
      <c r="B5765" t="s">
        <v>2891</v>
      </c>
      <c r="C5765" t="s">
        <v>1723</v>
      </c>
      <c r="D5765" t="s">
        <v>3253</v>
      </c>
      <c r="E5765" t="s">
        <v>1709</v>
      </c>
    </row>
    <row r="5766" spans="1:12" hidden="1">
      <c r="A5766" t="s">
        <v>3150</v>
      </c>
      <c r="B5766" t="s">
        <v>2891</v>
      </c>
      <c r="C5766" t="s">
        <v>1723</v>
      </c>
      <c r="D5766" t="s">
        <v>3253</v>
      </c>
      <c r="E5766" t="s">
        <v>1710</v>
      </c>
    </row>
    <row r="5767" spans="1:12" hidden="1">
      <c r="A5767" t="s">
        <v>3151</v>
      </c>
      <c r="B5767" t="s">
        <v>2891</v>
      </c>
      <c r="C5767" t="s">
        <v>1723</v>
      </c>
      <c r="D5767" t="s">
        <v>3253</v>
      </c>
      <c r="E5767" t="s">
        <v>1711</v>
      </c>
    </row>
    <row r="5768" spans="1:12" hidden="1">
      <c r="A5768" t="s">
        <v>3152</v>
      </c>
      <c r="B5768" t="s">
        <v>2891</v>
      </c>
      <c r="C5768" t="s">
        <v>1723</v>
      </c>
      <c r="D5768" t="s">
        <v>3253</v>
      </c>
      <c r="E5768" t="s">
        <v>1712</v>
      </c>
    </row>
    <row r="5769" spans="1:12" hidden="1">
      <c r="A5769" t="s">
        <v>3153</v>
      </c>
      <c r="B5769" t="s">
        <v>2891</v>
      </c>
      <c r="C5769" t="s">
        <v>1723</v>
      </c>
      <c r="D5769" t="s">
        <v>3253</v>
      </c>
      <c r="E5769" t="s">
        <v>1713</v>
      </c>
    </row>
    <row r="5770" spans="1:12" hidden="1">
      <c r="A5770" t="s">
        <v>3154</v>
      </c>
      <c r="B5770" t="s">
        <v>2891</v>
      </c>
      <c r="C5770" t="s">
        <v>1723</v>
      </c>
      <c r="D5770" t="s">
        <v>3253</v>
      </c>
      <c r="E5770" t="s">
        <v>1714</v>
      </c>
    </row>
    <row r="5771" spans="1:12" hidden="1">
      <c r="A5771" t="s">
        <v>3155</v>
      </c>
      <c r="B5771" t="s">
        <v>2891</v>
      </c>
      <c r="C5771" t="s">
        <v>1723</v>
      </c>
      <c r="D5771" t="s">
        <v>3253</v>
      </c>
      <c r="E5771" t="s">
        <v>1715</v>
      </c>
    </row>
    <row r="5772" spans="1:12" hidden="1">
      <c r="A5772" t="s">
        <v>3156</v>
      </c>
      <c r="B5772" t="s">
        <v>2891</v>
      </c>
      <c r="C5772" t="s">
        <v>1723</v>
      </c>
      <c r="D5772" t="s">
        <v>3254</v>
      </c>
      <c r="E5772" t="s">
        <v>1702</v>
      </c>
    </row>
    <row r="5773" spans="1:12" hidden="1">
      <c r="A5773" t="s">
        <v>3157</v>
      </c>
      <c r="B5773" t="s">
        <v>2891</v>
      </c>
      <c r="C5773" t="s">
        <v>1723</v>
      </c>
      <c r="D5773" t="s">
        <v>3254</v>
      </c>
      <c r="E5773" t="s">
        <v>1705</v>
      </c>
    </row>
    <row r="5774" spans="1:12" hidden="1">
      <c r="A5774" t="s">
        <v>3158</v>
      </c>
      <c r="B5774" t="s">
        <v>2891</v>
      </c>
      <c r="C5774" t="s">
        <v>1723</v>
      </c>
      <c r="D5774" t="s">
        <v>3254</v>
      </c>
      <c r="E5774" t="s">
        <v>1706</v>
      </c>
    </row>
    <row r="5775" spans="1:12" hidden="1">
      <c r="A5775" t="s">
        <v>3159</v>
      </c>
      <c r="B5775" t="s">
        <v>2891</v>
      </c>
      <c r="C5775" t="s">
        <v>1723</v>
      </c>
      <c r="D5775" t="s">
        <v>3254</v>
      </c>
      <c r="E5775" t="s">
        <v>1707</v>
      </c>
    </row>
    <row r="5776" spans="1:12" hidden="1">
      <c r="A5776" t="s">
        <v>3160</v>
      </c>
      <c r="B5776" t="s">
        <v>2891</v>
      </c>
      <c r="C5776" t="s">
        <v>1723</v>
      </c>
      <c r="D5776" t="s">
        <v>3254</v>
      </c>
      <c r="E5776" t="s">
        <v>1708</v>
      </c>
    </row>
    <row r="5777" spans="1:5" hidden="1">
      <c r="A5777" t="s">
        <v>3161</v>
      </c>
      <c r="B5777" t="s">
        <v>2891</v>
      </c>
      <c r="C5777" t="s">
        <v>1723</v>
      </c>
      <c r="D5777" t="s">
        <v>3254</v>
      </c>
      <c r="E5777" t="s">
        <v>1709</v>
      </c>
    </row>
    <row r="5778" spans="1:5" hidden="1">
      <c r="A5778" t="s">
        <v>3162</v>
      </c>
      <c r="B5778" t="s">
        <v>2891</v>
      </c>
      <c r="C5778" t="s">
        <v>1723</v>
      </c>
      <c r="D5778" t="s">
        <v>3254</v>
      </c>
      <c r="E5778" t="s">
        <v>1710</v>
      </c>
    </row>
    <row r="5779" spans="1:5" hidden="1">
      <c r="A5779" t="s">
        <v>3163</v>
      </c>
      <c r="B5779" t="s">
        <v>2891</v>
      </c>
      <c r="C5779" t="s">
        <v>1723</v>
      </c>
      <c r="D5779" t="s">
        <v>3254</v>
      </c>
      <c r="E5779" t="s">
        <v>1711</v>
      </c>
    </row>
    <row r="5780" spans="1:5" hidden="1">
      <c r="A5780" t="s">
        <v>3164</v>
      </c>
      <c r="B5780" t="s">
        <v>2891</v>
      </c>
      <c r="C5780" t="s">
        <v>1723</v>
      </c>
      <c r="D5780" t="s">
        <v>3254</v>
      </c>
      <c r="E5780" t="s">
        <v>1712</v>
      </c>
    </row>
    <row r="5781" spans="1:5" hidden="1">
      <c r="A5781" t="s">
        <v>3165</v>
      </c>
      <c r="B5781" t="s">
        <v>2891</v>
      </c>
      <c r="C5781" t="s">
        <v>1723</v>
      </c>
      <c r="D5781" t="s">
        <v>3254</v>
      </c>
      <c r="E5781" t="s">
        <v>1713</v>
      </c>
    </row>
    <row r="5782" spans="1:5" hidden="1">
      <c r="A5782" t="s">
        <v>3166</v>
      </c>
      <c r="B5782" t="s">
        <v>2891</v>
      </c>
      <c r="C5782" t="s">
        <v>1723</v>
      </c>
      <c r="D5782" t="s">
        <v>3254</v>
      </c>
      <c r="E5782" t="s">
        <v>1714</v>
      </c>
    </row>
    <row r="5783" spans="1:5" hidden="1">
      <c r="A5783" t="s">
        <v>3167</v>
      </c>
      <c r="B5783" t="s">
        <v>2891</v>
      </c>
      <c r="C5783" t="s">
        <v>1723</v>
      </c>
      <c r="D5783" t="s">
        <v>3254</v>
      </c>
      <c r="E5783" t="s">
        <v>1715</v>
      </c>
    </row>
    <row r="5784" spans="1:5" hidden="1">
      <c r="A5784" t="s">
        <v>3168</v>
      </c>
      <c r="B5784" t="s">
        <v>2891</v>
      </c>
      <c r="C5784" t="s">
        <v>1723</v>
      </c>
      <c r="D5784" t="s">
        <v>3255</v>
      </c>
      <c r="E5784" t="s">
        <v>1702</v>
      </c>
    </row>
    <row r="5785" spans="1:5" hidden="1">
      <c r="A5785" t="s">
        <v>3169</v>
      </c>
      <c r="B5785" t="s">
        <v>2891</v>
      </c>
      <c r="C5785" t="s">
        <v>1723</v>
      </c>
      <c r="D5785" t="s">
        <v>3255</v>
      </c>
      <c r="E5785" t="s">
        <v>1705</v>
      </c>
    </row>
    <row r="5786" spans="1:5" hidden="1">
      <c r="A5786" t="s">
        <v>3170</v>
      </c>
      <c r="B5786" t="s">
        <v>2891</v>
      </c>
      <c r="C5786" t="s">
        <v>1723</v>
      </c>
      <c r="D5786" t="s">
        <v>3255</v>
      </c>
      <c r="E5786" t="s">
        <v>1706</v>
      </c>
    </row>
    <row r="5787" spans="1:5" hidden="1">
      <c r="A5787" t="s">
        <v>3171</v>
      </c>
      <c r="B5787" t="s">
        <v>2891</v>
      </c>
      <c r="C5787" t="s">
        <v>1723</v>
      </c>
      <c r="D5787" t="s">
        <v>3255</v>
      </c>
      <c r="E5787" t="s">
        <v>1707</v>
      </c>
    </row>
    <row r="5788" spans="1:5" hidden="1">
      <c r="A5788" t="s">
        <v>3172</v>
      </c>
      <c r="B5788" t="s">
        <v>2891</v>
      </c>
      <c r="C5788" t="s">
        <v>1723</v>
      </c>
      <c r="D5788" t="s">
        <v>3255</v>
      </c>
      <c r="E5788" t="s">
        <v>1708</v>
      </c>
    </row>
    <row r="5789" spans="1:5" hidden="1">
      <c r="A5789" t="s">
        <v>3173</v>
      </c>
      <c r="B5789" t="s">
        <v>2891</v>
      </c>
      <c r="C5789" t="s">
        <v>1723</v>
      </c>
      <c r="D5789" t="s">
        <v>3255</v>
      </c>
      <c r="E5789" t="s">
        <v>1709</v>
      </c>
    </row>
    <row r="5790" spans="1:5" hidden="1">
      <c r="A5790" t="s">
        <v>3174</v>
      </c>
      <c r="B5790" t="s">
        <v>2891</v>
      </c>
      <c r="C5790" t="s">
        <v>1723</v>
      </c>
      <c r="D5790" t="s">
        <v>3255</v>
      </c>
      <c r="E5790" t="s">
        <v>1710</v>
      </c>
    </row>
    <row r="5791" spans="1:5" hidden="1">
      <c r="A5791" t="s">
        <v>3175</v>
      </c>
      <c r="B5791" t="s">
        <v>2891</v>
      </c>
      <c r="C5791" t="s">
        <v>1723</v>
      </c>
      <c r="D5791" t="s">
        <v>3255</v>
      </c>
      <c r="E5791" t="s">
        <v>1711</v>
      </c>
    </row>
    <row r="5792" spans="1:5" hidden="1">
      <c r="A5792" t="s">
        <v>3176</v>
      </c>
      <c r="B5792" t="s">
        <v>2891</v>
      </c>
      <c r="C5792" t="s">
        <v>1723</v>
      </c>
      <c r="D5792" t="s">
        <v>3255</v>
      </c>
      <c r="E5792" t="s">
        <v>1712</v>
      </c>
    </row>
    <row r="5793" spans="1:5" hidden="1">
      <c r="A5793" t="s">
        <v>3177</v>
      </c>
      <c r="B5793" t="s">
        <v>2891</v>
      </c>
      <c r="C5793" t="s">
        <v>1723</v>
      </c>
      <c r="D5793" t="s">
        <v>3255</v>
      </c>
      <c r="E5793" t="s">
        <v>1713</v>
      </c>
    </row>
    <row r="5794" spans="1:5" hidden="1">
      <c r="A5794" t="s">
        <v>3178</v>
      </c>
      <c r="B5794" t="s">
        <v>2891</v>
      </c>
      <c r="C5794" t="s">
        <v>1723</v>
      </c>
      <c r="D5794" t="s">
        <v>3255</v>
      </c>
      <c r="E5794" t="s">
        <v>1714</v>
      </c>
    </row>
    <row r="5795" spans="1:5" hidden="1">
      <c r="A5795" t="s">
        <v>3179</v>
      </c>
      <c r="B5795" t="s">
        <v>2891</v>
      </c>
      <c r="C5795" t="s">
        <v>1723</v>
      </c>
      <c r="D5795" t="s">
        <v>3255</v>
      </c>
      <c r="E5795" t="s">
        <v>1715</v>
      </c>
    </row>
    <row r="5796" spans="1:5" hidden="1">
      <c r="A5796" t="s">
        <v>3180</v>
      </c>
      <c r="B5796" t="s">
        <v>2891</v>
      </c>
      <c r="C5796" t="s">
        <v>1723</v>
      </c>
      <c r="D5796" t="s">
        <v>3256</v>
      </c>
      <c r="E5796" t="s">
        <v>1702</v>
      </c>
    </row>
    <row r="5797" spans="1:5" hidden="1">
      <c r="A5797" t="s">
        <v>3181</v>
      </c>
      <c r="B5797" t="s">
        <v>2891</v>
      </c>
      <c r="C5797" t="s">
        <v>1723</v>
      </c>
      <c r="D5797" t="s">
        <v>3256</v>
      </c>
      <c r="E5797" t="s">
        <v>1705</v>
      </c>
    </row>
    <row r="5798" spans="1:5" hidden="1">
      <c r="A5798" t="s">
        <v>3182</v>
      </c>
      <c r="B5798" t="s">
        <v>2891</v>
      </c>
      <c r="C5798" t="s">
        <v>1723</v>
      </c>
      <c r="D5798" t="s">
        <v>3256</v>
      </c>
      <c r="E5798" t="s">
        <v>1706</v>
      </c>
    </row>
    <row r="5799" spans="1:5" hidden="1">
      <c r="A5799" t="s">
        <v>3183</v>
      </c>
      <c r="B5799" t="s">
        <v>2891</v>
      </c>
      <c r="C5799" t="s">
        <v>1723</v>
      </c>
      <c r="D5799" t="s">
        <v>3256</v>
      </c>
      <c r="E5799" t="s">
        <v>1707</v>
      </c>
    </row>
    <row r="5800" spans="1:5" hidden="1">
      <c r="A5800" t="s">
        <v>3184</v>
      </c>
      <c r="B5800" t="s">
        <v>2891</v>
      </c>
      <c r="C5800" t="s">
        <v>1723</v>
      </c>
      <c r="D5800" t="s">
        <v>3256</v>
      </c>
      <c r="E5800" t="s">
        <v>1708</v>
      </c>
    </row>
    <row r="5801" spans="1:5" hidden="1">
      <c r="A5801" t="s">
        <v>3185</v>
      </c>
      <c r="B5801" t="s">
        <v>2891</v>
      </c>
      <c r="C5801" t="s">
        <v>1723</v>
      </c>
      <c r="D5801" t="s">
        <v>3256</v>
      </c>
      <c r="E5801" t="s">
        <v>1709</v>
      </c>
    </row>
    <row r="5802" spans="1:5" hidden="1">
      <c r="A5802" t="s">
        <v>3186</v>
      </c>
      <c r="B5802" t="s">
        <v>2891</v>
      </c>
      <c r="C5802" t="s">
        <v>1723</v>
      </c>
      <c r="D5802" t="s">
        <v>3256</v>
      </c>
      <c r="E5802" t="s">
        <v>1710</v>
      </c>
    </row>
    <row r="5803" spans="1:5" hidden="1">
      <c r="A5803" t="s">
        <v>3187</v>
      </c>
      <c r="B5803" t="s">
        <v>2891</v>
      </c>
      <c r="C5803" t="s">
        <v>1723</v>
      </c>
      <c r="D5803" t="s">
        <v>3256</v>
      </c>
      <c r="E5803" t="s">
        <v>1711</v>
      </c>
    </row>
    <row r="5804" spans="1:5" hidden="1">
      <c r="A5804" t="s">
        <v>3188</v>
      </c>
      <c r="B5804" t="s">
        <v>2891</v>
      </c>
      <c r="C5804" t="s">
        <v>1723</v>
      </c>
      <c r="D5804" t="s">
        <v>3256</v>
      </c>
      <c r="E5804" t="s">
        <v>1712</v>
      </c>
    </row>
    <row r="5805" spans="1:5" hidden="1">
      <c r="A5805" t="s">
        <v>3189</v>
      </c>
      <c r="B5805" t="s">
        <v>2891</v>
      </c>
      <c r="C5805" t="s">
        <v>1723</v>
      </c>
      <c r="D5805" t="s">
        <v>3256</v>
      </c>
      <c r="E5805" t="s">
        <v>1713</v>
      </c>
    </row>
    <row r="5806" spans="1:5" hidden="1">
      <c r="A5806" t="s">
        <v>3190</v>
      </c>
      <c r="B5806" t="s">
        <v>2891</v>
      </c>
      <c r="C5806" t="s">
        <v>1723</v>
      </c>
      <c r="D5806" t="s">
        <v>3256</v>
      </c>
      <c r="E5806" t="s">
        <v>1714</v>
      </c>
    </row>
    <row r="5807" spans="1:5" hidden="1">
      <c r="A5807" t="s">
        <v>3191</v>
      </c>
      <c r="B5807" t="s">
        <v>2891</v>
      </c>
      <c r="C5807" t="s">
        <v>1723</v>
      </c>
      <c r="D5807" t="s">
        <v>3256</v>
      </c>
      <c r="E5807" t="s">
        <v>1715</v>
      </c>
    </row>
    <row r="5808" spans="1:5" hidden="1">
      <c r="A5808" t="s">
        <v>3192</v>
      </c>
      <c r="B5808" t="s">
        <v>2891</v>
      </c>
      <c r="C5808" t="s">
        <v>1723</v>
      </c>
      <c r="D5808" t="s">
        <v>3257</v>
      </c>
      <c r="E5808" t="s">
        <v>1702</v>
      </c>
    </row>
    <row r="5809" spans="1:5" hidden="1">
      <c r="A5809" t="s">
        <v>3193</v>
      </c>
      <c r="B5809" t="s">
        <v>2891</v>
      </c>
      <c r="C5809" t="s">
        <v>1723</v>
      </c>
      <c r="D5809" t="s">
        <v>3257</v>
      </c>
      <c r="E5809" t="s">
        <v>1705</v>
      </c>
    </row>
    <row r="5810" spans="1:5" hidden="1">
      <c r="A5810" t="s">
        <v>3194</v>
      </c>
      <c r="B5810" t="s">
        <v>2891</v>
      </c>
      <c r="C5810" t="s">
        <v>1723</v>
      </c>
      <c r="D5810" t="s">
        <v>3257</v>
      </c>
      <c r="E5810" t="s">
        <v>1706</v>
      </c>
    </row>
    <row r="5811" spans="1:5" hidden="1">
      <c r="A5811" t="s">
        <v>3195</v>
      </c>
      <c r="B5811" t="s">
        <v>2891</v>
      </c>
      <c r="C5811" t="s">
        <v>1723</v>
      </c>
      <c r="D5811" t="s">
        <v>3257</v>
      </c>
      <c r="E5811" t="s">
        <v>1707</v>
      </c>
    </row>
    <row r="5812" spans="1:5" hidden="1">
      <c r="A5812" t="s">
        <v>3196</v>
      </c>
      <c r="B5812" t="s">
        <v>2891</v>
      </c>
      <c r="C5812" t="s">
        <v>1723</v>
      </c>
      <c r="D5812" t="s">
        <v>3257</v>
      </c>
      <c r="E5812" t="s">
        <v>1708</v>
      </c>
    </row>
    <row r="5813" spans="1:5" hidden="1">
      <c r="A5813" t="s">
        <v>3197</v>
      </c>
      <c r="B5813" t="s">
        <v>2891</v>
      </c>
      <c r="C5813" t="s">
        <v>1723</v>
      </c>
      <c r="D5813" t="s">
        <v>3257</v>
      </c>
      <c r="E5813" t="s">
        <v>1709</v>
      </c>
    </row>
    <row r="5814" spans="1:5" hidden="1">
      <c r="A5814" t="s">
        <v>3198</v>
      </c>
      <c r="B5814" t="s">
        <v>2891</v>
      </c>
      <c r="C5814" t="s">
        <v>1723</v>
      </c>
      <c r="D5814" t="s">
        <v>3257</v>
      </c>
      <c r="E5814" t="s">
        <v>1710</v>
      </c>
    </row>
    <row r="5815" spans="1:5" hidden="1">
      <c r="A5815" t="s">
        <v>3199</v>
      </c>
      <c r="B5815" t="s">
        <v>2891</v>
      </c>
      <c r="C5815" t="s">
        <v>1723</v>
      </c>
      <c r="D5815" t="s">
        <v>3257</v>
      </c>
      <c r="E5815" t="s">
        <v>1711</v>
      </c>
    </row>
    <row r="5816" spans="1:5" hidden="1">
      <c r="A5816" t="s">
        <v>3200</v>
      </c>
      <c r="B5816" t="s">
        <v>2891</v>
      </c>
      <c r="C5816" t="s">
        <v>1723</v>
      </c>
      <c r="D5816" t="s">
        <v>3257</v>
      </c>
      <c r="E5816" t="s">
        <v>1712</v>
      </c>
    </row>
    <row r="5817" spans="1:5" hidden="1">
      <c r="A5817" t="s">
        <v>3201</v>
      </c>
      <c r="B5817" t="s">
        <v>2891</v>
      </c>
      <c r="C5817" t="s">
        <v>1723</v>
      </c>
      <c r="D5817" t="s">
        <v>3257</v>
      </c>
      <c r="E5817" t="s">
        <v>1713</v>
      </c>
    </row>
    <row r="5818" spans="1:5" hidden="1">
      <c r="A5818" t="s">
        <v>3202</v>
      </c>
      <c r="B5818" t="s">
        <v>2891</v>
      </c>
      <c r="C5818" t="s">
        <v>1723</v>
      </c>
      <c r="D5818" t="s">
        <v>3257</v>
      </c>
      <c r="E5818" t="s">
        <v>1714</v>
      </c>
    </row>
    <row r="5819" spans="1:5" hidden="1">
      <c r="A5819" t="s">
        <v>3203</v>
      </c>
      <c r="B5819" t="s">
        <v>2891</v>
      </c>
      <c r="C5819" t="s">
        <v>1723</v>
      </c>
      <c r="D5819" t="s">
        <v>3257</v>
      </c>
      <c r="E5819" t="s">
        <v>1715</v>
      </c>
    </row>
    <row r="5820" spans="1:5" hidden="1">
      <c r="A5820" t="s">
        <v>3204</v>
      </c>
      <c r="B5820" t="s">
        <v>2891</v>
      </c>
      <c r="C5820" t="s">
        <v>1723</v>
      </c>
      <c r="D5820" t="s">
        <v>3258</v>
      </c>
      <c r="E5820" t="s">
        <v>1702</v>
      </c>
    </row>
    <row r="5821" spans="1:5" hidden="1">
      <c r="A5821" t="s">
        <v>3205</v>
      </c>
      <c r="B5821" t="s">
        <v>2891</v>
      </c>
      <c r="C5821" t="s">
        <v>1723</v>
      </c>
      <c r="D5821" t="s">
        <v>3258</v>
      </c>
      <c r="E5821" t="s">
        <v>1705</v>
      </c>
    </row>
    <row r="5822" spans="1:5" hidden="1">
      <c r="A5822" t="s">
        <v>3206</v>
      </c>
      <c r="B5822" t="s">
        <v>2891</v>
      </c>
      <c r="C5822" t="s">
        <v>1723</v>
      </c>
      <c r="D5822" t="s">
        <v>3258</v>
      </c>
      <c r="E5822" t="s">
        <v>1706</v>
      </c>
    </row>
    <row r="5823" spans="1:5" hidden="1">
      <c r="A5823" t="s">
        <v>3207</v>
      </c>
      <c r="B5823" t="s">
        <v>2891</v>
      </c>
      <c r="C5823" t="s">
        <v>1723</v>
      </c>
      <c r="D5823" t="s">
        <v>3258</v>
      </c>
      <c r="E5823" t="s">
        <v>1707</v>
      </c>
    </row>
    <row r="5824" spans="1:5" hidden="1">
      <c r="A5824" t="s">
        <v>3208</v>
      </c>
      <c r="B5824" t="s">
        <v>2891</v>
      </c>
      <c r="C5824" t="s">
        <v>1723</v>
      </c>
      <c r="D5824" t="s">
        <v>3258</v>
      </c>
      <c r="E5824" t="s">
        <v>1708</v>
      </c>
    </row>
    <row r="5825" spans="1:5" hidden="1">
      <c r="A5825" t="s">
        <v>3209</v>
      </c>
      <c r="B5825" t="s">
        <v>2891</v>
      </c>
      <c r="C5825" t="s">
        <v>1723</v>
      </c>
      <c r="D5825" t="s">
        <v>3258</v>
      </c>
      <c r="E5825" t="s">
        <v>1709</v>
      </c>
    </row>
    <row r="5826" spans="1:5" hidden="1">
      <c r="A5826" t="s">
        <v>3210</v>
      </c>
      <c r="B5826" t="s">
        <v>2891</v>
      </c>
      <c r="C5826" t="s">
        <v>1723</v>
      </c>
      <c r="D5826" t="s">
        <v>3258</v>
      </c>
      <c r="E5826" t="s">
        <v>1710</v>
      </c>
    </row>
    <row r="5827" spans="1:5" hidden="1">
      <c r="A5827" t="s">
        <v>3211</v>
      </c>
      <c r="B5827" t="s">
        <v>2891</v>
      </c>
      <c r="C5827" t="s">
        <v>1723</v>
      </c>
      <c r="D5827" t="s">
        <v>3258</v>
      </c>
      <c r="E5827" t="s">
        <v>1711</v>
      </c>
    </row>
    <row r="5828" spans="1:5" hidden="1">
      <c r="A5828" t="s">
        <v>3212</v>
      </c>
      <c r="B5828" t="s">
        <v>2891</v>
      </c>
      <c r="C5828" t="s">
        <v>1723</v>
      </c>
      <c r="D5828" t="s">
        <v>3258</v>
      </c>
      <c r="E5828" t="s">
        <v>1712</v>
      </c>
    </row>
    <row r="5829" spans="1:5" hidden="1">
      <c r="A5829" t="s">
        <v>3213</v>
      </c>
      <c r="B5829" t="s">
        <v>2891</v>
      </c>
      <c r="C5829" t="s">
        <v>1723</v>
      </c>
      <c r="D5829" t="s">
        <v>3258</v>
      </c>
      <c r="E5829" t="s">
        <v>1713</v>
      </c>
    </row>
    <row r="5830" spans="1:5" hidden="1">
      <c r="A5830" t="s">
        <v>3214</v>
      </c>
      <c r="B5830" t="s">
        <v>2891</v>
      </c>
      <c r="C5830" t="s">
        <v>1723</v>
      </c>
      <c r="D5830" t="s">
        <v>3258</v>
      </c>
      <c r="E5830" t="s">
        <v>1714</v>
      </c>
    </row>
    <row r="5831" spans="1:5" hidden="1">
      <c r="A5831" t="s">
        <v>3215</v>
      </c>
      <c r="B5831" t="s">
        <v>2891</v>
      </c>
      <c r="C5831" t="s">
        <v>1723</v>
      </c>
      <c r="D5831" t="s">
        <v>3258</v>
      </c>
      <c r="E5831" t="s">
        <v>1715</v>
      </c>
    </row>
    <row r="5832" spans="1:5" hidden="1">
      <c r="A5832" t="s">
        <v>3216</v>
      </c>
      <c r="B5832" t="s">
        <v>2891</v>
      </c>
      <c r="C5832" t="s">
        <v>1723</v>
      </c>
      <c r="D5832" t="s">
        <v>3259</v>
      </c>
      <c r="E5832" t="s">
        <v>1702</v>
      </c>
    </row>
    <row r="5833" spans="1:5" hidden="1">
      <c r="A5833" t="s">
        <v>3217</v>
      </c>
      <c r="B5833" t="s">
        <v>2891</v>
      </c>
      <c r="C5833" t="s">
        <v>1723</v>
      </c>
      <c r="D5833" t="s">
        <v>3259</v>
      </c>
      <c r="E5833" t="s">
        <v>1705</v>
      </c>
    </row>
    <row r="5834" spans="1:5" hidden="1">
      <c r="A5834" t="s">
        <v>3218</v>
      </c>
      <c r="B5834" t="s">
        <v>2891</v>
      </c>
      <c r="C5834" t="s">
        <v>1723</v>
      </c>
      <c r="D5834" t="s">
        <v>3259</v>
      </c>
      <c r="E5834" t="s">
        <v>1706</v>
      </c>
    </row>
    <row r="5835" spans="1:5" hidden="1">
      <c r="A5835" t="s">
        <v>3219</v>
      </c>
      <c r="B5835" t="s">
        <v>2891</v>
      </c>
      <c r="C5835" t="s">
        <v>1723</v>
      </c>
      <c r="D5835" t="s">
        <v>3259</v>
      </c>
      <c r="E5835" t="s">
        <v>1707</v>
      </c>
    </row>
    <row r="5836" spans="1:5" hidden="1">
      <c r="A5836" t="s">
        <v>3220</v>
      </c>
      <c r="B5836" t="s">
        <v>2891</v>
      </c>
      <c r="C5836" t="s">
        <v>1723</v>
      </c>
      <c r="D5836" t="s">
        <v>3259</v>
      </c>
      <c r="E5836" t="s">
        <v>1708</v>
      </c>
    </row>
    <row r="5837" spans="1:5" hidden="1">
      <c r="A5837" t="s">
        <v>3221</v>
      </c>
      <c r="B5837" t="s">
        <v>2891</v>
      </c>
      <c r="C5837" t="s">
        <v>1723</v>
      </c>
      <c r="D5837" t="s">
        <v>3259</v>
      </c>
      <c r="E5837" t="s">
        <v>1709</v>
      </c>
    </row>
    <row r="5838" spans="1:5" hidden="1">
      <c r="A5838" t="s">
        <v>3222</v>
      </c>
      <c r="B5838" t="s">
        <v>2891</v>
      </c>
      <c r="C5838" t="s">
        <v>1723</v>
      </c>
      <c r="D5838" t="s">
        <v>3259</v>
      </c>
      <c r="E5838" t="s">
        <v>1710</v>
      </c>
    </row>
    <row r="5839" spans="1:5" hidden="1">
      <c r="A5839" t="s">
        <v>3223</v>
      </c>
      <c r="B5839" t="s">
        <v>2891</v>
      </c>
      <c r="C5839" t="s">
        <v>1723</v>
      </c>
      <c r="D5839" t="s">
        <v>3259</v>
      </c>
      <c r="E5839" t="s">
        <v>1711</v>
      </c>
    </row>
    <row r="5840" spans="1:5" hidden="1">
      <c r="A5840" t="s">
        <v>3224</v>
      </c>
      <c r="B5840" t="s">
        <v>2891</v>
      </c>
      <c r="C5840" t="s">
        <v>1723</v>
      </c>
      <c r="D5840" t="s">
        <v>3259</v>
      </c>
      <c r="E5840" t="s">
        <v>1712</v>
      </c>
    </row>
    <row r="5841" spans="1:5" hidden="1">
      <c r="A5841" t="s">
        <v>3225</v>
      </c>
      <c r="B5841" t="s">
        <v>2891</v>
      </c>
      <c r="C5841" t="s">
        <v>1723</v>
      </c>
      <c r="D5841" t="s">
        <v>3259</v>
      </c>
      <c r="E5841" t="s">
        <v>1713</v>
      </c>
    </row>
    <row r="5842" spans="1:5" hidden="1">
      <c r="A5842" t="s">
        <v>3226</v>
      </c>
      <c r="B5842" t="s">
        <v>2891</v>
      </c>
      <c r="C5842" t="s">
        <v>1723</v>
      </c>
      <c r="D5842" t="s">
        <v>3259</v>
      </c>
      <c r="E5842" t="s">
        <v>1714</v>
      </c>
    </row>
    <row r="5843" spans="1:5" hidden="1">
      <c r="A5843" t="s">
        <v>3227</v>
      </c>
      <c r="B5843" t="s">
        <v>2891</v>
      </c>
      <c r="C5843" t="s">
        <v>1723</v>
      </c>
      <c r="D5843" t="s">
        <v>3259</v>
      </c>
      <c r="E5843" t="s">
        <v>1715</v>
      </c>
    </row>
    <row r="5844" spans="1:5" hidden="1">
      <c r="A5844" t="s">
        <v>3228</v>
      </c>
      <c r="B5844" t="s">
        <v>2891</v>
      </c>
      <c r="C5844" t="s">
        <v>1723</v>
      </c>
      <c r="D5844" t="s">
        <v>3260</v>
      </c>
      <c r="E5844" t="s">
        <v>1702</v>
      </c>
    </row>
    <row r="5845" spans="1:5" hidden="1">
      <c r="A5845" t="s">
        <v>3229</v>
      </c>
      <c r="B5845" t="s">
        <v>2891</v>
      </c>
      <c r="C5845" t="s">
        <v>1723</v>
      </c>
      <c r="D5845" t="s">
        <v>3260</v>
      </c>
      <c r="E5845" t="s">
        <v>1705</v>
      </c>
    </row>
    <row r="5846" spans="1:5" hidden="1">
      <c r="A5846" t="s">
        <v>3230</v>
      </c>
      <c r="B5846" t="s">
        <v>2891</v>
      </c>
      <c r="C5846" t="s">
        <v>1723</v>
      </c>
      <c r="D5846" t="s">
        <v>3260</v>
      </c>
      <c r="E5846" t="s">
        <v>1706</v>
      </c>
    </row>
    <row r="5847" spans="1:5" hidden="1">
      <c r="A5847" t="s">
        <v>3231</v>
      </c>
      <c r="B5847" t="s">
        <v>2891</v>
      </c>
      <c r="C5847" t="s">
        <v>1723</v>
      </c>
      <c r="D5847" t="s">
        <v>3260</v>
      </c>
      <c r="E5847" t="s">
        <v>1707</v>
      </c>
    </row>
    <row r="5848" spans="1:5" hidden="1">
      <c r="A5848" t="s">
        <v>3232</v>
      </c>
      <c r="B5848" t="s">
        <v>2891</v>
      </c>
      <c r="C5848" t="s">
        <v>1723</v>
      </c>
      <c r="D5848" t="s">
        <v>3260</v>
      </c>
      <c r="E5848" t="s">
        <v>1708</v>
      </c>
    </row>
    <row r="5849" spans="1:5" hidden="1">
      <c r="A5849" t="s">
        <v>3233</v>
      </c>
      <c r="B5849" t="s">
        <v>2891</v>
      </c>
      <c r="C5849" t="s">
        <v>1723</v>
      </c>
      <c r="D5849" t="s">
        <v>3260</v>
      </c>
      <c r="E5849" t="s">
        <v>1709</v>
      </c>
    </row>
    <row r="5850" spans="1:5" hidden="1">
      <c r="A5850" t="s">
        <v>3234</v>
      </c>
      <c r="B5850" t="s">
        <v>2891</v>
      </c>
      <c r="C5850" t="s">
        <v>1723</v>
      </c>
      <c r="D5850" t="s">
        <v>3260</v>
      </c>
      <c r="E5850" t="s">
        <v>1710</v>
      </c>
    </row>
    <row r="5851" spans="1:5" hidden="1">
      <c r="A5851" t="s">
        <v>3235</v>
      </c>
      <c r="B5851" t="s">
        <v>2891</v>
      </c>
      <c r="C5851" t="s">
        <v>1723</v>
      </c>
      <c r="D5851" t="s">
        <v>3260</v>
      </c>
      <c r="E5851" t="s">
        <v>1711</v>
      </c>
    </row>
    <row r="5852" spans="1:5" hidden="1">
      <c r="A5852" t="s">
        <v>3236</v>
      </c>
      <c r="B5852" t="s">
        <v>2891</v>
      </c>
      <c r="C5852" t="s">
        <v>1723</v>
      </c>
      <c r="D5852" t="s">
        <v>3260</v>
      </c>
      <c r="E5852" t="s">
        <v>1712</v>
      </c>
    </row>
    <row r="5853" spans="1:5" hidden="1">
      <c r="A5853" t="s">
        <v>3237</v>
      </c>
      <c r="B5853" t="s">
        <v>2891</v>
      </c>
      <c r="C5853" t="s">
        <v>1723</v>
      </c>
      <c r="D5853" t="s">
        <v>3260</v>
      </c>
      <c r="E5853" t="s">
        <v>1713</v>
      </c>
    </row>
    <row r="5854" spans="1:5" hidden="1">
      <c r="A5854" t="s">
        <v>3238</v>
      </c>
      <c r="B5854" t="s">
        <v>2891</v>
      </c>
      <c r="C5854" t="s">
        <v>1723</v>
      </c>
      <c r="D5854" t="s">
        <v>3260</v>
      </c>
      <c r="E5854" t="s">
        <v>1714</v>
      </c>
    </row>
    <row r="5855" spans="1:5" hidden="1">
      <c r="A5855" t="s">
        <v>3239</v>
      </c>
      <c r="B5855" t="s">
        <v>2891</v>
      </c>
      <c r="C5855" t="s">
        <v>1723</v>
      </c>
      <c r="D5855" t="s">
        <v>3260</v>
      </c>
      <c r="E5855" t="s">
        <v>1715</v>
      </c>
    </row>
    <row r="5856" spans="1:5" hidden="1">
      <c r="A5856" t="s">
        <v>3240</v>
      </c>
      <c r="B5856" t="s">
        <v>2891</v>
      </c>
      <c r="C5856" t="s">
        <v>1723</v>
      </c>
      <c r="D5856" t="s">
        <v>3261</v>
      </c>
      <c r="E5856" t="s">
        <v>1702</v>
      </c>
    </row>
    <row r="5857" spans="1:5" hidden="1">
      <c r="A5857" t="s">
        <v>3241</v>
      </c>
      <c r="B5857" t="s">
        <v>2891</v>
      </c>
      <c r="C5857" t="s">
        <v>1723</v>
      </c>
      <c r="D5857" t="s">
        <v>3261</v>
      </c>
      <c r="E5857" t="s">
        <v>1705</v>
      </c>
    </row>
    <row r="5858" spans="1:5" hidden="1">
      <c r="A5858" t="s">
        <v>3242</v>
      </c>
      <c r="B5858" t="s">
        <v>2891</v>
      </c>
      <c r="C5858" t="s">
        <v>1723</v>
      </c>
      <c r="D5858" t="s">
        <v>3261</v>
      </c>
      <c r="E5858" t="s">
        <v>1706</v>
      </c>
    </row>
    <row r="5859" spans="1:5" hidden="1">
      <c r="A5859" t="s">
        <v>3243</v>
      </c>
      <c r="B5859" t="s">
        <v>2891</v>
      </c>
      <c r="C5859" t="s">
        <v>1723</v>
      </c>
      <c r="D5859" t="s">
        <v>3261</v>
      </c>
      <c r="E5859" t="s">
        <v>1707</v>
      </c>
    </row>
    <row r="5860" spans="1:5" hidden="1">
      <c r="A5860" t="s">
        <v>3244</v>
      </c>
      <c r="B5860" t="s">
        <v>2891</v>
      </c>
      <c r="C5860" t="s">
        <v>1723</v>
      </c>
      <c r="D5860" t="s">
        <v>3261</v>
      </c>
      <c r="E5860" t="s">
        <v>1708</v>
      </c>
    </row>
    <row r="5861" spans="1:5" hidden="1">
      <c r="A5861" t="s">
        <v>3245</v>
      </c>
      <c r="B5861" t="s">
        <v>2891</v>
      </c>
      <c r="C5861" t="s">
        <v>1723</v>
      </c>
      <c r="D5861" t="s">
        <v>3261</v>
      </c>
      <c r="E5861" t="s">
        <v>1709</v>
      </c>
    </row>
    <row r="5862" spans="1:5" hidden="1">
      <c r="A5862" t="s">
        <v>3246</v>
      </c>
      <c r="B5862" t="s">
        <v>2891</v>
      </c>
      <c r="C5862" t="s">
        <v>1723</v>
      </c>
      <c r="D5862" t="s">
        <v>3261</v>
      </c>
      <c r="E5862" t="s">
        <v>1710</v>
      </c>
    </row>
    <row r="5863" spans="1:5" hidden="1">
      <c r="A5863" t="s">
        <v>3247</v>
      </c>
      <c r="B5863" t="s">
        <v>2891</v>
      </c>
      <c r="C5863" t="s">
        <v>1723</v>
      </c>
      <c r="D5863" t="s">
        <v>3261</v>
      </c>
      <c r="E5863" t="s">
        <v>1711</v>
      </c>
    </row>
    <row r="5864" spans="1:5" hidden="1">
      <c r="A5864" t="s">
        <v>3248</v>
      </c>
      <c r="B5864" t="s">
        <v>2891</v>
      </c>
      <c r="C5864" t="s">
        <v>1723</v>
      </c>
      <c r="D5864" t="s">
        <v>3261</v>
      </c>
      <c r="E5864" t="s">
        <v>1712</v>
      </c>
    </row>
    <row r="5865" spans="1:5" hidden="1">
      <c r="A5865" t="s">
        <v>3249</v>
      </c>
      <c r="B5865" t="s">
        <v>2891</v>
      </c>
      <c r="C5865" t="s">
        <v>1723</v>
      </c>
      <c r="D5865" t="s">
        <v>3261</v>
      </c>
      <c r="E5865" t="s">
        <v>1713</v>
      </c>
    </row>
    <row r="5866" spans="1:5" hidden="1">
      <c r="A5866" t="s">
        <v>3250</v>
      </c>
      <c r="B5866" t="s">
        <v>2891</v>
      </c>
      <c r="C5866" t="s">
        <v>1723</v>
      </c>
      <c r="D5866" t="s">
        <v>3261</v>
      </c>
      <c r="E5866" t="s">
        <v>1714</v>
      </c>
    </row>
    <row r="5867" spans="1:5" hidden="1">
      <c r="A5867" t="s">
        <v>3251</v>
      </c>
      <c r="B5867" t="s">
        <v>2891</v>
      </c>
      <c r="C5867" t="s">
        <v>1723</v>
      </c>
      <c r="D5867" t="s">
        <v>3261</v>
      </c>
      <c r="E5867" t="s">
        <v>1715</v>
      </c>
    </row>
    <row r="5868" spans="1:5" hidden="1">
      <c r="A5868" t="s">
        <v>7</v>
      </c>
      <c r="B5868" t="s">
        <v>1700</v>
      </c>
      <c r="C5868" t="s">
        <v>1768</v>
      </c>
    </row>
    <row r="5869" spans="1:5" hidden="1">
      <c r="A5869" t="s">
        <v>8</v>
      </c>
      <c r="B5869" t="s">
        <v>1700</v>
      </c>
      <c r="C5869" t="s">
        <v>1769</v>
      </c>
    </row>
    <row r="5870" spans="1:5" hidden="1">
      <c r="A5870" t="s">
        <v>7007</v>
      </c>
      <c r="B5870" t="s">
        <v>1700</v>
      </c>
      <c r="C5870" t="s">
        <v>2854</v>
      </c>
    </row>
    <row r="5871" spans="1:5" hidden="1">
      <c r="A5871" t="s">
        <v>7008</v>
      </c>
      <c r="B5871" t="s">
        <v>1700</v>
      </c>
      <c r="C5871" t="s">
        <v>2855</v>
      </c>
    </row>
    <row r="5872" spans="1:5" hidden="1">
      <c r="A5872" t="s">
        <v>7009</v>
      </c>
      <c r="B5872" t="s">
        <v>1700</v>
      </c>
      <c r="C5872" t="s">
        <v>2856</v>
      </c>
    </row>
    <row r="5873" spans="1:3" hidden="1">
      <c r="A5873" t="s">
        <v>9</v>
      </c>
      <c r="B5873" t="s">
        <v>1700</v>
      </c>
      <c r="C5873" t="s">
        <v>1770</v>
      </c>
    </row>
    <row r="5874" spans="1:3" hidden="1">
      <c r="A5874" t="s">
        <v>10</v>
      </c>
      <c r="B5874" t="s">
        <v>1700</v>
      </c>
      <c r="C5874" t="s">
        <v>1771</v>
      </c>
    </row>
    <row r="5875" spans="1:3" hidden="1">
      <c r="A5875" t="s">
        <v>11</v>
      </c>
      <c r="B5875" t="s">
        <v>1700</v>
      </c>
      <c r="C5875" t="s">
        <v>1772</v>
      </c>
    </row>
  </sheetData>
  <autoFilter ref="A1:N5875" xr:uid="{00000000-0001-0000-0800-000000000000}">
    <filterColumn colId="1">
      <filters>
        <filter val="Industrial Sector Energy Related Emissions after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7001</v>
      </c>
      <c r="B1" t="s">
        <v>1783</v>
      </c>
      <c r="C1" t="s">
        <v>1784</v>
      </c>
      <c r="D1" t="s">
        <v>7004</v>
      </c>
      <c r="E1" t="s">
        <v>7002</v>
      </c>
    </row>
    <row r="2" spans="1:5">
      <c r="A2" t="s">
        <v>7003</v>
      </c>
      <c r="B2" t="s">
        <v>1702</v>
      </c>
      <c r="C2">
        <f>INDEX(D2:E2,MATCH(Overview!$B$29,GWP!$D$1:$E$1,0))</f>
        <v>1</v>
      </c>
      <c r="D2">
        <v>1</v>
      </c>
      <c r="E2">
        <v>1</v>
      </c>
    </row>
    <row r="3" spans="1:5">
      <c r="A3" t="s">
        <v>7003</v>
      </c>
      <c r="B3" t="s">
        <v>1705</v>
      </c>
      <c r="C3">
        <v>0</v>
      </c>
      <c r="D3">
        <v>5</v>
      </c>
      <c r="E3">
        <v>5</v>
      </c>
    </row>
    <row r="4" spans="1:5">
      <c r="A4" t="s">
        <v>7003</v>
      </c>
      <c r="B4" t="s">
        <v>1706</v>
      </c>
      <c r="C4">
        <v>0</v>
      </c>
      <c r="D4">
        <v>1.8</v>
      </c>
      <c r="E4">
        <v>1.8</v>
      </c>
    </row>
    <row r="5" spans="1:5">
      <c r="A5" t="s">
        <v>7003</v>
      </c>
      <c r="B5" t="s">
        <v>1707</v>
      </c>
      <c r="C5">
        <v>0</v>
      </c>
      <c r="D5">
        <v>-8.1999999999999993</v>
      </c>
      <c r="E5">
        <v>-8.1999999999999993</v>
      </c>
    </row>
    <row r="6" spans="1:5">
      <c r="A6" t="s">
        <v>7003</v>
      </c>
      <c r="B6" t="s">
        <v>1708</v>
      </c>
      <c r="C6">
        <v>0</v>
      </c>
      <c r="D6" s="58">
        <v>0</v>
      </c>
      <c r="E6" s="58">
        <v>0</v>
      </c>
    </row>
    <row r="7" spans="1:5">
      <c r="A7" t="s">
        <v>7003</v>
      </c>
      <c r="B7" t="s">
        <v>1709</v>
      </c>
      <c r="C7">
        <v>0</v>
      </c>
      <c r="D7" s="58">
        <v>0</v>
      </c>
      <c r="E7" s="58">
        <v>0</v>
      </c>
    </row>
    <row r="8" spans="1:5">
      <c r="A8" t="s">
        <v>7003</v>
      </c>
      <c r="B8" t="s">
        <v>1710</v>
      </c>
      <c r="C8">
        <v>0</v>
      </c>
      <c r="D8" s="58">
        <v>0</v>
      </c>
      <c r="E8" s="58">
        <v>0</v>
      </c>
    </row>
    <row r="9" spans="1:5">
      <c r="A9" t="s">
        <v>7003</v>
      </c>
      <c r="B9" t="s">
        <v>1711</v>
      </c>
      <c r="C9">
        <v>0</v>
      </c>
      <c r="D9">
        <v>345</v>
      </c>
      <c r="E9">
        <v>345</v>
      </c>
    </row>
    <row r="10" spans="1:5">
      <c r="A10" t="s">
        <v>7003</v>
      </c>
      <c r="B10" t="s">
        <v>1712</v>
      </c>
      <c r="C10">
        <v>0</v>
      </c>
      <c r="D10">
        <v>-46</v>
      </c>
      <c r="E10">
        <v>-46</v>
      </c>
    </row>
    <row r="11" spans="1:5">
      <c r="A11" t="s">
        <v>7003</v>
      </c>
      <c r="B11" t="s">
        <v>1713</v>
      </c>
      <c r="C11">
        <f>INDEX(D11:E11,MATCH(Overview!$B$29,GWP!$D$1:$E$1,0))</f>
        <v>28</v>
      </c>
      <c r="D11">
        <v>25</v>
      </c>
      <c r="E11">
        <v>28</v>
      </c>
    </row>
    <row r="12" spans="1:5">
      <c r="A12" t="s">
        <v>7003</v>
      </c>
      <c r="B12" t="s">
        <v>1714</v>
      </c>
      <c r="C12">
        <f>INDEX(D12:E12,MATCH(Overview!$B$29,GWP!$D$1:$E$1,0))</f>
        <v>265</v>
      </c>
      <c r="D12">
        <v>298</v>
      </c>
      <c r="E12">
        <v>265</v>
      </c>
    </row>
    <row r="13" spans="1:5">
      <c r="A13" t="s">
        <v>7003</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sqref="A1:AF5875"/>
    </sheetView>
  </sheetViews>
  <sheetFormatPr defaultRowHeight="15"/>
  <cols>
    <col min="1" max="1" width="85" customWidth="1"/>
  </cols>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271879000000</v>
      </c>
      <c r="E3" s="2">
        <v>269032000000</v>
      </c>
      <c r="F3" s="2">
        <v>262932000000</v>
      </c>
      <c r="G3" s="2">
        <v>254938000000</v>
      </c>
      <c r="H3" s="2">
        <v>247125000000</v>
      </c>
      <c r="I3" s="2">
        <v>239200000000</v>
      </c>
      <c r="J3" s="2">
        <v>230460000000</v>
      </c>
      <c r="K3" s="2">
        <v>220634000000</v>
      </c>
      <c r="L3" s="2">
        <v>210057000000</v>
      </c>
      <c r="M3" s="2">
        <v>198814000000</v>
      </c>
      <c r="N3" s="2">
        <v>186934000000</v>
      </c>
      <c r="O3" s="2">
        <v>175718000000</v>
      </c>
      <c r="P3" s="2">
        <v>165151000000</v>
      </c>
      <c r="Q3" s="2">
        <v>154647000000</v>
      </c>
      <c r="R3" s="2">
        <v>144161000000</v>
      </c>
      <c r="S3" s="2">
        <v>133975000000</v>
      </c>
      <c r="T3" s="2">
        <v>130112000000</v>
      </c>
      <c r="U3" s="2">
        <v>123930000000</v>
      </c>
      <c r="V3" s="2">
        <v>119069000000</v>
      </c>
      <c r="W3" s="2">
        <v>114101000000</v>
      </c>
      <c r="X3" s="2">
        <v>110081000000</v>
      </c>
      <c r="Y3" s="2">
        <v>107001000000</v>
      </c>
      <c r="Z3" s="2">
        <v>104874000000</v>
      </c>
      <c r="AA3" s="2">
        <v>103295000000</v>
      </c>
      <c r="AB3" s="2">
        <v>102697000000</v>
      </c>
      <c r="AC3" s="2">
        <v>102760000000</v>
      </c>
      <c r="AD3" s="2">
        <v>103571000000</v>
      </c>
      <c r="AE3" s="2">
        <v>105065000000</v>
      </c>
      <c r="AF3" s="2">
        <v>106258000000</v>
      </c>
    </row>
    <row r="4" spans="1:32">
      <c r="A4" t="s">
        <v>22</v>
      </c>
      <c r="B4" t="s">
        <v>19</v>
      </c>
      <c r="C4" s="2">
        <v>913987000000000</v>
      </c>
      <c r="D4" s="2">
        <v>930996000000000</v>
      </c>
      <c r="E4" s="2">
        <v>933471000000000</v>
      </c>
      <c r="F4" s="2">
        <v>921949000000000</v>
      </c>
      <c r="G4" s="2">
        <v>904356000000000</v>
      </c>
      <c r="H4" s="2">
        <v>887167000000000</v>
      </c>
      <c r="I4" s="2">
        <v>868807000000000</v>
      </c>
      <c r="J4" s="2">
        <v>846596000000000</v>
      </c>
      <c r="K4" s="2">
        <v>819571000000000</v>
      </c>
      <c r="L4" s="2">
        <v>788807000000000</v>
      </c>
      <c r="M4" s="2">
        <v>754766000000000</v>
      </c>
      <c r="N4" s="2">
        <v>717572000000000</v>
      </c>
      <c r="O4" s="2">
        <v>681700000000000</v>
      </c>
      <c r="P4" s="2">
        <v>646769000000000</v>
      </c>
      <c r="Q4" s="2">
        <v>610780000000000</v>
      </c>
      <c r="R4" s="2">
        <v>573452000000000</v>
      </c>
      <c r="S4" s="2">
        <v>536074000000000</v>
      </c>
      <c r="T4" s="2">
        <v>500235000000000</v>
      </c>
      <c r="U4" s="2">
        <v>464963000000000</v>
      </c>
      <c r="V4" s="2">
        <v>431150000000000</v>
      </c>
      <c r="W4" s="2">
        <v>398987000000000</v>
      </c>
      <c r="X4" s="2">
        <v>368426000000000</v>
      </c>
      <c r="Y4" s="2">
        <v>340922000000000</v>
      </c>
      <c r="Z4" s="2">
        <v>317332000000000</v>
      </c>
      <c r="AA4" s="2">
        <v>296450000000000</v>
      </c>
      <c r="AB4" s="2">
        <v>280197000000000</v>
      </c>
      <c r="AC4" s="2">
        <v>267437000000000</v>
      </c>
      <c r="AD4" s="2">
        <v>258344000000000</v>
      </c>
      <c r="AE4" s="2">
        <v>252629000000000</v>
      </c>
      <c r="AF4" s="2">
        <v>246931000000000</v>
      </c>
    </row>
    <row r="5" spans="1:32">
      <c r="A5" t="s">
        <v>23</v>
      </c>
      <c r="B5" t="s">
        <v>19</v>
      </c>
      <c r="C5" s="2">
        <v>3529560000000</v>
      </c>
      <c r="D5" s="2">
        <v>3566220000000</v>
      </c>
      <c r="E5" s="2">
        <v>3575110000000</v>
      </c>
      <c r="F5" s="2">
        <v>3549350000000</v>
      </c>
      <c r="G5" s="2">
        <v>3556300000000</v>
      </c>
      <c r="H5" s="2">
        <v>3577640000000</v>
      </c>
      <c r="I5" s="2">
        <v>3602650000000</v>
      </c>
      <c r="J5" s="2">
        <v>3660800000000</v>
      </c>
      <c r="K5" s="2">
        <v>3661470000000</v>
      </c>
      <c r="L5" s="2">
        <v>3647220000000</v>
      </c>
      <c r="M5" s="2">
        <v>3613890000000</v>
      </c>
      <c r="N5" s="2">
        <v>3560150000000</v>
      </c>
      <c r="O5" s="2">
        <v>3523690000000</v>
      </c>
      <c r="P5" s="2">
        <v>3511760000000</v>
      </c>
      <c r="Q5" s="2">
        <v>3502850000000</v>
      </c>
      <c r="R5" s="2">
        <v>3494130000000</v>
      </c>
      <c r="S5" s="2">
        <v>3491760000000</v>
      </c>
      <c r="T5" s="2">
        <v>3531290000000</v>
      </c>
      <c r="U5" s="2">
        <v>3587320000000</v>
      </c>
      <c r="V5" s="2">
        <v>3618990000000</v>
      </c>
      <c r="W5" s="2">
        <v>3632440000000</v>
      </c>
      <c r="X5" s="2">
        <v>3634060000000</v>
      </c>
      <c r="Y5" s="2">
        <v>3632930000000</v>
      </c>
      <c r="Z5" s="2">
        <v>3641750000000</v>
      </c>
      <c r="AA5" s="2">
        <v>3655610000000</v>
      </c>
      <c r="AB5" s="2">
        <v>3696970000000</v>
      </c>
      <c r="AC5" s="2">
        <v>3760210000000</v>
      </c>
      <c r="AD5" s="2">
        <v>3854680000000</v>
      </c>
      <c r="AE5" s="2">
        <v>3982670000000</v>
      </c>
      <c r="AF5" s="2">
        <v>4108910000000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339217000000</v>
      </c>
      <c r="E10" s="2">
        <v>338134000000</v>
      </c>
      <c r="F10" s="2">
        <v>333256000000</v>
      </c>
      <c r="G10" s="2">
        <v>327436000000</v>
      </c>
      <c r="H10" s="2">
        <v>322531000000</v>
      </c>
      <c r="I10" s="2">
        <v>317846000000</v>
      </c>
      <c r="J10" s="2">
        <v>312207000000</v>
      </c>
      <c r="K10" s="2">
        <v>305001000000</v>
      </c>
      <c r="L10" s="2">
        <v>296572000000</v>
      </c>
      <c r="M10" s="2">
        <v>286825000000</v>
      </c>
      <c r="N10" s="2">
        <v>275651000000</v>
      </c>
      <c r="O10" s="2">
        <v>265329000000</v>
      </c>
      <c r="P10" s="2">
        <v>255769000000</v>
      </c>
      <c r="Q10" s="2">
        <v>245982000000</v>
      </c>
      <c r="R10" s="2">
        <v>235858000000</v>
      </c>
      <c r="S10" s="2">
        <v>225900000000</v>
      </c>
      <c r="T10" s="2">
        <v>222940000000</v>
      </c>
      <c r="U10" s="2">
        <v>215432000000</v>
      </c>
      <c r="V10" s="2">
        <v>207956000000</v>
      </c>
      <c r="W10" s="2">
        <v>199964000000</v>
      </c>
      <c r="X10" s="2">
        <v>191414000000</v>
      </c>
      <c r="Y10" s="2">
        <v>183222000000</v>
      </c>
      <c r="Z10" s="2">
        <v>176249000000</v>
      </c>
      <c r="AA10" s="2">
        <v>170066000000</v>
      </c>
      <c r="AB10" s="2">
        <v>165813000000</v>
      </c>
      <c r="AC10" s="2">
        <v>163065000000</v>
      </c>
      <c r="AD10" s="2">
        <v>162114000000</v>
      </c>
      <c r="AE10" s="2">
        <v>162944000000</v>
      </c>
      <c r="AF10" s="2">
        <v>163701000000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34861100000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6455060000</v>
      </c>
      <c r="Z13" s="2">
        <v>5974510000</v>
      </c>
      <c r="AA13" s="2">
        <v>5568220000</v>
      </c>
      <c r="AB13" s="2">
        <v>5220500000</v>
      </c>
      <c r="AC13" s="2">
        <v>4936450000</v>
      </c>
      <c r="AD13" s="2">
        <v>4786900000</v>
      </c>
      <c r="AE13" s="2">
        <v>4788740000</v>
      </c>
      <c r="AF13" s="2">
        <v>4799410000</v>
      </c>
    </row>
    <row r="14" spans="1:32">
      <c r="A14" t="s">
        <v>32</v>
      </c>
      <c r="B14" t="s">
        <v>19</v>
      </c>
      <c r="C14" s="2">
        <v>93048500000000</v>
      </c>
      <c r="D14" s="2">
        <v>84047400000000</v>
      </c>
      <c r="E14" s="2">
        <v>83182900000000</v>
      </c>
      <c r="F14" s="2">
        <v>82191200000000</v>
      </c>
      <c r="G14" s="2">
        <v>81664600000000</v>
      </c>
      <c r="H14" s="2">
        <v>81348400000000</v>
      </c>
      <c r="I14" s="2">
        <v>80424900000000</v>
      </c>
      <c r="J14" s="2">
        <v>79202900000000</v>
      </c>
      <c r="K14" s="2">
        <v>77722800000000</v>
      </c>
      <c r="L14" s="2">
        <v>76092900000000</v>
      </c>
      <c r="M14" s="2">
        <v>74002600000000</v>
      </c>
      <c r="N14" s="2">
        <v>71607500000000</v>
      </c>
      <c r="O14" s="2">
        <v>69126900000000</v>
      </c>
      <c r="P14" s="2">
        <v>66558000000000</v>
      </c>
      <c r="Q14" s="2">
        <v>64026000000000</v>
      </c>
      <c r="R14" s="2">
        <v>61405300000000</v>
      </c>
      <c r="S14" s="2">
        <v>58887900000000</v>
      </c>
      <c r="T14" s="2">
        <v>56117800000000</v>
      </c>
      <c r="U14" s="2">
        <v>53755300000000</v>
      </c>
      <c r="V14" s="2">
        <v>51620100000000</v>
      </c>
      <c r="W14" s="2">
        <v>49660600000000</v>
      </c>
      <c r="X14" s="2">
        <v>47881900000000</v>
      </c>
      <c r="Y14" s="2">
        <v>46110800000000</v>
      </c>
      <c r="Z14" s="2">
        <v>44753600000000</v>
      </c>
      <c r="AA14" s="2">
        <v>43583700000000</v>
      </c>
      <c r="AB14" s="2">
        <v>42653500000000</v>
      </c>
      <c r="AC14" s="2">
        <v>41963500000000</v>
      </c>
      <c r="AD14" s="2">
        <v>41853000000000</v>
      </c>
      <c r="AE14" s="2">
        <v>42380600000000</v>
      </c>
      <c r="AF14" s="2">
        <v>42978900000000</v>
      </c>
    </row>
    <row r="15" spans="1:32">
      <c r="A15" t="s">
        <v>33</v>
      </c>
      <c r="B15" t="s">
        <v>19</v>
      </c>
      <c r="C15" s="2">
        <v>76129800000000</v>
      </c>
      <c r="D15" s="2">
        <v>66994200000000</v>
      </c>
      <c r="E15" s="2">
        <v>64483900000000</v>
      </c>
      <c r="F15" s="2">
        <v>61741900000000</v>
      </c>
      <c r="G15" s="2">
        <v>59880500000000</v>
      </c>
      <c r="H15" s="2">
        <v>58093500000000</v>
      </c>
      <c r="I15" s="2">
        <v>55861800000000</v>
      </c>
      <c r="J15" s="2">
        <v>53978700000000</v>
      </c>
      <c r="K15" s="2">
        <v>51399700000000</v>
      </c>
      <c r="L15" s="2">
        <v>48774000000000</v>
      </c>
      <c r="M15" s="2">
        <v>45923000000000</v>
      </c>
      <c r="N15" s="2">
        <v>42950800000000</v>
      </c>
      <c r="O15" s="2">
        <v>39950400000000</v>
      </c>
      <c r="P15" s="2">
        <v>37019900000000</v>
      </c>
      <c r="Q15" s="2">
        <v>34184900000000</v>
      </c>
      <c r="R15" s="2">
        <v>31383700000000</v>
      </c>
      <c r="S15" s="2">
        <v>28719400000000</v>
      </c>
      <c r="T15" s="2">
        <v>26854700000000</v>
      </c>
      <c r="U15" s="2">
        <v>25354000000000</v>
      </c>
      <c r="V15" s="2">
        <v>23917800000000</v>
      </c>
      <c r="W15" s="2">
        <v>22571000000000</v>
      </c>
      <c r="X15" s="2">
        <v>21313000000000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31181400000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5428690000</v>
      </c>
      <c r="U20" s="2">
        <v>5184660000</v>
      </c>
      <c r="V20" s="2">
        <v>4969090000</v>
      </c>
      <c r="W20" s="2">
        <v>4762800000</v>
      </c>
      <c r="X20" s="2">
        <v>4565450000</v>
      </c>
      <c r="Y20" s="2">
        <v>4368950000</v>
      </c>
      <c r="Z20" s="2">
        <v>4229510000</v>
      </c>
      <c r="AA20" s="2">
        <v>4132190000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178032000</v>
      </c>
      <c r="E23" s="2">
        <v>176167000</v>
      </c>
      <c r="F23" s="2">
        <v>172173000</v>
      </c>
      <c r="G23" s="2">
        <v>166939000</v>
      </c>
      <c r="H23" s="2">
        <v>161822000</v>
      </c>
      <c r="I23" s="2">
        <v>156633000</v>
      </c>
      <c r="J23" s="2">
        <v>150910000</v>
      </c>
      <c r="K23" s="2">
        <v>144475000</v>
      </c>
      <c r="L23" s="2">
        <v>137549000</v>
      </c>
      <c r="M23" s="2">
        <v>130187000</v>
      </c>
      <c r="N23" s="2">
        <v>122408000</v>
      </c>
      <c r="O23" s="2">
        <v>115063000</v>
      </c>
      <c r="P23" s="2">
        <v>108144000</v>
      </c>
      <c r="Q23" s="2">
        <v>101266000</v>
      </c>
      <c r="R23" s="2">
        <v>94399200</v>
      </c>
      <c r="S23" s="2">
        <v>87729500</v>
      </c>
      <c r="T23" s="2">
        <v>85199800</v>
      </c>
      <c r="U23" s="2">
        <v>81152000</v>
      </c>
      <c r="V23" s="2">
        <v>77968900</v>
      </c>
      <c r="W23" s="2">
        <v>74715600</v>
      </c>
      <c r="X23" s="2">
        <v>72083000</v>
      </c>
      <c r="Y23" s="2">
        <v>70066000</v>
      </c>
      <c r="Z23" s="2">
        <v>68673800</v>
      </c>
      <c r="AA23" s="2">
        <v>67639500</v>
      </c>
      <c r="AB23" s="2">
        <v>67248300</v>
      </c>
      <c r="AC23" s="2">
        <v>67289300</v>
      </c>
      <c r="AD23" s="2">
        <v>67820300</v>
      </c>
      <c r="AE23" s="2">
        <v>68798400</v>
      </c>
      <c r="AF23" s="2">
        <v>69579800</v>
      </c>
    </row>
    <row r="24" spans="1:32">
      <c r="A24" t="s">
        <v>42</v>
      </c>
      <c r="B24" t="s">
        <v>19</v>
      </c>
      <c r="C24" s="2">
        <v>695565000000</v>
      </c>
      <c r="D24" s="2">
        <v>708509000000</v>
      </c>
      <c r="E24" s="2">
        <v>710393000000</v>
      </c>
      <c r="F24" s="2">
        <v>701624000000</v>
      </c>
      <c r="G24" s="2">
        <v>688236000000</v>
      </c>
      <c r="H24" s="2">
        <v>675155000000</v>
      </c>
      <c r="I24" s="2">
        <v>661182000000</v>
      </c>
      <c r="J24" s="2">
        <v>644279000000</v>
      </c>
      <c r="K24" s="2">
        <v>623712000000</v>
      </c>
      <c r="L24" s="2">
        <v>600301000000</v>
      </c>
      <c r="M24" s="2">
        <v>574394000000</v>
      </c>
      <c r="N24" s="2">
        <v>546089000000</v>
      </c>
      <c r="O24" s="2">
        <v>518789000000</v>
      </c>
      <c r="P24" s="2">
        <v>492206000000</v>
      </c>
      <c r="Q24" s="2">
        <v>464818000000</v>
      </c>
      <c r="R24" s="2">
        <v>436410000000</v>
      </c>
      <c r="S24" s="2">
        <v>407965000000</v>
      </c>
      <c r="T24" s="2">
        <v>380690000000</v>
      </c>
      <c r="U24" s="2">
        <v>353848000000</v>
      </c>
      <c r="V24" s="2">
        <v>328115000000</v>
      </c>
      <c r="W24" s="2">
        <v>303638000000</v>
      </c>
      <c r="X24" s="2">
        <v>280380000000</v>
      </c>
      <c r="Y24" s="2">
        <v>259449000000</v>
      </c>
      <c r="Z24" s="2">
        <v>241497000000</v>
      </c>
      <c r="AA24" s="2">
        <v>225605000000</v>
      </c>
      <c r="AB24" s="2">
        <v>213236000000</v>
      </c>
      <c r="AC24" s="2">
        <v>203526000000</v>
      </c>
      <c r="AD24" s="2">
        <v>196606000000</v>
      </c>
      <c r="AE24" s="2">
        <v>192257000000</v>
      </c>
      <c r="AF24" s="2">
        <v>187920000000</v>
      </c>
    </row>
    <row r="25" spans="1:32">
      <c r="A25" t="s">
        <v>43</v>
      </c>
      <c r="B25" t="s">
        <v>19</v>
      </c>
      <c r="C25" s="2">
        <v>3361830000</v>
      </c>
      <c r="D25" s="2">
        <v>3396740000</v>
      </c>
      <c r="E25" s="2">
        <v>3405210000</v>
      </c>
      <c r="F25" s="2">
        <v>3380670000</v>
      </c>
      <c r="G25" s="2">
        <v>3387290000</v>
      </c>
      <c r="H25" s="2">
        <v>3407620000</v>
      </c>
      <c r="I25" s="2">
        <v>3431440000</v>
      </c>
      <c r="J25" s="2">
        <v>3486820000</v>
      </c>
      <c r="K25" s="2">
        <v>3487460000</v>
      </c>
      <c r="L25" s="2">
        <v>3473900000</v>
      </c>
      <c r="M25" s="2">
        <v>3442150000</v>
      </c>
      <c r="N25" s="2">
        <v>3390960000</v>
      </c>
      <c r="O25" s="2">
        <v>3356230000</v>
      </c>
      <c r="P25" s="2">
        <v>3344870000</v>
      </c>
      <c r="Q25" s="2">
        <v>3336380000</v>
      </c>
      <c r="R25" s="2">
        <v>3328080000</v>
      </c>
      <c r="S25" s="2">
        <v>3325820000</v>
      </c>
      <c r="T25" s="2">
        <v>3363470000</v>
      </c>
      <c r="U25" s="2">
        <v>3416840000</v>
      </c>
      <c r="V25" s="2">
        <v>3447000000</v>
      </c>
      <c r="W25" s="2">
        <v>3459820000</v>
      </c>
      <c r="X25" s="2">
        <v>3461350000</v>
      </c>
      <c r="Y25" s="2">
        <v>3460280000</v>
      </c>
      <c r="Z25" s="2">
        <v>3468680000</v>
      </c>
      <c r="AA25" s="2">
        <v>3481880000</v>
      </c>
      <c r="AB25" s="2">
        <v>3521280000</v>
      </c>
      <c r="AC25" s="2">
        <v>3581510000</v>
      </c>
      <c r="AD25" s="2">
        <v>3671490000</v>
      </c>
      <c r="AE25" s="2">
        <v>3793400000</v>
      </c>
      <c r="AF25" s="2">
        <v>3913640000</v>
      </c>
    </row>
    <row r="26" spans="1:32">
      <c r="A26" t="s">
        <v>44</v>
      </c>
      <c r="B26" t="s">
        <v>19</v>
      </c>
      <c r="C26" s="2">
        <v>58350900000</v>
      </c>
      <c r="D26" s="2">
        <v>59436000000</v>
      </c>
      <c r="E26" s="2">
        <v>59593000000</v>
      </c>
      <c r="F26" s="2">
        <v>58856400000</v>
      </c>
      <c r="G26" s="2">
        <v>57731900000</v>
      </c>
      <c r="H26" s="2">
        <v>56632700000</v>
      </c>
      <c r="I26" s="2">
        <v>55457700000</v>
      </c>
      <c r="J26" s="2">
        <v>54036800000</v>
      </c>
      <c r="K26" s="2">
        <v>52307700000</v>
      </c>
      <c r="L26" s="2">
        <v>50339400000</v>
      </c>
      <c r="M26" s="2">
        <v>48160800000</v>
      </c>
      <c r="N26" s="2">
        <v>45780100000</v>
      </c>
      <c r="O26" s="2">
        <v>43483600000</v>
      </c>
      <c r="P26" s="2">
        <v>41247400000</v>
      </c>
      <c r="Q26" s="2">
        <v>38943800000</v>
      </c>
      <c r="R26" s="2">
        <v>36554900000</v>
      </c>
      <c r="S26" s="2">
        <v>34162800000</v>
      </c>
      <c r="T26" s="2">
        <v>31869600000</v>
      </c>
      <c r="U26" s="2">
        <v>29613000000</v>
      </c>
      <c r="V26" s="2">
        <v>27449800000</v>
      </c>
      <c r="W26" s="2">
        <v>25392100000</v>
      </c>
      <c r="X26" s="2">
        <v>23436900000</v>
      </c>
      <c r="Y26" s="2">
        <v>21677600000</v>
      </c>
      <c r="Z26" s="2">
        <v>20169200000</v>
      </c>
      <c r="AA26" s="2">
        <v>18833700000</v>
      </c>
      <c r="AB26" s="2">
        <v>17794600000</v>
      </c>
      <c r="AC26" s="2">
        <v>16979100000</v>
      </c>
      <c r="AD26" s="2">
        <v>16398800000</v>
      </c>
      <c r="AE26" s="2">
        <v>16035300000</v>
      </c>
      <c r="AF26" s="2">
        <v>15672800000</v>
      </c>
    </row>
    <row r="27" spans="1:32">
      <c r="A27" t="s">
        <v>45</v>
      </c>
      <c r="B27" t="s">
        <v>19</v>
      </c>
      <c r="C27" s="2">
        <v>104597000</v>
      </c>
      <c r="D27" s="2">
        <v>105683000</v>
      </c>
      <c r="E27" s="2">
        <v>114164000</v>
      </c>
      <c r="F27" s="2">
        <v>132900000</v>
      </c>
      <c r="G27" s="2">
        <v>124921000</v>
      </c>
      <c r="H27" s="2">
        <v>124524000</v>
      </c>
      <c r="I27" s="2">
        <v>128462000</v>
      </c>
      <c r="J27" s="2">
        <v>100526000</v>
      </c>
      <c r="K27" s="2">
        <v>107774000</v>
      </c>
      <c r="L27" s="2">
        <v>114418000</v>
      </c>
      <c r="M27" s="2">
        <v>117910000</v>
      </c>
      <c r="N27" s="2">
        <v>116218000</v>
      </c>
      <c r="O27" s="2">
        <v>117994000</v>
      </c>
      <c r="P27" s="2">
        <v>116585000</v>
      </c>
      <c r="Q27" s="2">
        <v>114657000</v>
      </c>
      <c r="R27" s="2">
        <v>112642000</v>
      </c>
      <c r="S27" s="2">
        <v>110481000</v>
      </c>
      <c r="T27" s="2">
        <v>109426000</v>
      </c>
      <c r="U27" s="2">
        <v>109030000</v>
      </c>
      <c r="V27" s="2">
        <v>107231000</v>
      </c>
      <c r="W27" s="2">
        <v>104665000</v>
      </c>
      <c r="X27" s="2">
        <v>101600000</v>
      </c>
      <c r="Y27" s="2">
        <v>98351300</v>
      </c>
      <c r="Z27" s="2">
        <v>95317900</v>
      </c>
      <c r="AA27" s="2">
        <v>92331600</v>
      </c>
      <c r="AB27" s="2">
        <v>89784800</v>
      </c>
      <c r="AC27" s="2">
        <v>87547300</v>
      </c>
      <c r="AD27" s="2">
        <v>85872100</v>
      </c>
      <c r="AE27" s="2">
        <v>84661200</v>
      </c>
      <c r="AF27" s="2">
        <v>82916900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223651000</v>
      </c>
      <c r="E30" s="2">
        <v>222937000</v>
      </c>
      <c r="F30" s="2">
        <v>219721000</v>
      </c>
      <c r="G30" s="2">
        <v>215884000</v>
      </c>
      <c r="H30" s="2">
        <v>212650000</v>
      </c>
      <c r="I30" s="2">
        <v>209561000</v>
      </c>
      <c r="J30" s="2">
        <v>205843000</v>
      </c>
      <c r="K30" s="2">
        <v>201092000</v>
      </c>
      <c r="L30" s="2">
        <v>195535000</v>
      </c>
      <c r="M30" s="2">
        <v>189109000</v>
      </c>
      <c r="N30" s="2">
        <v>181741000</v>
      </c>
      <c r="O30" s="2">
        <v>174936000</v>
      </c>
      <c r="P30" s="2">
        <v>168633000</v>
      </c>
      <c r="Q30" s="2">
        <v>162180000</v>
      </c>
      <c r="R30" s="2">
        <v>155505000</v>
      </c>
      <c r="S30" s="2">
        <v>148940000</v>
      </c>
      <c r="T30" s="2">
        <v>146988000</v>
      </c>
      <c r="U30" s="2">
        <v>142038000</v>
      </c>
      <c r="V30" s="2">
        <v>137109000</v>
      </c>
      <c r="W30" s="2">
        <v>131840000</v>
      </c>
      <c r="X30" s="2">
        <v>126203000</v>
      </c>
      <c r="Y30" s="2">
        <v>120801000</v>
      </c>
      <c r="Z30" s="2">
        <v>116204000</v>
      </c>
      <c r="AA30" s="2">
        <v>112127000</v>
      </c>
      <c r="AB30" s="2">
        <v>109323000</v>
      </c>
      <c r="AC30" s="2">
        <v>107512000</v>
      </c>
      <c r="AD30" s="2">
        <v>106885000</v>
      </c>
      <c r="AE30" s="2">
        <v>107432000</v>
      </c>
      <c r="AF30" s="2">
        <v>107931000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7361490</v>
      </c>
      <c r="T33" s="2">
        <v>6733710</v>
      </c>
      <c r="U33" s="2">
        <v>6126450</v>
      </c>
      <c r="V33" s="2">
        <v>5607750</v>
      </c>
      <c r="W33" s="2">
        <v>5082420</v>
      </c>
      <c r="X33" s="2">
        <v>4634230</v>
      </c>
      <c r="Y33" s="2">
        <v>4226900</v>
      </c>
      <c r="Z33" s="2">
        <v>3912220</v>
      </c>
      <c r="AA33" s="2">
        <v>3646180</v>
      </c>
      <c r="AB33" s="2">
        <v>3418480</v>
      </c>
      <c r="AC33" s="2">
        <v>3232480</v>
      </c>
      <c r="AD33" s="2">
        <v>3134550</v>
      </c>
      <c r="AE33" s="2">
        <v>3135760</v>
      </c>
      <c r="AF33" s="2">
        <v>3142750</v>
      </c>
    </row>
    <row r="34" spans="1:32">
      <c r="A34" t="s">
        <v>52</v>
      </c>
      <c r="B34" t="s">
        <v>19</v>
      </c>
      <c r="C34" s="2">
        <v>70812000000</v>
      </c>
      <c r="D34" s="2">
        <v>63962000000</v>
      </c>
      <c r="E34" s="2">
        <v>63304100000</v>
      </c>
      <c r="F34" s="2">
        <v>62549400000</v>
      </c>
      <c r="G34" s="2">
        <v>62148600000</v>
      </c>
      <c r="H34" s="2">
        <v>61908000000</v>
      </c>
      <c r="I34" s="2">
        <v>61205200000</v>
      </c>
      <c r="J34" s="2">
        <v>60275200000</v>
      </c>
      <c r="K34" s="2">
        <v>59148800000</v>
      </c>
      <c r="L34" s="2">
        <v>57908500000</v>
      </c>
      <c r="M34" s="2">
        <v>56317700000</v>
      </c>
      <c r="N34" s="2">
        <v>54494900000</v>
      </c>
      <c r="O34" s="2">
        <v>52607200000</v>
      </c>
      <c r="P34" s="2">
        <v>50652200000</v>
      </c>
      <c r="Q34" s="2">
        <v>48725300000</v>
      </c>
      <c r="R34" s="2">
        <v>46730900000</v>
      </c>
      <c r="S34" s="2">
        <v>44815100000</v>
      </c>
      <c r="T34" s="2">
        <v>42706900000</v>
      </c>
      <c r="U34" s="2">
        <v>40909000000</v>
      </c>
      <c r="V34" s="2">
        <v>39284100000</v>
      </c>
      <c r="W34" s="2">
        <v>37792800000</v>
      </c>
      <c r="X34" s="2">
        <v>36439200000</v>
      </c>
      <c r="Y34" s="2">
        <v>35091400000</v>
      </c>
      <c r="Z34" s="2">
        <v>34058500000</v>
      </c>
      <c r="AA34" s="2">
        <v>33168200000</v>
      </c>
      <c r="AB34" s="2">
        <v>32460300000</v>
      </c>
      <c r="AC34" s="2">
        <v>31935200000</v>
      </c>
      <c r="AD34" s="2">
        <v>31851100000</v>
      </c>
      <c r="AE34" s="2">
        <v>32252600000</v>
      </c>
      <c r="AF34" s="2">
        <v>32707900000</v>
      </c>
    </row>
    <row r="35" spans="1:32">
      <c r="A35" t="s">
        <v>53</v>
      </c>
      <c r="B35" t="s">
        <v>19</v>
      </c>
      <c r="C35" s="2">
        <v>72511900000</v>
      </c>
      <c r="D35" s="2">
        <v>63810400000</v>
      </c>
      <c r="E35" s="2">
        <v>61419400000</v>
      </c>
      <c r="F35" s="2">
        <v>58807700000</v>
      </c>
      <c r="G35" s="2">
        <v>57034800000</v>
      </c>
      <c r="H35" s="2">
        <v>55332700000</v>
      </c>
      <c r="I35" s="2">
        <v>53207100000</v>
      </c>
      <c r="J35" s="2">
        <v>51413500000</v>
      </c>
      <c r="K35" s="2">
        <v>48957100000</v>
      </c>
      <c r="L35" s="2">
        <v>46456100000</v>
      </c>
      <c r="M35" s="2">
        <v>43740600000</v>
      </c>
      <c r="N35" s="2">
        <v>40909700000</v>
      </c>
      <c r="O35" s="2">
        <v>38051800000</v>
      </c>
      <c r="P35" s="2">
        <v>35260600000</v>
      </c>
      <c r="Q35" s="2">
        <v>32560300000</v>
      </c>
      <c r="R35" s="2">
        <v>29892300000</v>
      </c>
      <c r="S35" s="2">
        <v>27354600000</v>
      </c>
      <c r="T35" s="2">
        <v>25578400000</v>
      </c>
      <c r="U35" s="2">
        <v>24149100000</v>
      </c>
      <c r="V35" s="2">
        <v>22781100000</v>
      </c>
      <c r="W35" s="2">
        <v>21498400000</v>
      </c>
      <c r="X35" s="2">
        <v>20300100000</v>
      </c>
      <c r="Y35" s="2">
        <v>19155700000</v>
      </c>
      <c r="Z35" s="2">
        <v>18288700000</v>
      </c>
      <c r="AA35" s="2">
        <v>17544400000</v>
      </c>
      <c r="AB35" s="2">
        <v>16950600000</v>
      </c>
      <c r="AC35" s="2">
        <v>16485800000</v>
      </c>
      <c r="AD35" s="2">
        <v>16372700000</v>
      </c>
      <c r="AE35" s="2">
        <v>16632500000</v>
      </c>
      <c r="AF35" s="2">
        <v>16934700000</v>
      </c>
    </row>
    <row r="36" spans="1:32">
      <c r="A36" t="s">
        <v>54</v>
      </c>
      <c r="B36" t="s">
        <v>19</v>
      </c>
      <c r="C36" s="2">
        <v>5940640000</v>
      </c>
      <c r="D36" s="2">
        <v>5365960000</v>
      </c>
      <c r="E36" s="2">
        <v>5310770000</v>
      </c>
      <c r="F36" s="2">
        <v>5247450000</v>
      </c>
      <c r="G36" s="2">
        <v>5213800000</v>
      </c>
      <c r="H36" s="2">
        <v>5193600000</v>
      </c>
      <c r="I36" s="2">
        <v>5134570000</v>
      </c>
      <c r="J36" s="2">
        <v>5056470000</v>
      </c>
      <c r="K36" s="2">
        <v>4961870000</v>
      </c>
      <c r="L36" s="2">
        <v>4857680000</v>
      </c>
      <c r="M36" s="2">
        <v>4724020000</v>
      </c>
      <c r="N36" s="2">
        <v>4570820000</v>
      </c>
      <c r="O36" s="2">
        <v>4412130000</v>
      </c>
      <c r="P36" s="2">
        <v>4247760000</v>
      </c>
      <c r="Q36" s="2">
        <v>4085710000</v>
      </c>
      <c r="R36" s="2">
        <v>3917950000</v>
      </c>
      <c r="S36" s="2">
        <v>3756740000</v>
      </c>
      <c r="T36" s="2">
        <v>3579320000</v>
      </c>
      <c r="U36" s="2">
        <v>3427920000</v>
      </c>
      <c r="V36" s="2">
        <v>3291000000</v>
      </c>
      <c r="W36" s="2">
        <v>3165270000</v>
      </c>
      <c r="X36" s="2">
        <v>3051050000</v>
      </c>
      <c r="Y36" s="2">
        <v>2937310000</v>
      </c>
      <c r="Z36" s="2">
        <v>2850020000</v>
      </c>
      <c r="AA36" s="2">
        <v>2774690000</v>
      </c>
      <c r="AB36" s="2">
        <v>2714670000</v>
      </c>
      <c r="AC36" s="2">
        <v>2670010000</v>
      </c>
      <c r="AD36" s="2">
        <v>2662410000</v>
      </c>
      <c r="AE36" s="2">
        <v>2695620000</v>
      </c>
      <c r="AF36" s="2">
        <v>2733360000</v>
      </c>
    </row>
    <row r="37" spans="1:32">
      <c r="A37" t="s">
        <v>55</v>
      </c>
      <c r="B37" t="s">
        <v>19</v>
      </c>
      <c r="C37" s="2">
        <v>2256080000</v>
      </c>
      <c r="D37" s="2">
        <v>1985340000</v>
      </c>
      <c r="E37" s="2">
        <v>2059170000</v>
      </c>
      <c r="F37" s="2">
        <v>2311840000</v>
      </c>
      <c r="G37" s="2">
        <v>2103410000</v>
      </c>
      <c r="H37" s="2">
        <v>2022010000</v>
      </c>
      <c r="I37" s="2">
        <v>1991900000</v>
      </c>
      <c r="J37" s="2">
        <v>1482260000</v>
      </c>
      <c r="K37" s="2">
        <v>1512940000</v>
      </c>
      <c r="L37" s="2">
        <v>1530110000</v>
      </c>
      <c r="M37" s="2">
        <v>1498320000</v>
      </c>
      <c r="N37" s="2">
        <v>1402090000</v>
      </c>
      <c r="O37" s="2">
        <v>1337770000</v>
      </c>
      <c r="P37" s="2">
        <v>1229010000</v>
      </c>
      <c r="Q37" s="2">
        <v>1118950000</v>
      </c>
      <c r="R37" s="2">
        <v>1011730000</v>
      </c>
      <c r="S37" s="2">
        <v>908697000</v>
      </c>
      <c r="T37" s="2">
        <v>832159000</v>
      </c>
      <c r="U37" s="2">
        <v>770590000</v>
      </c>
      <c r="V37" s="2">
        <v>708687000</v>
      </c>
      <c r="W37" s="2">
        <v>650359000</v>
      </c>
      <c r="X37" s="2">
        <v>595863000</v>
      </c>
      <c r="Y37" s="2">
        <v>544460000</v>
      </c>
      <c r="Z37" s="2">
        <v>502567000</v>
      </c>
      <c r="AA37" s="2">
        <v>465238000</v>
      </c>
      <c r="AB37" s="2">
        <v>432203000</v>
      </c>
      <c r="AC37" s="2">
        <v>402982000</v>
      </c>
      <c r="AD37" s="2">
        <v>382941000</v>
      </c>
      <c r="AE37" s="2">
        <v>371205000</v>
      </c>
      <c r="AF37" s="2">
        <v>358788000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9839840</v>
      </c>
      <c r="O40" s="2">
        <v>8434000</v>
      </c>
      <c r="P40" s="2">
        <v>7100000</v>
      </c>
      <c r="Q40" s="2">
        <v>5870110</v>
      </c>
      <c r="R40" s="2">
        <v>4728060</v>
      </c>
      <c r="S40" s="2">
        <v>3706000</v>
      </c>
      <c r="T40" s="2">
        <v>3579220</v>
      </c>
      <c r="U40" s="2">
        <v>3418330</v>
      </c>
      <c r="V40" s="2">
        <v>3276200</v>
      </c>
      <c r="W40" s="2">
        <v>3140190</v>
      </c>
      <c r="X40" s="2">
        <v>3010080</v>
      </c>
      <c r="Y40" s="2">
        <v>2880520</v>
      </c>
      <c r="Z40" s="2">
        <v>2788580</v>
      </c>
      <c r="AA40" s="2">
        <v>2724420</v>
      </c>
      <c r="AB40" s="2">
        <v>2682180</v>
      </c>
      <c r="AC40" s="2">
        <v>2659610</v>
      </c>
      <c r="AD40" s="2">
        <v>2699770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2777480000</v>
      </c>
      <c r="E43" s="2">
        <v>2748390000</v>
      </c>
      <c r="F43" s="2">
        <v>2686080000</v>
      </c>
      <c r="G43" s="2">
        <v>2604410000</v>
      </c>
      <c r="H43" s="2">
        <v>2524590000</v>
      </c>
      <c r="I43" s="2">
        <v>2443640000</v>
      </c>
      <c r="J43" s="2">
        <v>2354350000</v>
      </c>
      <c r="K43" s="2">
        <v>2253960000</v>
      </c>
      <c r="L43" s="2">
        <v>2145910000</v>
      </c>
      <c r="M43" s="2">
        <v>2031060000</v>
      </c>
      <c r="N43" s="2">
        <v>1909690000</v>
      </c>
      <c r="O43" s="2">
        <v>1795100000</v>
      </c>
      <c r="P43" s="2">
        <v>1687160000</v>
      </c>
      <c r="Q43" s="2">
        <v>1579850000</v>
      </c>
      <c r="R43" s="2">
        <v>1472720000</v>
      </c>
      <c r="S43" s="2">
        <v>1368670000</v>
      </c>
      <c r="T43" s="2">
        <v>1329200000</v>
      </c>
      <c r="U43" s="2">
        <v>1266050000</v>
      </c>
      <c r="V43" s="2">
        <v>1216390000</v>
      </c>
      <c r="W43" s="2">
        <v>1165640000</v>
      </c>
      <c r="X43" s="2">
        <v>1124570000</v>
      </c>
      <c r="Y43" s="2">
        <v>1093100000</v>
      </c>
      <c r="Z43" s="2">
        <v>1071380000</v>
      </c>
      <c r="AA43" s="2">
        <v>1055250000</v>
      </c>
      <c r="AB43" s="2">
        <v>1049140000</v>
      </c>
      <c r="AC43" s="2">
        <v>1049780000</v>
      </c>
      <c r="AD43" s="2">
        <v>1058070000</v>
      </c>
      <c r="AE43" s="2">
        <v>1073330000</v>
      </c>
      <c r="AF43" s="2">
        <v>1085520000</v>
      </c>
    </row>
    <row r="44" spans="1:32">
      <c r="A44" t="s">
        <v>62</v>
      </c>
      <c r="B44" t="s">
        <v>19</v>
      </c>
      <c r="C44" s="2">
        <v>10800100000000</v>
      </c>
      <c r="D44" s="2">
        <v>11001100000000</v>
      </c>
      <c r="E44" s="2">
        <v>11030400000000</v>
      </c>
      <c r="F44" s="2">
        <v>10894200000000</v>
      </c>
      <c r="G44" s="2">
        <v>10686300000000</v>
      </c>
      <c r="H44" s="2">
        <v>10483200000000</v>
      </c>
      <c r="I44" s="2">
        <v>10266300000000</v>
      </c>
      <c r="J44" s="2">
        <v>10003800000000</v>
      </c>
      <c r="K44" s="2">
        <v>9684460000000</v>
      </c>
      <c r="L44" s="2">
        <v>9320950000000</v>
      </c>
      <c r="M44" s="2">
        <v>8918690000000</v>
      </c>
      <c r="N44" s="2">
        <v>8479190000000</v>
      </c>
      <c r="O44" s="2">
        <v>8055310000000</v>
      </c>
      <c r="P44" s="2">
        <v>7642550000000</v>
      </c>
      <c r="Q44" s="2">
        <v>7217290000000</v>
      </c>
      <c r="R44" s="2">
        <v>6776200000000</v>
      </c>
      <c r="S44" s="2">
        <v>6334520000000</v>
      </c>
      <c r="T44" s="2">
        <v>5911030000000</v>
      </c>
      <c r="U44" s="2">
        <v>5494240000000</v>
      </c>
      <c r="V44" s="2">
        <v>5094690000000</v>
      </c>
      <c r="W44" s="2">
        <v>4714630000000</v>
      </c>
      <c r="X44" s="2">
        <v>4353500000000</v>
      </c>
      <c r="Y44" s="2">
        <v>4028500000000</v>
      </c>
      <c r="Z44" s="2">
        <v>3749760000000</v>
      </c>
      <c r="AA44" s="2">
        <v>3503000000000</v>
      </c>
      <c r="AB44" s="2">
        <v>3310950000000</v>
      </c>
      <c r="AC44" s="2">
        <v>3160170000000</v>
      </c>
      <c r="AD44" s="2">
        <v>3052730000000</v>
      </c>
      <c r="AE44" s="2">
        <v>2985190000000</v>
      </c>
      <c r="AF44" s="2">
        <v>2917860000000</v>
      </c>
    </row>
    <row r="45" spans="1:32">
      <c r="A45" t="s">
        <v>63</v>
      </c>
      <c r="B45" t="s">
        <v>19</v>
      </c>
      <c r="C45" s="2">
        <v>25727000000</v>
      </c>
      <c r="D45" s="2">
        <v>25994200000</v>
      </c>
      <c r="E45" s="2">
        <v>26059000000</v>
      </c>
      <c r="F45" s="2">
        <v>25871200000</v>
      </c>
      <c r="G45" s="2">
        <v>25921900000</v>
      </c>
      <c r="H45" s="2">
        <v>26077500000</v>
      </c>
      <c r="I45" s="2">
        <v>26259800000</v>
      </c>
      <c r="J45" s="2">
        <v>26683600000</v>
      </c>
      <c r="K45" s="2">
        <v>26688500000</v>
      </c>
      <c r="L45" s="2">
        <v>26584700000</v>
      </c>
      <c r="M45" s="2">
        <v>26341700000</v>
      </c>
      <c r="N45" s="2">
        <v>25950000000</v>
      </c>
      <c r="O45" s="2">
        <v>25684200000</v>
      </c>
      <c r="P45" s="2">
        <v>25597300000</v>
      </c>
      <c r="Q45" s="2">
        <v>25532300000</v>
      </c>
      <c r="R45" s="2">
        <v>25468800000</v>
      </c>
      <c r="S45" s="2">
        <v>25451400000</v>
      </c>
      <c r="T45" s="2">
        <v>25739600000</v>
      </c>
      <c r="U45" s="2">
        <v>26148000000</v>
      </c>
      <c r="V45" s="2">
        <v>26378800000</v>
      </c>
      <c r="W45" s="2">
        <v>26476900000</v>
      </c>
      <c r="X45" s="2">
        <v>26488700000</v>
      </c>
      <c r="Y45" s="2">
        <v>26480500000</v>
      </c>
      <c r="Z45" s="2">
        <v>26544700000</v>
      </c>
      <c r="AA45" s="2">
        <v>26645800000</v>
      </c>
      <c r="AB45" s="2">
        <v>26947300000</v>
      </c>
      <c r="AC45" s="2">
        <v>27408200000</v>
      </c>
      <c r="AD45" s="2">
        <v>28096800000</v>
      </c>
      <c r="AE45" s="2">
        <v>29029700000</v>
      </c>
      <c r="AF45" s="2">
        <v>29949900000</v>
      </c>
    </row>
    <row r="46" spans="1:32">
      <c r="A46" t="s">
        <v>64</v>
      </c>
      <c r="B46" t="s">
        <v>19</v>
      </c>
      <c r="C46" s="2">
        <v>906022000000</v>
      </c>
      <c r="D46" s="2">
        <v>922871000000</v>
      </c>
      <c r="E46" s="2">
        <v>925308000000</v>
      </c>
      <c r="F46" s="2">
        <v>913870000000</v>
      </c>
      <c r="G46" s="2">
        <v>896411000000</v>
      </c>
      <c r="H46" s="2">
        <v>879344000000</v>
      </c>
      <c r="I46" s="2">
        <v>861098000000</v>
      </c>
      <c r="J46" s="2">
        <v>839037000000</v>
      </c>
      <c r="K46" s="2">
        <v>812188000000</v>
      </c>
      <c r="L46" s="2">
        <v>781626000000</v>
      </c>
      <c r="M46" s="2">
        <v>747799000000</v>
      </c>
      <c r="N46" s="2">
        <v>710833000000</v>
      </c>
      <c r="O46" s="2">
        <v>675176000000</v>
      </c>
      <c r="P46" s="2">
        <v>640454000000</v>
      </c>
      <c r="Q46" s="2">
        <v>604686000000</v>
      </c>
      <c r="R46" s="2">
        <v>567592000000</v>
      </c>
      <c r="S46" s="2">
        <v>530451000000</v>
      </c>
      <c r="T46" s="2">
        <v>494844000000</v>
      </c>
      <c r="U46" s="2">
        <v>459804000000</v>
      </c>
      <c r="V46" s="2">
        <v>426217000000</v>
      </c>
      <c r="W46" s="2">
        <v>394266000000</v>
      </c>
      <c r="X46" s="2">
        <v>363908000000</v>
      </c>
      <c r="Y46" s="2">
        <v>336590000000</v>
      </c>
      <c r="Z46" s="2">
        <v>313170000000</v>
      </c>
      <c r="AA46" s="2">
        <v>292433000000</v>
      </c>
      <c r="AB46" s="2">
        <v>276300000000</v>
      </c>
      <c r="AC46" s="2">
        <v>263637000000</v>
      </c>
      <c r="AD46" s="2">
        <v>254627000000</v>
      </c>
      <c r="AE46" s="2">
        <v>248982000000</v>
      </c>
      <c r="AF46" s="2">
        <v>243354000000</v>
      </c>
    </row>
    <row r="47" spans="1:32">
      <c r="A47" t="s">
        <v>65</v>
      </c>
      <c r="B47" t="s">
        <v>19</v>
      </c>
      <c r="C47" s="2">
        <v>800449000</v>
      </c>
      <c r="D47" s="2">
        <v>808763000</v>
      </c>
      <c r="E47" s="2">
        <v>873663000</v>
      </c>
      <c r="F47" s="2">
        <v>1017050000</v>
      </c>
      <c r="G47" s="2">
        <v>955985000</v>
      </c>
      <c r="H47" s="2">
        <v>952943000</v>
      </c>
      <c r="I47" s="2">
        <v>983080000</v>
      </c>
      <c r="J47" s="2">
        <v>769295000</v>
      </c>
      <c r="K47" s="2">
        <v>824762000</v>
      </c>
      <c r="L47" s="2">
        <v>875609000</v>
      </c>
      <c r="M47" s="2">
        <v>902327000</v>
      </c>
      <c r="N47" s="2">
        <v>889381000</v>
      </c>
      <c r="O47" s="2">
        <v>902971000</v>
      </c>
      <c r="P47" s="2">
        <v>892192000</v>
      </c>
      <c r="Q47" s="2">
        <v>877431000</v>
      </c>
      <c r="R47" s="2">
        <v>862011000</v>
      </c>
      <c r="S47" s="2">
        <v>845476000</v>
      </c>
      <c r="T47" s="2">
        <v>837402000</v>
      </c>
      <c r="U47" s="2">
        <v>834375000</v>
      </c>
      <c r="V47" s="2">
        <v>820606000</v>
      </c>
      <c r="W47" s="2">
        <v>800969000</v>
      </c>
      <c r="X47" s="2">
        <v>777515000</v>
      </c>
      <c r="Y47" s="2">
        <v>752652000</v>
      </c>
      <c r="Z47" s="2">
        <v>729438000</v>
      </c>
      <c r="AA47" s="2">
        <v>706585000</v>
      </c>
      <c r="AB47" s="2">
        <v>687095000</v>
      </c>
      <c r="AC47" s="2">
        <v>669972000</v>
      </c>
      <c r="AD47" s="2">
        <v>657153000</v>
      </c>
      <c r="AE47" s="2">
        <v>647886000</v>
      </c>
      <c r="AF47" s="2">
        <v>634537000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2955570000</v>
      </c>
      <c r="E50" s="2">
        <v>2946140000</v>
      </c>
      <c r="F50" s="2">
        <v>2903630000</v>
      </c>
      <c r="G50" s="2">
        <v>2852930000</v>
      </c>
      <c r="H50" s="2">
        <v>2810190000</v>
      </c>
      <c r="I50" s="2">
        <v>2769370000</v>
      </c>
      <c r="J50" s="2">
        <v>2720240000</v>
      </c>
      <c r="K50" s="2">
        <v>2657450000</v>
      </c>
      <c r="L50" s="2">
        <v>2584010000</v>
      </c>
      <c r="M50" s="2">
        <v>2499090000</v>
      </c>
      <c r="N50" s="2">
        <v>2401730000</v>
      </c>
      <c r="O50" s="2">
        <v>2311790000</v>
      </c>
      <c r="P50" s="2">
        <v>2228500000</v>
      </c>
      <c r="Q50" s="2">
        <v>2143220000</v>
      </c>
      <c r="R50" s="2">
        <v>2055010000</v>
      </c>
      <c r="S50" s="2">
        <v>1968250000</v>
      </c>
      <c r="T50" s="2">
        <v>1942460000</v>
      </c>
      <c r="U50" s="2">
        <v>1877040000</v>
      </c>
      <c r="V50" s="2">
        <v>1811900000</v>
      </c>
      <c r="W50" s="2">
        <v>1742270000</v>
      </c>
      <c r="X50" s="2">
        <v>1667780000</v>
      </c>
      <c r="Y50" s="2">
        <v>1596400000</v>
      </c>
      <c r="Z50" s="2">
        <v>1535640000</v>
      </c>
      <c r="AA50" s="2">
        <v>1481770000</v>
      </c>
      <c r="AB50" s="2">
        <v>1444720000</v>
      </c>
      <c r="AC50" s="2">
        <v>1420780000</v>
      </c>
      <c r="AD50" s="2">
        <v>1412490000</v>
      </c>
      <c r="AE50" s="2">
        <v>1419720000</v>
      </c>
      <c r="AF50" s="2">
        <v>1426320000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853899000</v>
      </c>
      <c r="E53" s="2">
        <v>803154000</v>
      </c>
      <c r="F53" s="2">
        <v>752755000</v>
      </c>
      <c r="G53" s="2">
        <v>706319000</v>
      </c>
      <c r="H53" s="2">
        <v>661316000</v>
      </c>
      <c r="I53" s="2">
        <v>612912000</v>
      </c>
      <c r="J53" s="2">
        <v>562827000</v>
      </c>
      <c r="K53" s="2">
        <v>511765000</v>
      </c>
      <c r="L53" s="2">
        <v>460386000</v>
      </c>
      <c r="M53" s="2">
        <v>408284000</v>
      </c>
      <c r="N53" s="2">
        <v>356136000</v>
      </c>
      <c r="O53" s="2">
        <v>304408000</v>
      </c>
      <c r="P53" s="2">
        <v>253636000</v>
      </c>
      <c r="Q53" s="2">
        <v>204829000</v>
      </c>
      <c r="R53" s="2">
        <v>158073000</v>
      </c>
      <c r="S53" s="2">
        <v>114847000</v>
      </c>
      <c r="T53" s="2">
        <v>105053000</v>
      </c>
      <c r="U53" s="2">
        <v>95578900</v>
      </c>
      <c r="V53" s="2">
        <v>87486600</v>
      </c>
      <c r="W53" s="2">
        <v>79290900</v>
      </c>
      <c r="X53" s="2">
        <v>72298700</v>
      </c>
      <c r="Y53" s="2">
        <v>65944000</v>
      </c>
      <c r="Z53" s="2">
        <v>61034700</v>
      </c>
      <c r="AA53" s="2">
        <v>56884200</v>
      </c>
      <c r="AB53" s="2">
        <v>53331800</v>
      </c>
      <c r="AC53" s="2">
        <v>50430000</v>
      </c>
      <c r="AD53" s="2">
        <v>48902200</v>
      </c>
      <c r="AE53" s="2">
        <v>48921100</v>
      </c>
      <c r="AF53" s="2">
        <v>49030100</v>
      </c>
    </row>
    <row r="54" spans="1:32">
      <c r="A54" t="s">
        <v>72</v>
      </c>
      <c r="B54" t="s">
        <v>19</v>
      </c>
      <c r="C54" s="2">
        <v>1099510000000</v>
      </c>
      <c r="D54" s="2">
        <v>993146000000</v>
      </c>
      <c r="E54" s="2">
        <v>982932000000</v>
      </c>
      <c r="F54" s="2">
        <v>971213000000</v>
      </c>
      <c r="G54" s="2">
        <v>964990000000</v>
      </c>
      <c r="H54" s="2">
        <v>961254000000</v>
      </c>
      <c r="I54" s="2">
        <v>950341000000</v>
      </c>
      <c r="J54" s="2">
        <v>935901000000</v>
      </c>
      <c r="K54" s="2">
        <v>918412000000</v>
      </c>
      <c r="L54" s="2">
        <v>899152000000</v>
      </c>
      <c r="M54" s="2">
        <v>874452000000</v>
      </c>
      <c r="N54" s="2">
        <v>846150000000</v>
      </c>
      <c r="O54" s="2">
        <v>816839000000</v>
      </c>
      <c r="P54" s="2">
        <v>786483000000</v>
      </c>
      <c r="Q54" s="2">
        <v>756564000000</v>
      </c>
      <c r="R54" s="2">
        <v>725596000000</v>
      </c>
      <c r="S54" s="2">
        <v>695849000000</v>
      </c>
      <c r="T54" s="2">
        <v>663116000000</v>
      </c>
      <c r="U54" s="2">
        <v>635199000000</v>
      </c>
      <c r="V54" s="2">
        <v>609969000000</v>
      </c>
      <c r="W54" s="2">
        <v>586814000000</v>
      </c>
      <c r="X54" s="2">
        <v>565796000000</v>
      </c>
      <c r="Y54" s="2">
        <v>544868000000</v>
      </c>
      <c r="Z54" s="2">
        <v>528831000000</v>
      </c>
      <c r="AA54" s="2">
        <v>515007000000</v>
      </c>
      <c r="AB54" s="2">
        <v>504015000000</v>
      </c>
      <c r="AC54" s="2">
        <v>495862000000</v>
      </c>
      <c r="AD54" s="2">
        <v>494556000000</v>
      </c>
      <c r="AE54" s="2">
        <v>500791000000</v>
      </c>
      <c r="AF54" s="2">
        <v>507860000000</v>
      </c>
    </row>
    <row r="55" spans="1:32">
      <c r="A55" t="s">
        <v>73</v>
      </c>
      <c r="B55" t="s">
        <v>19</v>
      </c>
      <c r="C55" s="2">
        <v>554911000000</v>
      </c>
      <c r="D55" s="2">
        <v>488321000000</v>
      </c>
      <c r="E55" s="2">
        <v>470024000000</v>
      </c>
      <c r="F55" s="2">
        <v>450037000000</v>
      </c>
      <c r="G55" s="2">
        <v>436469000000</v>
      </c>
      <c r="H55" s="2">
        <v>423444000000</v>
      </c>
      <c r="I55" s="2">
        <v>407177000000</v>
      </c>
      <c r="J55" s="2">
        <v>393451000000</v>
      </c>
      <c r="K55" s="2">
        <v>374653000000</v>
      </c>
      <c r="L55" s="2">
        <v>355514000000</v>
      </c>
      <c r="M55" s="2">
        <v>334733000000</v>
      </c>
      <c r="N55" s="2">
        <v>313069000000</v>
      </c>
      <c r="O55" s="2">
        <v>291198000000</v>
      </c>
      <c r="P55" s="2">
        <v>269838000000</v>
      </c>
      <c r="Q55" s="2">
        <v>249174000000</v>
      </c>
      <c r="R55" s="2">
        <v>228756000000</v>
      </c>
      <c r="S55" s="2">
        <v>209336000000</v>
      </c>
      <c r="T55" s="2">
        <v>195744000000</v>
      </c>
      <c r="U55" s="2">
        <v>184806000000</v>
      </c>
      <c r="V55" s="2">
        <v>174337000000</v>
      </c>
      <c r="W55" s="2">
        <v>164520000000</v>
      </c>
      <c r="X55" s="2">
        <v>155350000000</v>
      </c>
      <c r="Y55" s="2">
        <v>146592000000</v>
      </c>
      <c r="Z55" s="2">
        <v>139958000000</v>
      </c>
      <c r="AA55" s="2">
        <v>134262000000</v>
      </c>
      <c r="AB55" s="2">
        <v>129718000000</v>
      </c>
      <c r="AC55" s="2">
        <v>126160000000</v>
      </c>
      <c r="AD55" s="2">
        <v>125296000000</v>
      </c>
      <c r="AE55" s="2">
        <v>127284000000</v>
      </c>
      <c r="AF55" s="2">
        <v>129596000000</v>
      </c>
    </row>
    <row r="56" spans="1:32">
      <c r="A56" t="s">
        <v>74</v>
      </c>
      <c r="B56" t="s">
        <v>19</v>
      </c>
      <c r="C56" s="2">
        <v>92241100000</v>
      </c>
      <c r="D56" s="2">
        <v>83318000000</v>
      </c>
      <c r="E56" s="2">
        <v>82461000000</v>
      </c>
      <c r="F56" s="2">
        <v>81477800000</v>
      </c>
      <c r="G56" s="2">
        <v>80955400000</v>
      </c>
      <c r="H56" s="2">
        <v>80641700000</v>
      </c>
      <c r="I56" s="2">
        <v>79725200000</v>
      </c>
      <c r="J56" s="2">
        <v>78512500000</v>
      </c>
      <c r="K56" s="2">
        <v>77043600000</v>
      </c>
      <c r="L56" s="2">
        <v>75425800000</v>
      </c>
      <c r="M56" s="2">
        <v>73350500000</v>
      </c>
      <c r="N56" s="2">
        <v>70971700000</v>
      </c>
      <c r="O56" s="2">
        <v>68507700000</v>
      </c>
      <c r="P56" s="2">
        <v>65955600000</v>
      </c>
      <c r="Q56" s="2">
        <v>63439400000</v>
      </c>
      <c r="R56" s="2">
        <v>60834600000</v>
      </c>
      <c r="S56" s="2">
        <v>58331400000</v>
      </c>
      <c r="T56" s="2">
        <v>55576600000</v>
      </c>
      <c r="U56" s="2">
        <v>53225800000</v>
      </c>
      <c r="V56" s="2">
        <v>51099800000</v>
      </c>
      <c r="W56" s="2">
        <v>49147500000</v>
      </c>
      <c r="X56" s="2">
        <v>47374100000</v>
      </c>
      <c r="Y56" s="2">
        <v>45607900000</v>
      </c>
      <c r="Z56" s="2">
        <v>44252600000</v>
      </c>
      <c r="AA56" s="2">
        <v>43083000000</v>
      </c>
      <c r="AB56" s="2">
        <v>42151100000</v>
      </c>
      <c r="AC56" s="2">
        <v>41457500000</v>
      </c>
      <c r="AD56" s="2">
        <v>41339500000</v>
      </c>
      <c r="AE56" s="2">
        <v>41855300000</v>
      </c>
      <c r="AF56" s="2">
        <v>42441200000</v>
      </c>
    </row>
    <row r="57" spans="1:32">
      <c r="A57" t="s">
        <v>75</v>
      </c>
      <c r="B57" t="s">
        <v>19</v>
      </c>
      <c r="C57" s="2">
        <v>17265000000</v>
      </c>
      <c r="D57" s="2">
        <v>15193200000</v>
      </c>
      <c r="E57" s="2">
        <v>15758200000</v>
      </c>
      <c r="F57" s="2">
        <v>17691800000</v>
      </c>
      <c r="G57" s="2">
        <v>16096800000</v>
      </c>
      <c r="H57" s="2">
        <v>15473800000</v>
      </c>
      <c r="I57" s="2">
        <v>15243400000</v>
      </c>
      <c r="J57" s="2">
        <v>11343300000</v>
      </c>
      <c r="K57" s="2">
        <v>11578000000</v>
      </c>
      <c r="L57" s="2">
        <v>11709400000</v>
      </c>
      <c r="M57" s="2">
        <v>11466200000</v>
      </c>
      <c r="N57" s="2">
        <v>10729800000</v>
      </c>
      <c r="O57" s="2">
        <v>10237600000</v>
      </c>
      <c r="P57" s="2">
        <v>9405210000</v>
      </c>
      <c r="Q57" s="2">
        <v>8563000000</v>
      </c>
      <c r="R57" s="2">
        <v>7742450000</v>
      </c>
      <c r="S57" s="2">
        <v>6953980000</v>
      </c>
      <c r="T57" s="2">
        <v>6368260000</v>
      </c>
      <c r="U57" s="2">
        <v>5897090000</v>
      </c>
      <c r="V57" s="2">
        <v>5423370000</v>
      </c>
      <c r="W57" s="2">
        <v>4977000000</v>
      </c>
      <c r="X57" s="2">
        <v>4559960000</v>
      </c>
      <c r="Y57" s="2">
        <v>4166580000</v>
      </c>
      <c r="Z57" s="2">
        <v>3845990000</v>
      </c>
      <c r="AA57" s="2">
        <v>3560320000</v>
      </c>
      <c r="AB57" s="2">
        <v>3307510000</v>
      </c>
      <c r="AC57" s="2">
        <v>3083890000</v>
      </c>
      <c r="AD57" s="2">
        <v>2930530000</v>
      </c>
      <c r="AE57" s="2">
        <v>2840720000</v>
      </c>
      <c r="AF57" s="2">
        <v>2745700000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189469000</v>
      </c>
      <c r="L60" s="2">
        <v>169514000</v>
      </c>
      <c r="M60" s="2">
        <v>149581000</v>
      </c>
      <c r="N60" s="2">
        <v>130034000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35146900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123323000</v>
      </c>
      <c r="E63" s="2">
        <v>122031000</v>
      </c>
      <c r="F63" s="2">
        <v>119265000</v>
      </c>
      <c r="G63" s="2">
        <v>115639000</v>
      </c>
      <c r="H63" s="2">
        <v>112094000</v>
      </c>
      <c r="I63" s="2">
        <v>108500000</v>
      </c>
      <c r="J63" s="2">
        <v>104536000</v>
      </c>
      <c r="K63" s="2">
        <v>100078000</v>
      </c>
      <c r="L63" s="2">
        <v>95280600</v>
      </c>
      <c r="M63" s="2">
        <v>90181100</v>
      </c>
      <c r="N63" s="2">
        <v>84792200</v>
      </c>
      <c r="O63" s="2">
        <v>79704500</v>
      </c>
      <c r="P63" s="2">
        <v>74911800</v>
      </c>
      <c r="Q63" s="2">
        <v>70147000</v>
      </c>
      <c r="R63" s="2">
        <v>65390500</v>
      </c>
      <c r="S63" s="2">
        <v>60770400</v>
      </c>
      <c r="T63" s="2">
        <v>59018100</v>
      </c>
      <c r="U63" s="2">
        <v>56214100</v>
      </c>
      <c r="V63" s="2">
        <v>54009200</v>
      </c>
      <c r="W63" s="2">
        <v>51755600</v>
      </c>
      <c r="X63" s="2">
        <v>49932100</v>
      </c>
      <c r="Y63" s="2">
        <v>48534900</v>
      </c>
      <c r="Z63" s="2">
        <v>47570500</v>
      </c>
      <c r="AA63" s="2">
        <v>46854000</v>
      </c>
      <c r="AB63" s="2">
        <v>46583000</v>
      </c>
      <c r="AC63" s="2">
        <v>46611400</v>
      </c>
      <c r="AD63" s="2">
        <v>46979200</v>
      </c>
      <c r="AE63" s="2">
        <v>47656800</v>
      </c>
      <c r="AF63" s="2">
        <v>48198000</v>
      </c>
    </row>
    <row r="64" spans="1:32">
      <c r="A64" t="s">
        <v>82</v>
      </c>
      <c r="B64" t="s">
        <v>19</v>
      </c>
      <c r="C64" s="2">
        <v>705118000000</v>
      </c>
      <c r="D64" s="2">
        <v>718239000000</v>
      </c>
      <c r="E64" s="2">
        <v>720149000000</v>
      </c>
      <c r="F64" s="2">
        <v>711260000000</v>
      </c>
      <c r="G64" s="2">
        <v>697688000000</v>
      </c>
      <c r="H64" s="2">
        <v>684427000000</v>
      </c>
      <c r="I64" s="2">
        <v>670262000000</v>
      </c>
      <c r="J64" s="2">
        <v>653127000000</v>
      </c>
      <c r="K64" s="2">
        <v>632278000000</v>
      </c>
      <c r="L64" s="2">
        <v>608545000000</v>
      </c>
      <c r="M64" s="2">
        <v>582282000000</v>
      </c>
      <c r="N64" s="2">
        <v>553588000000</v>
      </c>
      <c r="O64" s="2">
        <v>525914000000</v>
      </c>
      <c r="P64" s="2">
        <v>498966000000</v>
      </c>
      <c r="Q64" s="2">
        <v>471201000000</v>
      </c>
      <c r="R64" s="2">
        <v>442404000000</v>
      </c>
      <c r="S64" s="2">
        <v>413567000000</v>
      </c>
      <c r="T64" s="2">
        <v>385918000000</v>
      </c>
      <c r="U64" s="2">
        <v>358707000000</v>
      </c>
      <c r="V64" s="2">
        <v>332621000000</v>
      </c>
      <c r="W64" s="2">
        <v>307808000000</v>
      </c>
      <c r="X64" s="2">
        <v>284231000000</v>
      </c>
      <c r="Y64" s="2">
        <v>263012000000</v>
      </c>
      <c r="Z64" s="2">
        <v>244814000000</v>
      </c>
      <c r="AA64" s="2">
        <v>228703000000</v>
      </c>
      <c r="AB64" s="2">
        <v>216165000000</v>
      </c>
      <c r="AC64" s="2">
        <v>206321000000</v>
      </c>
      <c r="AD64" s="2">
        <v>199306000000</v>
      </c>
      <c r="AE64" s="2">
        <v>194897000000</v>
      </c>
      <c r="AF64" s="2">
        <v>190501000000</v>
      </c>
    </row>
    <row r="65" spans="1:32">
      <c r="A65" t="s">
        <v>83</v>
      </c>
      <c r="B65" t="s">
        <v>19</v>
      </c>
      <c r="C65" s="2">
        <v>20057800000</v>
      </c>
      <c r="D65" s="2">
        <v>20266100000</v>
      </c>
      <c r="E65" s="2">
        <v>20316600000</v>
      </c>
      <c r="F65" s="2">
        <v>20170300000</v>
      </c>
      <c r="G65" s="2">
        <v>20209700000</v>
      </c>
      <c r="H65" s="2">
        <v>20331100000</v>
      </c>
      <c r="I65" s="2">
        <v>20473200000</v>
      </c>
      <c r="J65" s="2">
        <v>20803600000</v>
      </c>
      <c r="K65" s="2">
        <v>20807400000</v>
      </c>
      <c r="L65" s="2">
        <v>20726500000</v>
      </c>
      <c r="M65" s="2">
        <v>20537000000</v>
      </c>
      <c r="N65" s="2">
        <v>20231700000</v>
      </c>
      <c r="O65" s="2">
        <v>20024500000</v>
      </c>
      <c r="P65" s="2">
        <v>19956700000</v>
      </c>
      <c r="Q65" s="2">
        <v>19906000000</v>
      </c>
      <c r="R65" s="2">
        <v>19856500000</v>
      </c>
      <c r="S65" s="2">
        <v>19843000000</v>
      </c>
      <c r="T65" s="2">
        <v>20067600000</v>
      </c>
      <c r="U65" s="2">
        <v>20386100000</v>
      </c>
      <c r="V65" s="2">
        <v>20566000000</v>
      </c>
      <c r="W65" s="2">
        <v>20642500000</v>
      </c>
      <c r="X65" s="2">
        <v>20651600000</v>
      </c>
      <c r="Y65" s="2">
        <v>20645200000</v>
      </c>
      <c r="Z65" s="2">
        <v>20695300000</v>
      </c>
      <c r="AA65" s="2">
        <v>20774100000</v>
      </c>
      <c r="AB65" s="2">
        <v>21009200000</v>
      </c>
      <c r="AC65" s="2">
        <v>21368500000</v>
      </c>
      <c r="AD65" s="2">
        <v>21905400000</v>
      </c>
      <c r="AE65" s="2">
        <v>22632700000</v>
      </c>
      <c r="AF65" s="2">
        <v>23350100000</v>
      </c>
    </row>
    <row r="66" spans="1:32">
      <c r="A66" t="s">
        <v>84</v>
      </c>
      <c r="B66" t="s">
        <v>19</v>
      </c>
      <c r="C66" s="2">
        <v>59152200000</v>
      </c>
      <c r="D66" s="2">
        <v>60252300000</v>
      </c>
      <c r="E66" s="2">
        <v>60411400000</v>
      </c>
      <c r="F66" s="2">
        <v>59664600000</v>
      </c>
      <c r="G66" s="2">
        <v>58524800000</v>
      </c>
      <c r="H66" s="2">
        <v>57410500000</v>
      </c>
      <c r="I66" s="2">
        <v>56219300000</v>
      </c>
      <c r="J66" s="2">
        <v>54778900000</v>
      </c>
      <c r="K66" s="2">
        <v>53026000000</v>
      </c>
      <c r="L66" s="2">
        <v>51030700000</v>
      </c>
      <c r="M66" s="2">
        <v>48822200000</v>
      </c>
      <c r="N66" s="2">
        <v>46408800000</v>
      </c>
      <c r="O66" s="2">
        <v>44080800000</v>
      </c>
      <c r="P66" s="2">
        <v>41813900000</v>
      </c>
      <c r="Q66" s="2">
        <v>39478700000</v>
      </c>
      <c r="R66" s="2">
        <v>37056900000</v>
      </c>
      <c r="S66" s="2">
        <v>34632000000</v>
      </c>
      <c r="T66" s="2">
        <v>32307300000</v>
      </c>
      <c r="U66" s="2">
        <v>30019600000</v>
      </c>
      <c r="V66" s="2">
        <v>27826800000</v>
      </c>
      <c r="W66" s="2">
        <v>25740800000</v>
      </c>
      <c r="X66" s="2">
        <v>23758800000</v>
      </c>
      <c r="Y66" s="2">
        <v>21975300000</v>
      </c>
      <c r="Z66" s="2">
        <v>20446200000</v>
      </c>
      <c r="AA66" s="2">
        <v>19092300000</v>
      </c>
      <c r="AB66" s="2">
        <v>18039000000</v>
      </c>
      <c r="AC66" s="2">
        <v>17212300000</v>
      </c>
      <c r="AD66" s="2">
        <v>16624000000</v>
      </c>
      <c r="AE66" s="2">
        <v>16255500000</v>
      </c>
      <c r="AF66" s="2">
        <v>15888100000</v>
      </c>
    </row>
    <row r="67" spans="1:32">
      <c r="A67" t="s">
        <v>85</v>
      </c>
      <c r="B67" t="s">
        <v>19</v>
      </c>
      <c r="C67" s="2">
        <v>624063000</v>
      </c>
      <c r="D67" s="2">
        <v>630544000</v>
      </c>
      <c r="E67" s="2">
        <v>681143000</v>
      </c>
      <c r="F67" s="2">
        <v>792930000</v>
      </c>
      <c r="G67" s="2">
        <v>745325000</v>
      </c>
      <c r="H67" s="2">
        <v>742953000</v>
      </c>
      <c r="I67" s="2">
        <v>766449000</v>
      </c>
      <c r="J67" s="2">
        <v>599773000</v>
      </c>
      <c r="K67" s="2">
        <v>643018000</v>
      </c>
      <c r="L67" s="2">
        <v>682660000</v>
      </c>
      <c r="M67" s="2">
        <v>703490000</v>
      </c>
      <c r="N67" s="2">
        <v>693397000</v>
      </c>
      <c r="O67" s="2">
        <v>703993000</v>
      </c>
      <c r="P67" s="2">
        <v>695589000</v>
      </c>
      <c r="Q67" s="2">
        <v>684081000</v>
      </c>
      <c r="R67" s="2">
        <v>672059000</v>
      </c>
      <c r="S67" s="2">
        <v>659167000</v>
      </c>
      <c r="T67" s="2">
        <v>652872000</v>
      </c>
      <c r="U67" s="2">
        <v>650513000</v>
      </c>
      <c r="V67" s="2">
        <v>639778000</v>
      </c>
      <c r="W67" s="2">
        <v>624467000</v>
      </c>
      <c r="X67" s="2">
        <v>606182000</v>
      </c>
      <c r="Y67" s="2">
        <v>586798000</v>
      </c>
      <c r="Z67" s="2">
        <v>568699000</v>
      </c>
      <c r="AA67" s="2">
        <v>550883000</v>
      </c>
      <c r="AB67" s="2">
        <v>535687000</v>
      </c>
      <c r="AC67" s="2">
        <v>522337000</v>
      </c>
      <c r="AD67" s="2">
        <v>512343000</v>
      </c>
      <c r="AE67" s="2">
        <v>505118000</v>
      </c>
      <c r="AF67" s="2">
        <v>494711000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131233000</v>
      </c>
      <c r="E70" s="2">
        <v>130814000</v>
      </c>
      <c r="F70" s="2">
        <v>128927000</v>
      </c>
      <c r="G70" s="2">
        <v>126676000</v>
      </c>
      <c r="H70" s="2">
        <v>124778000</v>
      </c>
      <c r="I70" s="2">
        <v>122965000</v>
      </c>
      <c r="J70" s="2">
        <v>120784000</v>
      </c>
      <c r="K70" s="2">
        <v>117996000</v>
      </c>
      <c r="L70" s="2">
        <v>114735000</v>
      </c>
      <c r="M70" s="2">
        <v>110964000</v>
      </c>
      <c r="N70" s="2">
        <v>106641000</v>
      </c>
      <c r="O70" s="2">
        <v>102648000</v>
      </c>
      <c r="P70" s="2">
        <v>98949800</v>
      </c>
      <c r="Q70" s="2">
        <v>95163200</v>
      </c>
      <c r="R70" s="2">
        <v>91246700</v>
      </c>
      <c r="S70" s="2">
        <v>87394200</v>
      </c>
      <c r="T70" s="2">
        <v>86249200</v>
      </c>
      <c r="U70" s="2">
        <v>83344500</v>
      </c>
      <c r="V70" s="2">
        <v>80452100</v>
      </c>
      <c r="W70" s="2">
        <v>77360400</v>
      </c>
      <c r="X70" s="2">
        <v>74052700</v>
      </c>
      <c r="Y70" s="2">
        <v>70883300</v>
      </c>
      <c r="Z70" s="2">
        <v>68185600</v>
      </c>
      <c r="AA70" s="2">
        <v>65793600</v>
      </c>
      <c r="AB70" s="2">
        <v>64148400</v>
      </c>
      <c r="AC70" s="2">
        <v>63085200</v>
      </c>
      <c r="AD70" s="2">
        <v>62717300</v>
      </c>
      <c r="AE70" s="2">
        <v>63038300</v>
      </c>
      <c r="AF70" s="2">
        <v>63331300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37914000</v>
      </c>
      <c r="E73" s="2">
        <v>35660900</v>
      </c>
      <c r="F73" s="2">
        <v>33423100</v>
      </c>
      <c r="G73" s="2">
        <v>31361300</v>
      </c>
      <c r="H73" s="2">
        <v>29363100</v>
      </c>
      <c r="I73" s="2">
        <v>27213900</v>
      </c>
      <c r="J73" s="2">
        <v>24990100</v>
      </c>
      <c r="K73" s="2">
        <v>22722900</v>
      </c>
      <c r="L73" s="2">
        <v>20441600</v>
      </c>
      <c r="M73" s="2">
        <v>18128200</v>
      </c>
      <c r="N73" s="2">
        <v>15812800</v>
      </c>
      <c r="O73" s="2">
        <v>13516000</v>
      </c>
      <c r="P73" s="2">
        <v>11261700</v>
      </c>
      <c r="Q73" s="2">
        <v>9094650</v>
      </c>
      <c r="R73" s="2">
        <v>7018600</v>
      </c>
      <c r="S73" s="2">
        <v>5099320</v>
      </c>
      <c r="T73" s="2">
        <v>4664450</v>
      </c>
      <c r="U73" s="2">
        <v>4243810</v>
      </c>
      <c r="V73" s="2">
        <v>3884500</v>
      </c>
      <c r="W73" s="2">
        <v>3520600</v>
      </c>
      <c r="X73" s="2">
        <v>3210140</v>
      </c>
      <c r="Y73" s="2">
        <v>2927980</v>
      </c>
      <c r="Z73" s="2">
        <v>2710000</v>
      </c>
      <c r="AA73" s="2">
        <v>2525720</v>
      </c>
      <c r="AB73" s="2">
        <v>2367990</v>
      </c>
      <c r="AC73" s="2">
        <v>2239150</v>
      </c>
      <c r="AD73" s="2">
        <v>2171310</v>
      </c>
      <c r="AE73" s="2">
        <v>2172150</v>
      </c>
      <c r="AF73" s="2">
        <v>2176990</v>
      </c>
    </row>
    <row r="74" spans="1:32">
      <c r="A74" t="s">
        <v>92</v>
      </c>
      <c r="B74" t="s">
        <v>19</v>
      </c>
      <c r="C74" s="2">
        <v>71784500000</v>
      </c>
      <c r="D74" s="2">
        <v>64840400000</v>
      </c>
      <c r="E74" s="2">
        <v>64173500000</v>
      </c>
      <c r="F74" s="2">
        <v>63408500000</v>
      </c>
      <c r="G74" s="2">
        <v>63002100000</v>
      </c>
      <c r="H74" s="2">
        <v>62758200000</v>
      </c>
      <c r="I74" s="2">
        <v>62045800000</v>
      </c>
      <c r="J74" s="2">
        <v>61103000000</v>
      </c>
      <c r="K74" s="2">
        <v>59961100000</v>
      </c>
      <c r="L74" s="2">
        <v>58703700000</v>
      </c>
      <c r="M74" s="2">
        <v>57091100000</v>
      </c>
      <c r="N74" s="2">
        <v>55243300000</v>
      </c>
      <c r="O74" s="2">
        <v>53329600000</v>
      </c>
      <c r="P74" s="2">
        <v>51347800000</v>
      </c>
      <c r="Q74" s="2">
        <v>49394500000</v>
      </c>
      <c r="R74" s="2">
        <v>47372600000</v>
      </c>
      <c r="S74" s="2">
        <v>45430500000</v>
      </c>
      <c r="T74" s="2">
        <v>43293400000</v>
      </c>
      <c r="U74" s="2">
        <v>41470800000</v>
      </c>
      <c r="V74" s="2">
        <v>39823600000</v>
      </c>
      <c r="W74" s="2">
        <v>38311900000</v>
      </c>
      <c r="X74" s="2">
        <v>36939600000</v>
      </c>
      <c r="Y74" s="2">
        <v>35573300000</v>
      </c>
      <c r="Z74" s="2">
        <v>34526300000</v>
      </c>
      <c r="AA74" s="2">
        <v>33623700000</v>
      </c>
      <c r="AB74" s="2">
        <v>32906100000</v>
      </c>
      <c r="AC74" s="2">
        <v>32373800000</v>
      </c>
      <c r="AD74" s="2">
        <v>32288500000</v>
      </c>
      <c r="AE74" s="2">
        <v>32695500000</v>
      </c>
      <c r="AF74" s="2">
        <v>33157100000</v>
      </c>
    </row>
    <row r="75" spans="1:32">
      <c r="A75" t="s">
        <v>93</v>
      </c>
      <c r="B75" t="s">
        <v>19</v>
      </c>
      <c r="C75" s="2">
        <v>432631000000</v>
      </c>
      <c r="D75" s="2">
        <v>380715000000</v>
      </c>
      <c r="E75" s="2">
        <v>366449000000</v>
      </c>
      <c r="F75" s="2">
        <v>350867000000</v>
      </c>
      <c r="G75" s="2">
        <v>340289000000</v>
      </c>
      <c r="H75" s="2">
        <v>330134000000</v>
      </c>
      <c r="I75" s="2">
        <v>317452000000</v>
      </c>
      <c r="J75" s="2">
        <v>306750000000</v>
      </c>
      <c r="K75" s="2">
        <v>292095000000</v>
      </c>
      <c r="L75" s="2">
        <v>277173000000</v>
      </c>
      <c r="M75" s="2">
        <v>260971000000</v>
      </c>
      <c r="N75" s="2">
        <v>244081000000</v>
      </c>
      <c r="O75" s="2">
        <v>227030000000</v>
      </c>
      <c r="P75" s="2">
        <v>210377000000</v>
      </c>
      <c r="Q75" s="2">
        <v>194266000000</v>
      </c>
      <c r="R75" s="2">
        <v>178348000000</v>
      </c>
      <c r="S75" s="2">
        <v>163207000000</v>
      </c>
      <c r="T75" s="2">
        <v>152610000000</v>
      </c>
      <c r="U75" s="2">
        <v>144082000000</v>
      </c>
      <c r="V75" s="2">
        <v>135920000000</v>
      </c>
      <c r="W75" s="2">
        <v>128267000000</v>
      </c>
      <c r="X75" s="2">
        <v>121117000000</v>
      </c>
      <c r="Y75" s="2">
        <v>114289000000</v>
      </c>
      <c r="Z75" s="2">
        <v>109117000000</v>
      </c>
      <c r="AA75" s="2">
        <v>104676000000</v>
      </c>
      <c r="AB75" s="2">
        <v>101133000000</v>
      </c>
      <c r="AC75" s="2">
        <v>98359800000</v>
      </c>
      <c r="AD75" s="2">
        <v>97685400000</v>
      </c>
      <c r="AE75" s="2">
        <v>99235500000</v>
      </c>
      <c r="AF75" s="2">
        <v>101038000000</v>
      </c>
    </row>
    <row r="76" spans="1:32">
      <c r="A76" t="s">
        <v>94</v>
      </c>
      <c r="B76" t="s">
        <v>19</v>
      </c>
      <c r="C76" s="2">
        <v>6022220000</v>
      </c>
      <c r="D76" s="2">
        <v>5439660000</v>
      </c>
      <c r="E76" s="2">
        <v>5383700000</v>
      </c>
      <c r="F76" s="2">
        <v>5319510000</v>
      </c>
      <c r="G76" s="2">
        <v>5285410000</v>
      </c>
      <c r="H76" s="2">
        <v>5264920000</v>
      </c>
      <c r="I76" s="2">
        <v>5205090000</v>
      </c>
      <c r="J76" s="2">
        <v>5125910000</v>
      </c>
      <c r="K76" s="2">
        <v>5030010000</v>
      </c>
      <c r="L76" s="2">
        <v>4924390000</v>
      </c>
      <c r="M76" s="2">
        <v>4788900000</v>
      </c>
      <c r="N76" s="2">
        <v>4633590000</v>
      </c>
      <c r="O76" s="2">
        <v>4472720000</v>
      </c>
      <c r="P76" s="2">
        <v>4306100000</v>
      </c>
      <c r="Q76" s="2">
        <v>4141830000</v>
      </c>
      <c r="R76" s="2">
        <v>3971760000</v>
      </c>
      <c r="S76" s="2">
        <v>3808330000</v>
      </c>
      <c r="T76" s="2">
        <v>3628480000</v>
      </c>
      <c r="U76" s="2">
        <v>3475000000</v>
      </c>
      <c r="V76" s="2">
        <v>3336200000</v>
      </c>
      <c r="W76" s="2">
        <v>3208740000</v>
      </c>
      <c r="X76" s="2">
        <v>3092950000</v>
      </c>
      <c r="Y76" s="2">
        <v>2977640000</v>
      </c>
      <c r="Z76" s="2">
        <v>2889160000</v>
      </c>
      <c r="AA76" s="2">
        <v>2812800000</v>
      </c>
      <c r="AB76" s="2">
        <v>2751960000</v>
      </c>
      <c r="AC76" s="2">
        <v>2706670000</v>
      </c>
      <c r="AD76" s="2">
        <v>2698970000</v>
      </c>
      <c r="AE76" s="2">
        <v>2732640000</v>
      </c>
      <c r="AF76" s="2">
        <v>2770900000</v>
      </c>
    </row>
    <row r="77" spans="1:32">
      <c r="A77" t="s">
        <v>95</v>
      </c>
      <c r="B77" t="s">
        <v>19</v>
      </c>
      <c r="C77" s="2">
        <v>13460500000</v>
      </c>
      <c r="D77" s="2">
        <v>11845300000</v>
      </c>
      <c r="E77" s="2">
        <v>12285700000</v>
      </c>
      <c r="F77" s="2">
        <v>13793200000</v>
      </c>
      <c r="G77" s="2">
        <v>12549700000</v>
      </c>
      <c r="H77" s="2">
        <v>12064000000</v>
      </c>
      <c r="I77" s="2">
        <v>11884400000</v>
      </c>
      <c r="J77" s="2">
        <v>8843700000</v>
      </c>
      <c r="K77" s="2">
        <v>9026690000</v>
      </c>
      <c r="L77" s="2">
        <v>9129150000</v>
      </c>
      <c r="M77" s="2">
        <v>8939490000</v>
      </c>
      <c r="N77" s="2">
        <v>8365370000</v>
      </c>
      <c r="O77" s="2">
        <v>7981620000</v>
      </c>
      <c r="P77" s="2">
        <v>7332680000</v>
      </c>
      <c r="Q77" s="2">
        <v>6676060000</v>
      </c>
      <c r="R77" s="2">
        <v>6036320000</v>
      </c>
      <c r="S77" s="2">
        <v>5421600000</v>
      </c>
      <c r="T77" s="2">
        <v>4964950000</v>
      </c>
      <c r="U77" s="2">
        <v>4597610000</v>
      </c>
      <c r="V77" s="2">
        <v>4228270000</v>
      </c>
      <c r="W77" s="2">
        <v>3880270000</v>
      </c>
      <c r="X77" s="2">
        <v>3555130000</v>
      </c>
      <c r="Y77" s="2">
        <v>3248440000</v>
      </c>
      <c r="Z77" s="2">
        <v>2998490000</v>
      </c>
      <c r="AA77" s="2">
        <v>2775770000</v>
      </c>
      <c r="AB77" s="2">
        <v>2578670000</v>
      </c>
      <c r="AC77" s="2">
        <v>2404330000</v>
      </c>
      <c r="AD77" s="2">
        <v>2284760000</v>
      </c>
      <c r="AE77" s="2">
        <v>2214740000</v>
      </c>
      <c r="AF77" s="2">
        <v>2140660000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6641710</v>
      </c>
      <c r="N80" s="2">
        <v>5773790</v>
      </c>
      <c r="O80" s="2">
        <v>4948870</v>
      </c>
      <c r="P80" s="2">
        <v>4166110</v>
      </c>
      <c r="Q80" s="2">
        <v>3444440</v>
      </c>
      <c r="R80" s="2">
        <v>2774310</v>
      </c>
      <c r="S80" s="2">
        <v>2174590</v>
      </c>
      <c r="T80" s="2">
        <v>2100200</v>
      </c>
      <c r="U80" s="2">
        <v>2005790</v>
      </c>
      <c r="V80" s="2">
        <v>1922400</v>
      </c>
      <c r="W80" s="2">
        <v>1842590</v>
      </c>
      <c r="X80" s="2">
        <v>1766240</v>
      </c>
      <c r="Y80" s="2">
        <v>1690220</v>
      </c>
      <c r="Z80" s="2">
        <v>1636270</v>
      </c>
      <c r="AA80" s="2">
        <v>1598630</v>
      </c>
      <c r="AB80" s="2">
        <v>1573840</v>
      </c>
      <c r="AC80" s="2">
        <v>1560590</v>
      </c>
      <c r="AD80" s="2">
        <v>1584160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24048200</v>
      </c>
      <c r="E83" s="2">
        <v>23796300</v>
      </c>
      <c r="F83" s="2">
        <v>23256800</v>
      </c>
      <c r="G83" s="2">
        <v>22549700</v>
      </c>
      <c r="H83" s="2">
        <v>21858600</v>
      </c>
      <c r="I83" s="2">
        <v>21157700</v>
      </c>
      <c r="J83" s="2">
        <v>20384600</v>
      </c>
      <c r="K83" s="2">
        <v>19515400</v>
      </c>
      <c r="L83" s="2">
        <v>18579900</v>
      </c>
      <c r="M83" s="2">
        <v>17585500</v>
      </c>
      <c r="N83" s="2">
        <v>16534600</v>
      </c>
      <c r="O83" s="2">
        <v>15542500</v>
      </c>
      <c r="P83" s="2">
        <v>14607900</v>
      </c>
      <c r="Q83" s="2">
        <v>13678800</v>
      </c>
      <c r="R83" s="2">
        <v>12751300</v>
      </c>
      <c r="S83" s="2">
        <v>11850300</v>
      </c>
      <c r="T83" s="2">
        <v>11508600</v>
      </c>
      <c r="U83" s="2">
        <v>10961900</v>
      </c>
      <c r="V83" s="2">
        <v>10531900</v>
      </c>
      <c r="W83" s="2">
        <v>10092400</v>
      </c>
      <c r="X83" s="2">
        <v>9736830</v>
      </c>
      <c r="Y83" s="2">
        <v>9464380</v>
      </c>
      <c r="Z83" s="2">
        <v>9276320</v>
      </c>
      <c r="AA83" s="2">
        <v>9136610</v>
      </c>
      <c r="AB83" s="2">
        <v>9083760</v>
      </c>
      <c r="AC83" s="2">
        <v>9089310</v>
      </c>
      <c r="AD83" s="2">
        <v>9161030</v>
      </c>
      <c r="AE83" s="2">
        <v>9293160</v>
      </c>
      <c r="AF83" s="2">
        <v>9398700</v>
      </c>
    </row>
    <row r="84" spans="1:32">
      <c r="A84" t="s">
        <v>102</v>
      </c>
      <c r="B84" t="s">
        <v>19</v>
      </c>
      <c r="C84" s="2">
        <v>91925700000</v>
      </c>
      <c r="D84" s="2">
        <v>93636400000</v>
      </c>
      <c r="E84" s="2">
        <v>93885300000</v>
      </c>
      <c r="F84" s="2">
        <v>92726500000</v>
      </c>
      <c r="G84" s="2">
        <v>90957100000</v>
      </c>
      <c r="H84" s="2">
        <v>89228300000</v>
      </c>
      <c r="I84" s="2">
        <v>87381700000</v>
      </c>
      <c r="J84" s="2">
        <v>85147800000</v>
      </c>
      <c r="K84" s="2">
        <v>82429700000</v>
      </c>
      <c r="L84" s="2">
        <v>79335600000</v>
      </c>
      <c r="M84" s="2">
        <v>75911800000</v>
      </c>
      <c r="N84" s="2">
        <v>72170900000</v>
      </c>
      <c r="O84" s="2">
        <v>68563000000</v>
      </c>
      <c r="P84" s="2">
        <v>65049900000</v>
      </c>
      <c r="Q84" s="2">
        <v>61430200000</v>
      </c>
      <c r="R84" s="2">
        <v>57675900000</v>
      </c>
      <c r="S84" s="2">
        <v>53916500000</v>
      </c>
      <c r="T84" s="2">
        <v>50311900000</v>
      </c>
      <c r="U84" s="2">
        <v>46764400000</v>
      </c>
      <c r="V84" s="2">
        <v>43363600000</v>
      </c>
      <c r="W84" s="2">
        <v>40128700000</v>
      </c>
      <c r="X84" s="2">
        <v>37055000000</v>
      </c>
      <c r="Y84" s="2">
        <v>34288800000</v>
      </c>
      <c r="Z84" s="2">
        <v>31916200000</v>
      </c>
      <c r="AA84" s="2">
        <v>29815900000</v>
      </c>
      <c r="AB84" s="2">
        <v>28181200000</v>
      </c>
      <c r="AC84" s="2">
        <v>26897900000</v>
      </c>
      <c r="AD84" s="2">
        <v>25983400000</v>
      </c>
      <c r="AE84" s="2">
        <v>25408600000</v>
      </c>
      <c r="AF84" s="2">
        <v>24835400000</v>
      </c>
    </row>
    <row r="85" spans="1:32">
      <c r="A85" t="s">
        <v>103</v>
      </c>
      <c r="B85" t="s">
        <v>19</v>
      </c>
      <c r="C85" s="2">
        <v>1285540000</v>
      </c>
      <c r="D85" s="2">
        <v>1298890000</v>
      </c>
      <c r="E85" s="2">
        <v>1302130000</v>
      </c>
      <c r="F85" s="2">
        <v>1292750000</v>
      </c>
      <c r="G85" s="2">
        <v>1295280000</v>
      </c>
      <c r="H85" s="2">
        <v>1303050000</v>
      </c>
      <c r="I85" s="2">
        <v>1312160000</v>
      </c>
      <c r="J85" s="2">
        <v>1333340000</v>
      </c>
      <c r="K85" s="2">
        <v>1333580000</v>
      </c>
      <c r="L85" s="2">
        <v>1328390000</v>
      </c>
      <c r="M85" s="2">
        <v>1316250000</v>
      </c>
      <c r="N85" s="2">
        <v>1296680000</v>
      </c>
      <c r="O85" s="2">
        <v>1283400000</v>
      </c>
      <c r="P85" s="2">
        <v>1279060000</v>
      </c>
      <c r="Q85" s="2">
        <v>1275810000</v>
      </c>
      <c r="R85" s="2">
        <v>1272640000</v>
      </c>
      <c r="S85" s="2">
        <v>1271770000</v>
      </c>
      <c r="T85" s="2">
        <v>1286170000</v>
      </c>
      <c r="U85" s="2">
        <v>1306580000</v>
      </c>
      <c r="V85" s="2">
        <v>1318110000</v>
      </c>
      <c r="W85" s="2">
        <v>1323010000</v>
      </c>
      <c r="X85" s="2">
        <v>1323600000</v>
      </c>
      <c r="Y85" s="2">
        <v>1323190000</v>
      </c>
      <c r="Z85" s="2">
        <v>1326400000</v>
      </c>
      <c r="AA85" s="2">
        <v>1331450000</v>
      </c>
      <c r="AB85" s="2">
        <v>1346510000</v>
      </c>
      <c r="AC85" s="2">
        <v>1369550000</v>
      </c>
      <c r="AD85" s="2">
        <v>1403950000</v>
      </c>
      <c r="AE85" s="2">
        <v>1450570000</v>
      </c>
      <c r="AF85" s="2">
        <v>1496550000</v>
      </c>
    </row>
    <row r="86" spans="1:32">
      <c r="A86" t="s">
        <v>104</v>
      </c>
      <c r="B86" t="s">
        <v>19</v>
      </c>
      <c r="C86" s="2">
        <v>7711630000</v>
      </c>
      <c r="D86" s="2">
        <v>7855050000</v>
      </c>
      <c r="E86" s="2">
        <v>7875790000</v>
      </c>
      <c r="F86" s="2">
        <v>7778440000</v>
      </c>
      <c r="G86" s="2">
        <v>7629840000</v>
      </c>
      <c r="H86" s="2">
        <v>7484560000</v>
      </c>
      <c r="I86" s="2">
        <v>7329270000</v>
      </c>
      <c r="J86" s="2">
        <v>7141490000</v>
      </c>
      <c r="K86" s="2">
        <v>6912970000</v>
      </c>
      <c r="L86" s="2">
        <v>6652840000</v>
      </c>
      <c r="M86" s="2">
        <v>6364920000</v>
      </c>
      <c r="N86" s="2">
        <v>6050280000</v>
      </c>
      <c r="O86" s="2">
        <v>5746780000</v>
      </c>
      <c r="P86" s="2">
        <v>5451250000</v>
      </c>
      <c r="Q86" s="2">
        <v>5146810000</v>
      </c>
      <c r="R86" s="2">
        <v>4831080000</v>
      </c>
      <c r="S86" s="2">
        <v>4514950000</v>
      </c>
      <c r="T86" s="2">
        <v>4211880000</v>
      </c>
      <c r="U86" s="2">
        <v>3913640000</v>
      </c>
      <c r="V86" s="2">
        <v>3627760000</v>
      </c>
      <c r="W86" s="2">
        <v>3355810000</v>
      </c>
      <c r="X86" s="2">
        <v>3097410000</v>
      </c>
      <c r="Y86" s="2">
        <v>2864900000</v>
      </c>
      <c r="Z86" s="2">
        <v>2665560000</v>
      </c>
      <c r="AA86" s="2">
        <v>2489050000</v>
      </c>
      <c r="AB86" s="2">
        <v>2351730000</v>
      </c>
      <c r="AC86" s="2">
        <v>2243960000</v>
      </c>
      <c r="AD86" s="2">
        <v>2167270000</v>
      </c>
      <c r="AE86" s="2">
        <v>2119220000</v>
      </c>
      <c r="AF86" s="2">
        <v>2071320000</v>
      </c>
    </row>
    <row r="87" spans="1:32">
      <c r="A87" t="s">
        <v>105</v>
      </c>
      <c r="B87" t="s">
        <v>19</v>
      </c>
      <c r="C87" s="2">
        <v>39997200</v>
      </c>
      <c r="D87" s="2">
        <v>40412600</v>
      </c>
      <c r="E87" s="2">
        <v>43655600</v>
      </c>
      <c r="F87" s="2">
        <v>50820200</v>
      </c>
      <c r="G87" s="2">
        <v>47769100</v>
      </c>
      <c r="H87" s="2">
        <v>47617100</v>
      </c>
      <c r="I87" s="2">
        <v>49123000</v>
      </c>
      <c r="J87" s="2">
        <v>38440500</v>
      </c>
      <c r="K87" s="2">
        <v>41212100</v>
      </c>
      <c r="L87" s="2">
        <v>43752800</v>
      </c>
      <c r="M87" s="2">
        <v>45087900</v>
      </c>
      <c r="N87" s="2">
        <v>44441000</v>
      </c>
      <c r="O87" s="2">
        <v>45120100</v>
      </c>
      <c r="P87" s="2">
        <v>44581500</v>
      </c>
      <c r="Q87" s="2">
        <v>43843900</v>
      </c>
      <c r="R87" s="2">
        <v>43073400</v>
      </c>
      <c r="S87" s="2">
        <v>42247200</v>
      </c>
      <c r="T87" s="2">
        <v>41843700</v>
      </c>
      <c r="U87" s="2">
        <v>41692500</v>
      </c>
      <c r="V87" s="2">
        <v>41004500</v>
      </c>
      <c r="W87" s="2">
        <v>40023200</v>
      </c>
      <c r="X87" s="2">
        <v>38851200</v>
      </c>
      <c r="Y87" s="2">
        <v>37608900</v>
      </c>
      <c r="Z87" s="2">
        <v>36448900</v>
      </c>
      <c r="AA87" s="2">
        <v>35307000</v>
      </c>
      <c r="AB87" s="2">
        <v>34333100</v>
      </c>
      <c r="AC87" s="2">
        <v>33477500</v>
      </c>
      <c r="AD87" s="2">
        <v>32836900</v>
      </c>
      <c r="AE87" s="2">
        <v>32373900</v>
      </c>
      <c r="AF87" s="2">
        <v>31706900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25586800</v>
      </c>
      <c r="E90" s="2">
        <v>25505100</v>
      </c>
      <c r="F90" s="2">
        <v>25137100</v>
      </c>
      <c r="G90" s="2">
        <v>24698100</v>
      </c>
      <c r="H90" s="2">
        <v>24328200</v>
      </c>
      <c r="I90" s="2">
        <v>23974800</v>
      </c>
      <c r="J90" s="2">
        <v>23549400</v>
      </c>
      <c r="K90" s="2">
        <v>23005900</v>
      </c>
      <c r="L90" s="2">
        <v>22370100</v>
      </c>
      <c r="M90" s="2">
        <v>21634900</v>
      </c>
      <c r="N90" s="2">
        <v>20792000</v>
      </c>
      <c r="O90" s="2">
        <v>20013500</v>
      </c>
      <c r="P90" s="2">
        <v>19292400</v>
      </c>
      <c r="Q90" s="2">
        <v>18554100</v>
      </c>
      <c r="R90" s="2">
        <v>17790500</v>
      </c>
      <c r="S90" s="2">
        <v>17039400</v>
      </c>
      <c r="T90" s="2">
        <v>16816100</v>
      </c>
      <c r="U90" s="2">
        <v>16249800</v>
      </c>
      <c r="V90" s="2">
        <v>15685900</v>
      </c>
      <c r="W90" s="2">
        <v>15083100</v>
      </c>
      <c r="X90" s="2">
        <v>14438200</v>
      </c>
      <c r="Y90" s="2">
        <v>13820200</v>
      </c>
      <c r="Z90" s="2">
        <v>13294200</v>
      </c>
      <c r="AA90" s="2">
        <v>12827900</v>
      </c>
      <c r="AB90" s="2">
        <v>12507100</v>
      </c>
      <c r="AC90" s="2">
        <v>12299800</v>
      </c>
      <c r="AD90" s="2">
        <v>12228100</v>
      </c>
      <c r="AE90" s="2">
        <v>12290700</v>
      </c>
      <c r="AF90" s="2">
        <v>12347800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6517560</v>
      </c>
      <c r="G93" s="2">
        <v>6115510</v>
      </c>
      <c r="H93" s="2">
        <v>5725860</v>
      </c>
      <c r="I93" s="2">
        <v>5306760</v>
      </c>
      <c r="J93" s="2">
        <v>4873110</v>
      </c>
      <c r="K93" s="2">
        <v>4431000</v>
      </c>
      <c r="L93" s="2">
        <v>3986150</v>
      </c>
      <c r="M93" s="2">
        <v>3535030</v>
      </c>
      <c r="N93" s="2">
        <v>3083530</v>
      </c>
      <c r="O93" s="2">
        <v>2635650</v>
      </c>
      <c r="P93" s="2">
        <v>2196050</v>
      </c>
      <c r="Q93" s="2">
        <v>1773470</v>
      </c>
      <c r="R93" s="2">
        <v>1368640</v>
      </c>
      <c r="S93">
        <v>994376</v>
      </c>
      <c r="T93">
        <v>909576</v>
      </c>
      <c r="U93">
        <v>827549</v>
      </c>
      <c r="V93">
        <v>757484</v>
      </c>
      <c r="W93">
        <v>686523</v>
      </c>
      <c r="X93">
        <v>625982</v>
      </c>
      <c r="Y93">
        <v>570962</v>
      </c>
      <c r="Z93">
        <v>528455</v>
      </c>
      <c r="AA93">
        <v>492519</v>
      </c>
      <c r="AB93">
        <v>461762</v>
      </c>
      <c r="AC93">
        <v>436638</v>
      </c>
      <c r="AD93">
        <v>423409</v>
      </c>
      <c r="AE93">
        <v>423572</v>
      </c>
      <c r="AF93">
        <v>424516</v>
      </c>
    </row>
    <row r="94" spans="1:32">
      <c r="A94" t="s">
        <v>112</v>
      </c>
      <c r="B94" t="s">
        <v>19</v>
      </c>
      <c r="C94" s="2">
        <v>9358500000</v>
      </c>
      <c r="D94" s="2">
        <v>8453200000</v>
      </c>
      <c r="E94" s="2">
        <v>8366260000</v>
      </c>
      <c r="F94" s="2">
        <v>8266520000</v>
      </c>
      <c r="G94" s="2">
        <v>8213540000</v>
      </c>
      <c r="H94" s="2">
        <v>8181750000</v>
      </c>
      <c r="I94" s="2">
        <v>8088860000</v>
      </c>
      <c r="J94" s="2">
        <v>7965960000</v>
      </c>
      <c r="K94" s="2">
        <v>7817100000</v>
      </c>
      <c r="L94" s="2">
        <v>7653170000</v>
      </c>
      <c r="M94" s="2">
        <v>7442930000</v>
      </c>
      <c r="N94" s="2">
        <v>7202040000</v>
      </c>
      <c r="O94" s="2">
        <v>6952550000</v>
      </c>
      <c r="P94" s="2">
        <v>6694180000</v>
      </c>
      <c r="Q94" s="2">
        <v>6439520000</v>
      </c>
      <c r="R94" s="2">
        <v>6175940000</v>
      </c>
      <c r="S94" s="2">
        <v>5922750000</v>
      </c>
      <c r="T94" s="2">
        <v>5644140000</v>
      </c>
      <c r="U94" s="2">
        <v>5406520000</v>
      </c>
      <c r="V94" s="2">
        <v>5191770000</v>
      </c>
      <c r="W94" s="2">
        <v>4994690000</v>
      </c>
      <c r="X94" s="2">
        <v>4815800000</v>
      </c>
      <c r="Y94" s="2">
        <v>4637670000</v>
      </c>
      <c r="Z94" s="2">
        <v>4501170000</v>
      </c>
      <c r="AA94" s="2">
        <v>4383500000</v>
      </c>
      <c r="AB94" s="2">
        <v>4289940000</v>
      </c>
      <c r="AC94" s="2">
        <v>4220550000</v>
      </c>
      <c r="AD94" s="2">
        <v>4209430000</v>
      </c>
      <c r="AE94" s="2">
        <v>4262500000</v>
      </c>
      <c r="AF94" s="2">
        <v>4322670000</v>
      </c>
    </row>
    <row r="95" spans="1:32">
      <c r="A95" t="s">
        <v>113</v>
      </c>
      <c r="B95" t="s">
        <v>19</v>
      </c>
      <c r="C95" s="2">
        <v>27728000000</v>
      </c>
      <c r="D95" s="2">
        <v>24400700000</v>
      </c>
      <c r="E95" s="2">
        <v>23486400000</v>
      </c>
      <c r="F95" s="2">
        <v>22487700000</v>
      </c>
      <c r="G95" s="2">
        <v>21809700000</v>
      </c>
      <c r="H95" s="2">
        <v>21158900000</v>
      </c>
      <c r="I95" s="2">
        <v>20346000000</v>
      </c>
      <c r="J95" s="2">
        <v>19660200000</v>
      </c>
      <c r="K95" s="2">
        <v>18720900000</v>
      </c>
      <c r="L95" s="2">
        <v>17764500000</v>
      </c>
      <c r="M95" s="2">
        <v>16726100000</v>
      </c>
      <c r="N95" s="2">
        <v>15643600000</v>
      </c>
      <c r="O95" s="2">
        <v>14550700000</v>
      </c>
      <c r="P95" s="2">
        <v>13483400000</v>
      </c>
      <c r="Q95" s="2">
        <v>12450800000</v>
      </c>
      <c r="R95" s="2">
        <v>11430600000</v>
      </c>
      <c r="S95" s="2">
        <v>10460200000</v>
      </c>
      <c r="T95" s="2">
        <v>9781030000</v>
      </c>
      <c r="U95" s="2">
        <v>9234460000</v>
      </c>
      <c r="V95" s="2">
        <v>8711350000</v>
      </c>
      <c r="W95" s="2">
        <v>8220830000</v>
      </c>
      <c r="X95" s="2">
        <v>7762620000</v>
      </c>
      <c r="Y95" s="2">
        <v>7325000000</v>
      </c>
      <c r="Z95" s="2">
        <v>6993480000</v>
      </c>
      <c r="AA95" s="2">
        <v>6708860000</v>
      </c>
      <c r="AB95" s="2">
        <v>6481800000</v>
      </c>
      <c r="AC95" s="2">
        <v>6304050000</v>
      </c>
      <c r="AD95" s="2">
        <v>6260830000</v>
      </c>
      <c r="AE95" s="2">
        <v>6360170000</v>
      </c>
      <c r="AF95" s="2">
        <v>6475700000</v>
      </c>
    </row>
    <row r="96" spans="1:32">
      <c r="A96" t="s">
        <v>114</v>
      </c>
      <c r="B96" t="s">
        <v>19</v>
      </c>
      <c r="C96" s="2">
        <v>785113000</v>
      </c>
      <c r="D96" s="2">
        <v>709164000</v>
      </c>
      <c r="E96" s="2">
        <v>701870000</v>
      </c>
      <c r="F96" s="2">
        <v>693501000</v>
      </c>
      <c r="G96" s="2">
        <v>689055000</v>
      </c>
      <c r="H96" s="2">
        <v>686385000</v>
      </c>
      <c r="I96" s="2">
        <v>678584000</v>
      </c>
      <c r="J96" s="2">
        <v>668262000</v>
      </c>
      <c r="K96" s="2">
        <v>655760000</v>
      </c>
      <c r="L96" s="2">
        <v>641990000</v>
      </c>
      <c r="M96" s="2">
        <v>624326000</v>
      </c>
      <c r="N96" s="2">
        <v>604078000</v>
      </c>
      <c r="O96" s="2">
        <v>583106000</v>
      </c>
      <c r="P96" s="2">
        <v>561383000</v>
      </c>
      <c r="Q96" s="2">
        <v>539967000</v>
      </c>
      <c r="R96" s="2">
        <v>517796000</v>
      </c>
      <c r="S96" s="2">
        <v>496490000</v>
      </c>
      <c r="T96" s="2">
        <v>473042000</v>
      </c>
      <c r="U96" s="2">
        <v>453033000</v>
      </c>
      <c r="V96" s="2">
        <v>434938000</v>
      </c>
      <c r="W96" s="2">
        <v>418321000</v>
      </c>
      <c r="X96" s="2">
        <v>403226000</v>
      </c>
      <c r="Y96" s="2">
        <v>388194000</v>
      </c>
      <c r="Z96" s="2">
        <v>376657000</v>
      </c>
      <c r="AA96" s="2">
        <v>366702000</v>
      </c>
      <c r="AB96" s="2">
        <v>358771000</v>
      </c>
      <c r="AC96" s="2">
        <v>352867000</v>
      </c>
      <c r="AD96" s="2">
        <v>351863000</v>
      </c>
      <c r="AE96" s="2">
        <v>356253000</v>
      </c>
      <c r="AF96" s="2">
        <v>361240000</v>
      </c>
    </row>
    <row r="97" spans="1:32">
      <c r="A97" t="s">
        <v>115</v>
      </c>
      <c r="B97" t="s">
        <v>19</v>
      </c>
      <c r="C97" s="2">
        <v>862708000</v>
      </c>
      <c r="D97" s="2">
        <v>759182000</v>
      </c>
      <c r="E97" s="2">
        <v>787413000</v>
      </c>
      <c r="F97" s="2">
        <v>884032000</v>
      </c>
      <c r="G97" s="2">
        <v>804331000</v>
      </c>
      <c r="H97" s="2">
        <v>773203000</v>
      </c>
      <c r="I97" s="2">
        <v>761689000</v>
      </c>
      <c r="J97" s="2">
        <v>566808000</v>
      </c>
      <c r="K97" s="2">
        <v>578536000</v>
      </c>
      <c r="L97" s="2">
        <v>585103000</v>
      </c>
      <c r="M97" s="2">
        <v>572947000</v>
      </c>
      <c r="N97" s="2">
        <v>536151000</v>
      </c>
      <c r="O97" s="2">
        <v>511555000</v>
      </c>
      <c r="P97" s="2">
        <v>469964000</v>
      </c>
      <c r="Q97" s="2">
        <v>427880000</v>
      </c>
      <c r="R97" s="2">
        <v>386878000</v>
      </c>
      <c r="S97" s="2">
        <v>347480000</v>
      </c>
      <c r="T97" s="2">
        <v>318212000</v>
      </c>
      <c r="U97" s="2">
        <v>294668000</v>
      </c>
      <c r="V97" s="2">
        <v>270997000</v>
      </c>
      <c r="W97" s="2">
        <v>248693000</v>
      </c>
      <c r="X97" s="2">
        <v>227854000</v>
      </c>
      <c r="Y97" s="2">
        <v>208198000</v>
      </c>
      <c r="Z97" s="2">
        <v>192178000</v>
      </c>
      <c r="AA97" s="2">
        <v>177904000</v>
      </c>
      <c r="AB97" s="2">
        <v>165271000</v>
      </c>
      <c r="AC97" s="2">
        <v>154098000</v>
      </c>
      <c r="AD97" s="2">
        <v>146434000</v>
      </c>
      <c r="AE97" s="2">
        <v>141946000</v>
      </c>
      <c r="AF97" s="2">
        <v>137198000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671568</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333190</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9637820</v>
      </c>
      <c r="E103" s="2">
        <v>9536880</v>
      </c>
      <c r="F103" s="2">
        <v>9320670</v>
      </c>
      <c r="G103" s="2">
        <v>9037290</v>
      </c>
      <c r="H103" s="2">
        <v>8760310</v>
      </c>
      <c r="I103" s="2">
        <v>8479400</v>
      </c>
      <c r="J103" s="2">
        <v>8169580</v>
      </c>
      <c r="K103" s="2">
        <v>7821230</v>
      </c>
      <c r="L103" s="2">
        <v>7446280</v>
      </c>
      <c r="M103" s="2">
        <v>7047750</v>
      </c>
      <c r="N103" s="2">
        <v>6626600</v>
      </c>
      <c r="O103" s="2">
        <v>6229000</v>
      </c>
      <c r="P103" s="2">
        <v>5854440</v>
      </c>
      <c r="Q103" s="2">
        <v>5482070</v>
      </c>
      <c r="R103" s="2">
        <v>5110340</v>
      </c>
      <c r="S103" s="2">
        <v>4749280</v>
      </c>
      <c r="T103" s="2">
        <v>4612330</v>
      </c>
      <c r="U103" s="2">
        <v>4393200</v>
      </c>
      <c r="V103" s="2">
        <v>4220880</v>
      </c>
      <c r="W103" s="2">
        <v>4044760</v>
      </c>
      <c r="X103" s="2">
        <v>3902250</v>
      </c>
      <c r="Y103" s="2">
        <v>3793050</v>
      </c>
      <c r="Z103" s="2">
        <v>3717690</v>
      </c>
      <c r="AA103" s="2">
        <v>3661690</v>
      </c>
      <c r="AB103" s="2">
        <v>3640510</v>
      </c>
      <c r="AC103" s="2">
        <v>3642740</v>
      </c>
      <c r="AD103" s="2">
        <v>3671480</v>
      </c>
      <c r="AE103" s="2">
        <v>3724430</v>
      </c>
      <c r="AF103" s="2">
        <v>3766730</v>
      </c>
    </row>
    <row r="104" spans="1:32">
      <c r="A104" t="s">
        <v>122</v>
      </c>
      <c r="B104" t="s">
        <v>19</v>
      </c>
      <c r="C104" s="2">
        <v>26379100000</v>
      </c>
      <c r="D104" s="2">
        <v>26870000000</v>
      </c>
      <c r="E104" s="2">
        <v>26941500000</v>
      </c>
      <c r="F104" s="2">
        <v>26608900000</v>
      </c>
      <c r="G104" s="2">
        <v>26101200000</v>
      </c>
      <c r="H104" s="2">
        <v>25605100000</v>
      </c>
      <c r="I104" s="2">
        <v>25075200000</v>
      </c>
      <c r="J104" s="2">
        <v>24434100000</v>
      </c>
      <c r="K104" s="2">
        <v>23654100000</v>
      </c>
      <c r="L104" s="2">
        <v>22766200000</v>
      </c>
      <c r="M104" s="2">
        <v>21783700000</v>
      </c>
      <c r="N104" s="2">
        <v>20710300000</v>
      </c>
      <c r="O104" s="2">
        <v>19674900000</v>
      </c>
      <c r="P104" s="2">
        <v>18666800000</v>
      </c>
      <c r="Q104" s="2">
        <v>17628100000</v>
      </c>
      <c r="R104" s="2">
        <v>16550800000</v>
      </c>
      <c r="S104" s="2">
        <v>15472000000</v>
      </c>
      <c r="T104" s="2">
        <v>14437600000</v>
      </c>
      <c r="U104" s="2">
        <v>13419600000</v>
      </c>
      <c r="V104" s="2">
        <v>12443700000</v>
      </c>
      <c r="W104" s="2">
        <v>11515400000</v>
      </c>
      <c r="X104" s="2">
        <v>10633400000</v>
      </c>
      <c r="Y104" s="2">
        <v>9839550000</v>
      </c>
      <c r="Z104" s="2">
        <v>9158710000</v>
      </c>
      <c r="AA104" s="2">
        <v>8556010000</v>
      </c>
      <c r="AB104" s="2">
        <v>8086930000</v>
      </c>
      <c r="AC104" s="2">
        <v>7718660000</v>
      </c>
      <c r="AD104" s="2">
        <v>7456230000</v>
      </c>
      <c r="AE104" s="2">
        <v>7291290000</v>
      </c>
      <c r="AF104" s="2">
        <v>7126820000</v>
      </c>
    </row>
    <row r="105" spans="1:32">
      <c r="A105" t="s">
        <v>123</v>
      </c>
      <c r="B105" t="s">
        <v>19</v>
      </c>
      <c r="C105" s="2">
        <v>906693000</v>
      </c>
      <c r="D105" s="2">
        <v>916109000</v>
      </c>
      <c r="E105" s="2">
        <v>918392000</v>
      </c>
      <c r="F105" s="2">
        <v>911775000</v>
      </c>
      <c r="G105" s="2">
        <v>913561000</v>
      </c>
      <c r="H105" s="2">
        <v>919045000</v>
      </c>
      <c r="I105" s="2">
        <v>925469000</v>
      </c>
      <c r="J105" s="2">
        <v>940405000</v>
      </c>
      <c r="K105" s="2">
        <v>940578000</v>
      </c>
      <c r="L105" s="2">
        <v>936919000</v>
      </c>
      <c r="M105" s="2">
        <v>928356000</v>
      </c>
      <c r="N105" s="2">
        <v>914551000</v>
      </c>
      <c r="O105" s="2">
        <v>905185000</v>
      </c>
      <c r="P105" s="2">
        <v>902120000</v>
      </c>
      <c r="Q105" s="2">
        <v>899830000</v>
      </c>
      <c r="R105" s="2">
        <v>897591000</v>
      </c>
      <c r="S105" s="2">
        <v>896981000</v>
      </c>
      <c r="T105" s="2">
        <v>907136000</v>
      </c>
      <c r="U105" s="2">
        <v>921531000</v>
      </c>
      <c r="V105" s="2">
        <v>929665000</v>
      </c>
      <c r="W105" s="2">
        <v>933122000</v>
      </c>
      <c r="X105" s="2">
        <v>933536000</v>
      </c>
      <c r="Y105" s="2">
        <v>933246000</v>
      </c>
      <c r="Z105" s="2">
        <v>935511000</v>
      </c>
      <c r="AA105" s="2">
        <v>939072000</v>
      </c>
      <c r="AB105" s="2">
        <v>949698000</v>
      </c>
      <c r="AC105" s="2">
        <v>965943000</v>
      </c>
      <c r="AD105" s="2">
        <v>990210000</v>
      </c>
      <c r="AE105" s="2">
        <v>1023090000</v>
      </c>
      <c r="AF105" s="2">
        <v>1055520000</v>
      </c>
    </row>
    <row r="106" spans="1:32">
      <c r="A106" t="s">
        <v>124</v>
      </c>
      <c r="B106" t="s">
        <v>19</v>
      </c>
      <c r="C106" s="2">
        <v>2212940000</v>
      </c>
      <c r="D106" s="2">
        <v>2254100000</v>
      </c>
      <c r="E106" s="2">
        <v>2260050000</v>
      </c>
      <c r="F106" s="2">
        <v>2232110000</v>
      </c>
      <c r="G106" s="2">
        <v>2189470000</v>
      </c>
      <c r="H106" s="2">
        <v>2147780000</v>
      </c>
      <c r="I106" s="2">
        <v>2103220000</v>
      </c>
      <c r="J106" s="2">
        <v>2049330000</v>
      </c>
      <c r="K106" s="2">
        <v>1983760000</v>
      </c>
      <c r="L106" s="2">
        <v>1909110000</v>
      </c>
      <c r="M106" s="2">
        <v>1826490000</v>
      </c>
      <c r="N106" s="2">
        <v>1736200000</v>
      </c>
      <c r="O106" s="2">
        <v>1649100000</v>
      </c>
      <c r="P106" s="2">
        <v>1564300000</v>
      </c>
      <c r="Q106" s="2">
        <v>1476930000</v>
      </c>
      <c r="R106" s="2">
        <v>1386330000</v>
      </c>
      <c r="S106" s="2">
        <v>1295620000</v>
      </c>
      <c r="T106" s="2">
        <v>1208650000</v>
      </c>
      <c r="U106" s="2">
        <v>1123060000</v>
      </c>
      <c r="V106" s="2">
        <v>1041030000</v>
      </c>
      <c r="W106" s="2">
        <v>962988000</v>
      </c>
      <c r="X106" s="2">
        <v>888838000</v>
      </c>
      <c r="Y106" s="2">
        <v>822116000</v>
      </c>
      <c r="Z106" s="2">
        <v>764912000</v>
      </c>
      <c r="AA106" s="2">
        <v>714262000</v>
      </c>
      <c r="AB106" s="2">
        <v>674857000</v>
      </c>
      <c r="AC106" s="2">
        <v>643929000</v>
      </c>
      <c r="AD106" s="2">
        <v>621922000</v>
      </c>
      <c r="AE106" s="2">
        <v>608134000</v>
      </c>
      <c r="AF106" s="2">
        <v>594389000</v>
      </c>
    </row>
    <row r="107" spans="1:32">
      <c r="A107" t="s">
        <v>125</v>
      </c>
      <c r="B107" t="s">
        <v>19</v>
      </c>
      <c r="C107" s="2">
        <v>28210100</v>
      </c>
      <c r="D107" s="2">
        <v>28503100</v>
      </c>
      <c r="E107" s="2">
        <v>30790300</v>
      </c>
      <c r="F107" s="2">
        <v>35843600</v>
      </c>
      <c r="G107" s="2">
        <v>33691600</v>
      </c>
      <c r="H107" s="2">
        <v>33584400</v>
      </c>
      <c r="I107" s="2">
        <v>34646500</v>
      </c>
      <c r="J107" s="2">
        <v>27112100</v>
      </c>
      <c r="K107" s="2">
        <v>29067000</v>
      </c>
      <c r="L107" s="2">
        <v>30858900</v>
      </c>
      <c r="M107" s="2">
        <v>31800500</v>
      </c>
      <c r="N107" s="2">
        <v>31344300</v>
      </c>
      <c r="O107" s="2">
        <v>31823300</v>
      </c>
      <c r="P107" s="2">
        <v>31443400</v>
      </c>
      <c r="Q107" s="2">
        <v>30923200</v>
      </c>
      <c r="R107" s="2">
        <v>30379700</v>
      </c>
      <c r="S107" s="2">
        <v>29797000</v>
      </c>
      <c r="T107" s="2">
        <v>29512400</v>
      </c>
      <c r="U107" s="2">
        <v>29405800</v>
      </c>
      <c r="V107" s="2">
        <v>28920500</v>
      </c>
      <c r="W107" s="2">
        <v>28228400</v>
      </c>
      <c r="X107" s="2">
        <v>27401800</v>
      </c>
      <c r="Y107" s="2">
        <v>26525600</v>
      </c>
      <c r="Z107" s="2">
        <v>25707500</v>
      </c>
      <c r="AA107" s="2">
        <v>24902100</v>
      </c>
      <c r="AB107" s="2">
        <v>24215200</v>
      </c>
      <c r="AC107" s="2">
        <v>23611700</v>
      </c>
      <c r="AD107" s="2">
        <v>23159900</v>
      </c>
      <c r="AE107" s="2">
        <v>22833300</v>
      </c>
      <c r="AF107" s="2">
        <v>22362900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10258000</v>
      </c>
      <c r="E110" s="2">
        <v>10225200</v>
      </c>
      <c r="F110" s="2">
        <v>10077700</v>
      </c>
      <c r="G110" s="2">
        <v>9901730</v>
      </c>
      <c r="H110" s="2">
        <v>9753400</v>
      </c>
      <c r="I110" s="2">
        <v>9611710</v>
      </c>
      <c r="J110" s="2">
        <v>9441190</v>
      </c>
      <c r="K110" s="2">
        <v>9223290</v>
      </c>
      <c r="L110" s="2">
        <v>8968400</v>
      </c>
      <c r="M110" s="2">
        <v>8673640</v>
      </c>
      <c r="N110" s="2">
        <v>8335730</v>
      </c>
      <c r="O110" s="2">
        <v>8023590</v>
      </c>
      <c r="P110" s="2">
        <v>7734510</v>
      </c>
      <c r="Q110" s="2">
        <v>7438520</v>
      </c>
      <c r="R110" s="2">
        <v>7132390</v>
      </c>
      <c r="S110" s="2">
        <v>6831250</v>
      </c>
      <c r="T110" s="2">
        <v>6741750</v>
      </c>
      <c r="U110" s="2">
        <v>6514700</v>
      </c>
      <c r="V110" s="2">
        <v>6288620</v>
      </c>
      <c r="W110" s="2">
        <v>6046950</v>
      </c>
      <c r="X110" s="2">
        <v>5788400</v>
      </c>
      <c r="Y110" s="2">
        <v>5540660</v>
      </c>
      <c r="Z110" s="2">
        <v>5329790</v>
      </c>
      <c r="AA110" s="2">
        <v>5142820</v>
      </c>
      <c r="AB110" s="2">
        <v>5014220</v>
      </c>
      <c r="AC110" s="2">
        <v>4931120</v>
      </c>
      <c r="AD110" s="2">
        <v>4902360</v>
      </c>
      <c r="AE110" s="2">
        <v>4927450</v>
      </c>
      <c r="AF110" s="2">
        <v>4950360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2963020</v>
      </c>
      <c r="E113" s="2">
        <v>2786940</v>
      </c>
      <c r="F113" s="2">
        <v>2612050</v>
      </c>
      <c r="G113" s="2">
        <v>2450920</v>
      </c>
      <c r="H113" s="2">
        <v>2294760</v>
      </c>
      <c r="I113" s="2">
        <v>2126800</v>
      </c>
      <c r="J113" s="2">
        <v>1953000</v>
      </c>
      <c r="K113" s="2">
        <v>1775820</v>
      </c>
      <c r="L113" s="2">
        <v>1597530</v>
      </c>
      <c r="M113" s="2">
        <v>1416740</v>
      </c>
      <c r="N113" s="2">
        <v>1235790</v>
      </c>
      <c r="O113" s="2">
        <v>1056290</v>
      </c>
      <c r="P113">
        <v>880115</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2685530000</v>
      </c>
      <c r="D114" s="2">
        <v>2425740000</v>
      </c>
      <c r="E114" s="2">
        <v>2400790000</v>
      </c>
      <c r="F114" s="2">
        <v>2372170000</v>
      </c>
      <c r="G114" s="2">
        <v>2356970000</v>
      </c>
      <c r="H114" s="2">
        <v>2347850000</v>
      </c>
      <c r="I114" s="2">
        <v>2321190000</v>
      </c>
      <c r="J114" s="2">
        <v>2285920000</v>
      </c>
      <c r="K114" s="2">
        <v>2243200000</v>
      </c>
      <c r="L114" s="2">
        <v>2196160000</v>
      </c>
      <c r="M114" s="2">
        <v>2135830000</v>
      </c>
      <c r="N114" s="2">
        <v>2066710000</v>
      </c>
      <c r="O114" s="2">
        <v>1995110000</v>
      </c>
      <c r="P114" s="2">
        <v>1920970000</v>
      </c>
      <c r="Q114" s="2">
        <v>1847890000</v>
      </c>
      <c r="R114" s="2">
        <v>1772260000</v>
      </c>
      <c r="S114" s="2">
        <v>1699600000</v>
      </c>
      <c r="T114" s="2">
        <v>1619650000</v>
      </c>
      <c r="U114" s="2">
        <v>1551460000</v>
      </c>
      <c r="V114" s="2">
        <v>1489840000</v>
      </c>
      <c r="W114" s="2">
        <v>1433280000</v>
      </c>
      <c r="X114" s="2">
        <v>1381950000</v>
      </c>
      <c r="Y114" s="2">
        <v>1330830000</v>
      </c>
      <c r="Z114" s="2">
        <v>1291660000</v>
      </c>
      <c r="AA114" s="2">
        <v>1257900000</v>
      </c>
      <c r="AB114" s="2">
        <v>1231050000</v>
      </c>
      <c r="AC114" s="2">
        <v>1211140000</v>
      </c>
      <c r="AD114" s="2">
        <v>1207950000</v>
      </c>
      <c r="AE114" s="2">
        <v>1223170000</v>
      </c>
      <c r="AF114" s="2">
        <v>1240440000</v>
      </c>
    </row>
    <row r="115" spans="1:32">
      <c r="A115" t="s">
        <v>133</v>
      </c>
      <c r="B115" t="s">
        <v>19</v>
      </c>
      <c r="C115" s="2">
        <v>19556600000</v>
      </c>
      <c r="D115" s="2">
        <v>17209800000</v>
      </c>
      <c r="E115" s="2">
        <v>16565000000</v>
      </c>
      <c r="F115" s="2">
        <v>15860600000</v>
      </c>
      <c r="G115" s="2">
        <v>15382400000</v>
      </c>
      <c r="H115" s="2">
        <v>14923400000</v>
      </c>
      <c r="I115" s="2">
        <v>14350100000</v>
      </c>
      <c r="J115" s="2">
        <v>13866300000</v>
      </c>
      <c r="K115" s="2">
        <v>13203800000</v>
      </c>
      <c r="L115" s="2">
        <v>12529300000</v>
      </c>
      <c r="M115" s="2">
        <v>11796900000</v>
      </c>
      <c r="N115" s="2">
        <v>11033400000</v>
      </c>
      <c r="O115" s="2">
        <v>10262700000</v>
      </c>
      <c r="P115" s="2">
        <v>9509870000</v>
      </c>
      <c r="Q115" s="2">
        <v>8781590000</v>
      </c>
      <c r="R115" s="2">
        <v>8062020000</v>
      </c>
      <c r="S115" s="2">
        <v>7377600000</v>
      </c>
      <c r="T115" s="2">
        <v>6898570000</v>
      </c>
      <c r="U115" s="2">
        <v>6513070000</v>
      </c>
      <c r="V115" s="2">
        <v>6144130000</v>
      </c>
      <c r="W115" s="2">
        <v>5798160000</v>
      </c>
      <c r="X115" s="2">
        <v>5474990000</v>
      </c>
      <c r="Y115" s="2">
        <v>5166330000</v>
      </c>
      <c r="Z115" s="2">
        <v>4932510000</v>
      </c>
      <c r="AA115" s="2">
        <v>4731770000</v>
      </c>
      <c r="AB115" s="2">
        <v>4571620000</v>
      </c>
      <c r="AC115" s="2">
        <v>4446250000</v>
      </c>
      <c r="AD115" s="2">
        <v>4415770000</v>
      </c>
      <c r="AE115" s="2">
        <v>4485840000</v>
      </c>
      <c r="AF115" s="2">
        <v>4567320000</v>
      </c>
    </row>
    <row r="116" spans="1:32">
      <c r="A116" t="s">
        <v>134</v>
      </c>
      <c r="B116" t="s">
        <v>19</v>
      </c>
      <c r="C116" s="2">
        <v>225297000</v>
      </c>
      <c r="D116" s="2">
        <v>203503000</v>
      </c>
      <c r="E116" s="2">
        <v>201410000</v>
      </c>
      <c r="F116" s="2">
        <v>199008000</v>
      </c>
      <c r="G116" s="2">
        <v>197732000</v>
      </c>
      <c r="H116" s="2">
        <v>196966000</v>
      </c>
      <c r="I116" s="2">
        <v>194727000</v>
      </c>
      <c r="J116" s="2">
        <v>191765000</v>
      </c>
      <c r="K116" s="2">
        <v>188178000</v>
      </c>
      <c r="L116" s="2">
        <v>184226000</v>
      </c>
      <c r="M116" s="2">
        <v>179157000</v>
      </c>
      <c r="N116" s="2">
        <v>173347000</v>
      </c>
      <c r="O116" s="2">
        <v>167329000</v>
      </c>
      <c r="P116" s="2">
        <v>161095000</v>
      </c>
      <c r="Q116" s="2">
        <v>154950000</v>
      </c>
      <c r="R116" s="2">
        <v>148587000</v>
      </c>
      <c r="S116" s="2">
        <v>142473000</v>
      </c>
      <c r="T116" s="2">
        <v>135745000</v>
      </c>
      <c r="U116" s="2">
        <v>130003000</v>
      </c>
      <c r="V116" s="2">
        <v>124810000</v>
      </c>
      <c r="W116" s="2">
        <v>120042000</v>
      </c>
      <c r="X116" s="2">
        <v>115710000</v>
      </c>
      <c r="Y116" s="2">
        <v>111397000</v>
      </c>
      <c r="Z116" s="2">
        <v>108086000</v>
      </c>
      <c r="AA116" s="2">
        <v>105229000</v>
      </c>
      <c r="AB116" s="2">
        <v>102953000</v>
      </c>
      <c r="AC116" s="2">
        <v>101259000</v>
      </c>
      <c r="AD116" s="2">
        <v>100971000</v>
      </c>
      <c r="AE116" s="2">
        <v>102231000</v>
      </c>
      <c r="AF116" s="2">
        <v>103662000</v>
      </c>
    </row>
    <row r="117" spans="1:32">
      <c r="A117" t="s">
        <v>135</v>
      </c>
      <c r="B117" t="s">
        <v>19</v>
      </c>
      <c r="C117" s="2">
        <v>608469000</v>
      </c>
      <c r="D117" s="2">
        <v>535452000</v>
      </c>
      <c r="E117" s="2">
        <v>555363000</v>
      </c>
      <c r="F117" s="2">
        <v>623509000</v>
      </c>
      <c r="G117" s="2">
        <v>567295000</v>
      </c>
      <c r="H117" s="2">
        <v>545341000</v>
      </c>
      <c r="I117" s="2">
        <v>537220000</v>
      </c>
      <c r="J117" s="2">
        <v>399770000</v>
      </c>
      <c r="K117" s="2">
        <v>408042000</v>
      </c>
      <c r="L117" s="2">
        <v>412674000</v>
      </c>
      <c r="M117" s="2">
        <v>404101000</v>
      </c>
      <c r="N117" s="2">
        <v>378148000</v>
      </c>
      <c r="O117" s="2">
        <v>360801000</v>
      </c>
      <c r="P117" s="2">
        <v>331466000</v>
      </c>
      <c r="Q117" s="2">
        <v>301784000</v>
      </c>
      <c r="R117" s="2">
        <v>272866000</v>
      </c>
      <c r="S117" s="2">
        <v>245078000</v>
      </c>
      <c r="T117" s="2">
        <v>224435000</v>
      </c>
      <c r="U117" s="2">
        <v>207830000</v>
      </c>
      <c r="V117" s="2">
        <v>191135000</v>
      </c>
      <c r="W117" s="2">
        <v>175404000</v>
      </c>
      <c r="X117" s="2">
        <v>160706000</v>
      </c>
      <c r="Y117" s="2">
        <v>146842000</v>
      </c>
      <c r="Z117" s="2">
        <v>135543000</v>
      </c>
      <c r="AA117" s="2">
        <v>125476000</v>
      </c>
      <c r="AB117" s="2">
        <v>116566000</v>
      </c>
      <c r="AC117" s="2">
        <v>108685000</v>
      </c>
      <c r="AD117" s="2">
        <v>103280000</v>
      </c>
      <c r="AE117" s="2">
        <v>100115000</v>
      </c>
      <c r="AF117" s="2">
        <v>96766100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728702</v>
      </c>
      <c r="K120">
        <v>657596</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1247250</v>
      </c>
      <c r="E123" s="2">
        <v>1234180</v>
      </c>
      <c r="F123" s="2">
        <v>1206200</v>
      </c>
      <c r="G123" s="2">
        <v>1169530</v>
      </c>
      <c r="H123" s="2">
        <v>1133690</v>
      </c>
      <c r="I123" s="2">
        <v>1097330</v>
      </c>
      <c r="J123" s="2">
        <v>1057240</v>
      </c>
      <c r="K123" s="2">
        <v>1012160</v>
      </c>
      <c r="L123">
        <v>963637</v>
      </c>
      <c r="M123">
        <v>912062</v>
      </c>
      <c r="N123">
        <v>857560</v>
      </c>
      <c r="O123">
        <v>806106</v>
      </c>
      <c r="P123">
        <v>757634</v>
      </c>
      <c r="Q123">
        <v>709444</v>
      </c>
      <c r="R123">
        <v>661338</v>
      </c>
      <c r="S123">
        <v>614612</v>
      </c>
      <c r="T123">
        <v>596889</v>
      </c>
      <c r="U123">
        <v>568531</v>
      </c>
      <c r="V123">
        <v>546232</v>
      </c>
      <c r="W123">
        <v>523440</v>
      </c>
      <c r="X123">
        <v>504997</v>
      </c>
      <c r="Y123">
        <v>490866</v>
      </c>
      <c r="Z123">
        <v>481112</v>
      </c>
      <c r="AA123">
        <v>473866</v>
      </c>
      <c r="AB123">
        <v>471125</v>
      </c>
      <c r="AC123">
        <v>471413</v>
      </c>
      <c r="AD123">
        <v>475132</v>
      </c>
      <c r="AE123">
        <v>481985</v>
      </c>
      <c r="AF123">
        <v>487459</v>
      </c>
    </row>
    <row r="124" spans="1:32">
      <c r="A124" t="s">
        <v>142</v>
      </c>
      <c r="B124" t="s">
        <v>19</v>
      </c>
      <c r="C124" s="2">
        <v>6407100000</v>
      </c>
      <c r="D124" s="2">
        <v>6526330000</v>
      </c>
      <c r="E124" s="2">
        <v>6543680000</v>
      </c>
      <c r="F124" s="2">
        <v>6462910000</v>
      </c>
      <c r="G124" s="2">
        <v>6339590000</v>
      </c>
      <c r="H124" s="2">
        <v>6219090000</v>
      </c>
      <c r="I124" s="2">
        <v>6090390000</v>
      </c>
      <c r="J124" s="2">
        <v>5934690000</v>
      </c>
      <c r="K124" s="2">
        <v>5745240000</v>
      </c>
      <c r="L124" s="2">
        <v>5529580000</v>
      </c>
      <c r="M124" s="2">
        <v>5290950000</v>
      </c>
      <c r="N124" s="2">
        <v>5030220000</v>
      </c>
      <c r="O124" s="2">
        <v>4778750000</v>
      </c>
      <c r="P124" s="2">
        <v>4533890000</v>
      </c>
      <c r="Q124" s="2">
        <v>4281610000</v>
      </c>
      <c r="R124" s="2">
        <v>4019930000</v>
      </c>
      <c r="S124" s="2">
        <v>3757910000</v>
      </c>
      <c r="T124" s="2">
        <v>3506670000</v>
      </c>
      <c r="U124" s="2">
        <v>3259420000</v>
      </c>
      <c r="V124" s="2">
        <v>3022390000</v>
      </c>
      <c r="W124" s="2">
        <v>2796920000</v>
      </c>
      <c r="X124" s="2">
        <v>2582680000</v>
      </c>
      <c r="Y124" s="2">
        <v>2389880000</v>
      </c>
      <c r="Z124" s="2">
        <v>2224520000</v>
      </c>
      <c r="AA124" s="2">
        <v>2078130000</v>
      </c>
      <c r="AB124" s="2">
        <v>1964190000</v>
      </c>
      <c r="AC124" s="2">
        <v>1874750000</v>
      </c>
      <c r="AD124" s="2">
        <v>1811010000</v>
      </c>
      <c r="AE124" s="2">
        <v>1770950000</v>
      </c>
      <c r="AF124" s="2">
        <v>1731000000</v>
      </c>
    </row>
    <row r="125" spans="1:32">
      <c r="A125" t="s">
        <v>143</v>
      </c>
      <c r="B125" t="s">
        <v>19</v>
      </c>
      <c r="C125" s="2">
        <v>6467880</v>
      </c>
      <c r="D125" s="2">
        <v>6535060</v>
      </c>
      <c r="E125" s="2">
        <v>6551340</v>
      </c>
      <c r="F125" s="2">
        <v>6504140</v>
      </c>
      <c r="G125" s="2">
        <v>6516880</v>
      </c>
      <c r="H125" s="2">
        <v>6556000</v>
      </c>
      <c r="I125" s="2">
        <v>6601820</v>
      </c>
      <c r="J125" s="2">
        <v>6708370</v>
      </c>
      <c r="K125" s="2">
        <v>6709600</v>
      </c>
      <c r="L125" s="2">
        <v>6683500</v>
      </c>
      <c r="M125" s="2">
        <v>6622420</v>
      </c>
      <c r="N125" s="2">
        <v>6523940</v>
      </c>
      <c r="O125" s="2">
        <v>6457130</v>
      </c>
      <c r="P125" s="2">
        <v>6435270</v>
      </c>
      <c r="Q125" s="2">
        <v>6418930</v>
      </c>
      <c r="R125" s="2">
        <v>6402960</v>
      </c>
      <c r="S125" s="2">
        <v>6398610</v>
      </c>
      <c r="T125" s="2">
        <v>6471040</v>
      </c>
      <c r="U125" s="2">
        <v>6573730</v>
      </c>
      <c r="V125" s="2">
        <v>6631750</v>
      </c>
      <c r="W125" s="2">
        <v>6656420</v>
      </c>
      <c r="X125" s="2">
        <v>6659370</v>
      </c>
      <c r="Y125" s="2">
        <v>6657300</v>
      </c>
      <c r="Z125" s="2">
        <v>6673460</v>
      </c>
      <c r="AA125" s="2">
        <v>6698860</v>
      </c>
      <c r="AB125" s="2">
        <v>6774660</v>
      </c>
      <c r="AC125" s="2">
        <v>6890550</v>
      </c>
      <c r="AD125" s="2">
        <v>7063650</v>
      </c>
      <c r="AE125" s="2">
        <v>7298200</v>
      </c>
      <c r="AF125" s="2">
        <v>7529530</v>
      </c>
    </row>
    <row r="126" spans="1:32">
      <c r="A126" t="s">
        <v>144</v>
      </c>
      <c r="B126" t="s">
        <v>19</v>
      </c>
      <c r="C126" s="2">
        <v>537491000</v>
      </c>
      <c r="D126" s="2">
        <v>547487000</v>
      </c>
      <c r="E126" s="2">
        <v>548932000</v>
      </c>
      <c r="F126" s="2">
        <v>542147000</v>
      </c>
      <c r="G126" s="2">
        <v>531789000</v>
      </c>
      <c r="H126" s="2">
        <v>521664000</v>
      </c>
      <c r="I126" s="2">
        <v>510840000</v>
      </c>
      <c r="J126" s="2">
        <v>497753000</v>
      </c>
      <c r="K126" s="2">
        <v>481825000</v>
      </c>
      <c r="L126" s="2">
        <v>463694000</v>
      </c>
      <c r="M126" s="2">
        <v>443627000</v>
      </c>
      <c r="N126" s="2">
        <v>421697000</v>
      </c>
      <c r="O126" s="2">
        <v>400543000</v>
      </c>
      <c r="P126" s="2">
        <v>379945000</v>
      </c>
      <c r="Q126" s="2">
        <v>358726000</v>
      </c>
      <c r="R126" s="2">
        <v>336720000</v>
      </c>
      <c r="S126" s="2">
        <v>314686000</v>
      </c>
      <c r="T126" s="2">
        <v>293563000</v>
      </c>
      <c r="U126" s="2">
        <v>272776000</v>
      </c>
      <c r="V126" s="2">
        <v>252850000</v>
      </c>
      <c r="W126" s="2">
        <v>233895000</v>
      </c>
      <c r="X126" s="2">
        <v>215886000</v>
      </c>
      <c r="Y126" s="2">
        <v>199680000</v>
      </c>
      <c r="Z126" s="2">
        <v>185786000</v>
      </c>
      <c r="AA126" s="2">
        <v>173484000</v>
      </c>
      <c r="AB126" s="2">
        <v>163913000</v>
      </c>
      <c r="AC126" s="2">
        <v>156401000</v>
      </c>
      <c r="AD126" s="2">
        <v>151056000</v>
      </c>
      <c r="AE126" s="2">
        <v>147707000</v>
      </c>
      <c r="AF126" s="2">
        <v>144368000</v>
      </c>
    </row>
    <row r="127" spans="1:32">
      <c r="A127" t="s">
        <v>145</v>
      </c>
      <c r="B127" t="s">
        <v>19</v>
      </c>
      <c r="C127">
        <v>201237</v>
      </c>
      <c r="D127">
        <v>203327</v>
      </c>
      <c r="E127">
        <v>219643</v>
      </c>
      <c r="F127">
        <v>255690</v>
      </c>
      <c r="G127">
        <v>240339</v>
      </c>
      <c r="H127">
        <v>239574</v>
      </c>
      <c r="I127">
        <v>247151</v>
      </c>
      <c r="J127">
        <v>193404</v>
      </c>
      <c r="K127">
        <v>207349</v>
      </c>
      <c r="L127">
        <v>220132</v>
      </c>
      <c r="M127">
        <v>226849</v>
      </c>
      <c r="N127">
        <v>223594</v>
      </c>
      <c r="O127">
        <v>227011</v>
      </c>
      <c r="P127">
        <v>224301</v>
      </c>
      <c r="Q127">
        <v>220590</v>
      </c>
      <c r="R127">
        <v>216713</v>
      </c>
      <c r="S127">
        <v>212556</v>
      </c>
      <c r="T127">
        <v>210526</v>
      </c>
      <c r="U127">
        <v>209766</v>
      </c>
      <c r="V127">
        <v>206304</v>
      </c>
      <c r="W127">
        <v>201367</v>
      </c>
      <c r="X127">
        <v>195471</v>
      </c>
      <c r="Y127">
        <v>189220</v>
      </c>
      <c r="Z127">
        <v>183384</v>
      </c>
      <c r="AA127">
        <v>177639</v>
      </c>
      <c r="AB127">
        <v>172739</v>
      </c>
      <c r="AC127">
        <v>168434</v>
      </c>
      <c r="AD127">
        <v>165211</v>
      </c>
      <c r="AE127">
        <v>162881</v>
      </c>
      <c r="AF127">
        <v>159525</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47174.7</v>
      </c>
      <c r="U133">
        <v>42920.5</v>
      </c>
      <c r="V133">
        <v>39286.6</v>
      </c>
      <c r="W133">
        <v>35606.199999999997</v>
      </c>
      <c r="X133">
        <v>32466.3</v>
      </c>
      <c r="Y133">
        <v>29612.7</v>
      </c>
      <c r="Z133">
        <v>27408.1</v>
      </c>
      <c r="AA133">
        <v>25544.3</v>
      </c>
      <c r="AB133">
        <v>23949.1</v>
      </c>
      <c r="AC133">
        <v>22646</v>
      </c>
      <c r="AD133">
        <v>21959.9</v>
      </c>
      <c r="AE133">
        <v>21968.400000000001</v>
      </c>
      <c r="AF133">
        <v>22017.3</v>
      </c>
    </row>
    <row r="134" spans="1:32">
      <c r="A134" t="s">
        <v>152</v>
      </c>
      <c r="B134" t="s">
        <v>19</v>
      </c>
      <c r="C134" s="2">
        <v>652275000</v>
      </c>
      <c r="D134" s="2">
        <v>589177000</v>
      </c>
      <c r="E134" s="2">
        <v>583117000</v>
      </c>
      <c r="F134" s="2">
        <v>576165000</v>
      </c>
      <c r="G134" s="2">
        <v>572473000</v>
      </c>
      <c r="H134" s="2">
        <v>570257000</v>
      </c>
      <c r="I134" s="2">
        <v>563783000</v>
      </c>
      <c r="J134" s="2">
        <v>555217000</v>
      </c>
      <c r="K134" s="2">
        <v>544841000</v>
      </c>
      <c r="L134" s="2">
        <v>533416000</v>
      </c>
      <c r="M134" s="2">
        <v>518763000</v>
      </c>
      <c r="N134" s="2">
        <v>501972000</v>
      </c>
      <c r="O134" s="2">
        <v>484584000</v>
      </c>
      <c r="P134" s="2">
        <v>466575000</v>
      </c>
      <c r="Q134" s="2">
        <v>448826000</v>
      </c>
      <c r="R134" s="2">
        <v>430455000</v>
      </c>
      <c r="S134" s="2">
        <v>412808000</v>
      </c>
      <c r="T134" s="2">
        <v>393389000</v>
      </c>
      <c r="U134" s="2">
        <v>376827000</v>
      </c>
      <c r="V134" s="2">
        <v>361860000</v>
      </c>
      <c r="W134" s="2">
        <v>348123000</v>
      </c>
      <c r="X134" s="2">
        <v>335655000</v>
      </c>
      <c r="Y134" s="2">
        <v>323239000</v>
      </c>
      <c r="Z134" s="2">
        <v>313725000</v>
      </c>
      <c r="AA134" s="2">
        <v>305524000</v>
      </c>
      <c r="AB134" s="2">
        <v>299003000</v>
      </c>
      <c r="AC134" s="2">
        <v>294167000</v>
      </c>
      <c r="AD134" s="2">
        <v>293392000</v>
      </c>
      <c r="AE134" s="2">
        <v>297090000</v>
      </c>
      <c r="AF134" s="2">
        <v>301285000</v>
      </c>
    </row>
    <row r="135" spans="1:32">
      <c r="A135" t="s">
        <v>153</v>
      </c>
      <c r="B135" t="s">
        <v>19</v>
      </c>
      <c r="C135" s="2">
        <v>139507000</v>
      </c>
      <c r="D135" s="2">
        <v>122766000</v>
      </c>
      <c r="E135" s="2">
        <v>118166000</v>
      </c>
      <c r="F135" s="2">
        <v>113141000</v>
      </c>
      <c r="G135" s="2">
        <v>109730000</v>
      </c>
      <c r="H135" s="2">
        <v>106456000</v>
      </c>
      <c r="I135" s="2">
        <v>102366000</v>
      </c>
      <c r="J135" s="2">
        <v>98915400</v>
      </c>
      <c r="K135" s="2">
        <v>94189500</v>
      </c>
      <c r="L135" s="2">
        <v>89377900</v>
      </c>
      <c r="M135" s="2">
        <v>84153400</v>
      </c>
      <c r="N135" s="2">
        <v>78706900</v>
      </c>
      <c r="O135" s="2">
        <v>73208600</v>
      </c>
      <c r="P135" s="2">
        <v>67838600</v>
      </c>
      <c r="Q135" s="2">
        <v>62643400</v>
      </c>
      <c r="R135" s="2">
        <v>57510400</v>
      </c>
      <c r="S135" s="2">
        <v>52628100</v>
      </c>
      <c r="T135" s="2">
        <v>49210900</v>
      </c>
      <c r="U135" s="2">
        <v>46461000</v>
      </c>
      <c r="V135" s="2">
        <v>43829100</v>
      </c>
      <c r="W135" s="2">
        <v>41361100</v>
      </c>
      <c r="X135" s="2">
        <v>39055800</v>
      </c>
      <c r="Y135" s="2">
        <v>36854000</v>
      </c>
      <c r="Z135" s="2">
        <v>35186000</v>
      </c>
      <c r="AA135" s="2">
        <v>33754000</v>
      </c>
      <c r="AB135" s="2">
        <v>32611600</v>
      </c>
      <c r="AC135" s="2">
        <v>31717300</v>
      </c>
      <c r="AD135" s="2">
        <v>31499900</v>
      </c>
      <c r="AE135" s="2">
        <v>31999700</v>
      </c>
      <c r="AF135" s="2">
        <v>32581000</v>
      </c>
    </row>
    <row r="136" spans="1:32">
      <c r="A136" t="s">
        <v>154</v>
      </c>
      <c r="B136" t="s">
        <v>19</v>
      </c>
      <c r="C136" s="2">
        <v>54721300</v>
      </c>
      <c r="D136" s="2">
        <v>49427800</v>
      </c>
      <c r="E136" s="2">
        <v>48919400</v>
      </c>
      <c r="F136" s="2">
        <v>48336100</v>
      </c>
      <c r="G136" s="2">
        <v>48026200</v>
      </c>
      <c r="H136" s="2">
        <v>47840100</v>
      </c>
      <c r="I136" s="2">
        <v>47296400</v>
      </c>
      <c r="J136" s="2">
        <v>46577000</v>
      </c>
      <c r="K136" s="2">
        <v>45705600</v>
      </c>
      <c r="L136" s="2">
        <v>44745800</v>
      </c>
      <c r="M136" s="2">
        <v>43514700</v>
      </c>
      <c r="N136" s="2">
        <v>42103500</v>
      </c>
      <c r="O136" s="2">
        <v>40641700</v>
      </c>
      <c r="P136" s="2">
        <v>39127700</v>
      </c>
      <c r="Q136" s="2">
        <v>37635000</v>
      </c>
      <c r="R136" s="2">
        <v>36089700</v>
      </c>
      <c r="S136" s="2">
        <v>34604700</v>
      </c>
      <c r="T136" s="2">
        <v>32970400</v>
      </c>
      <c r="U136" s="2">
        <v>31575800</v>
      </c>
      <c r="V136" s="2">
        <v>30314600</v>
      </c>
      <c r="W136" s="2">
        <v>29156400</v>
      </c>
      <c r="X136" s="2">
        <v>28104300</v>
      </c>
      <c r="Y136" s="2">
        <v>27056600</v>
      </c>
      <c r="Z136" s="2">
        <v>26252500</v>
      </c>
      <c r="AA136" s="2">
        <v>25558700</v>
      </c>
      <c r="AB136" s="2">
        <v>25005800</v>
      </c>
      <c r="AC136" s="2">
        <v>24594400</v>
      </c>
      <c r="AD136" s="2">
        <v>24524400</v>
      </c>
      <c r="AE136" s="2">
        <v>24830300</v>
      </c>
      <c r="AF136" s="2">
        <v>25177900</v>
      </c>
    </row>
    <row r="137" spans="1:32">
      <c r="A137" t="s">
        <v>155</v>
      </c>
      <c r="B137" t="s">
        <v>19</v>
      </c>
      <c r="C137" s="2">
        <v>4340510</v>
      </c>
      <c r="D137" s="2">
        <v>3819640</v>
      </c>
      <c r="E137" s="2">
        <v>3961680</v>
      </c>
      <c r="F137" s="2">
        <v>4447800</v>
      </c>
      <c r="G137" s="2">
        <v>4046800</v>
      </c>
      <c r="H137" s="2">
        <v>3890180</v>
      </c>
      <c r="I137" s="2">
        <v>3832260</v>
      </c>
      <c r="J137" s="2">
        <v>2851760</v>
      </c>
      <c r="K137" s="2">
        <v>2910770</v>
      </c>
      <c r="L137" s="2">
        <v>2943810</v>
      </c>
      <c r="M137" s="2">
        <v>2882650</v>
      </c>
      <c r="N137" s="2">
        <v>2697510</v>
      </c>
      <c r="O137" s="2">
        <v>2573770</v>
      </c>
      <c r="P137" s="2">
        <v>2364510</v>
      </c>
      <c r="Q137" s="2">
        <v>2152780</v>
      </c>
      <c r="R137" s="2">
        <v>1946490</v>
      </c>
      <c r="S137" s="2">
        <v>1748260</v>
      </c>
      <c r="T137" s="2">
        <v>1601010</v>
      </c>
      <c r="U137" s="2">
        <v>1482550</v>
      </c>
      <c r="V137" s="2">
        <v>1363460</v>
      </c>
      <c r="W137" s="2">
        <v>1251240</v>
      </c>
      <c r="X137" s="2">
        <v>1146390</v>
      </c>
      <c r="Y137" s="2">
        <v>1047500</v>
      </c>
      <c r="Z137">
        <v>966898</v>
      </c>
      <c r="AA137">
        <v>895080</v>
      </c>
      <c r="AB137">
        <v>831524</v>
      </c>
      <c r="AC137">
        <v>775305</v>
      </c>
      <c r="AD137">
        <v>736747</v>
      </c>
      <c r="AE137">
        <v>714169</v>
      </c>
      <c r="AF137">
        <v>690280</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1788410</v>
      </c>
      <c r="E143" s="2">
        <v>1769680</v>
      </c>
      <c r="F143" s="2">
        <v>1729560</v>
      </c>
      <c r="G143" s="2">
        <v>1676970</v>
      </c>
      <c r="H143" s="2">
        <v>1625580</v>
      </c>
      <c r="I143" s="2">
        <v>1573450</v>
      </c>
      <c r="J143" s="2">
        <v>1515960</v>
      </c>
      <c r="K143" s="2">
        <v>1451320</v>
      </c>
      <c r="L143" s="2">
        <v>1381740</v>
      </c>
      <c r="M143" s="2">
        <v>1307790</v>
      </c>
      <c r="N143" s="2">
        <v>1229640</v>
      </c>
      <c r="O143" s="2">
        <v>1155860</v>
      </c>
      <c r="P143" s="2">
        <v>1086360</v>
      </c>
      <c r="Q143" s="2">
        <v>1017260</v>
      </c>
      <c r="R143">
        <v>948282</v>
      </c>
      <c r="S143">
        <v>881283</v>
      </c>
      <c r="T143">
        <v>855870</v>
      </c>
      <c r="U143">
        <v>815208</v>
      </c>
      <c r="V143">
        <v>783233</v>
      </c>
      <c r="W143">
        <v>750552</v>
      </c>
      <c r="X143">
        <v>724107</v>
      </c>
      <c r="Y143">
        <v>703845</v>
      </c>
      <c r="Z143">
        <v>689859</v>
      </c>
      <c r="AA143">
        <v>679469</v>
      </c>
      <c r="AB143">
        <v>675539</v>
      </c>
      <c r="AC143">
        <v>675951</v>
      </c>
      <c r="AD143">
        <v>681285</v>
      </c>
      <c r="AE143">
        <v>691111</v>
      </c>
      <c r="AF143">
        <v>698960</v>
      </c>
    </row>
    <row r="144" spans="1:32">
      <c r="A144" t="s">
        <v>162</v>
      </c>
      <c r="B144" t="s">
        <v>19</v>
      </c>
      <c r="C144" s="2">
        <v>5410440000</v>
      </c>
      <c r="D144" s="2">
        <v>5511120000</v>
      </c>
      <c r="E144" s="2">
        <v>5525780000</v>
      </c>
      <c r="F144" s="2">
        <v>5457570000</v>
      </c>
      <c r="G144" s="2">
        <v>5353430000</v>
      </c>
      <c r="H144" s="2">
        <v>5251680000</v>
      </c>
      <c r="I144" s="2">
        <v>5142990000</v>
      </c>
      <c r="J144" s="2">
        <v>5011510000</v>
      </c>
      <c r="K144" s="2">
        <v>4851530000</v>
      </c>
      <c r="L144" s="2">
        <v>4669430000</v>
      </c>
      <c r="M144" s="2">
        <v>4467910000</v>
      </c>
      <c r="N144" s="2">
        <v>4247740000</v>
      </c>
      <c r="O144" s="2">
        <v>4035390000</v>
      </c>
      <c r="P144" s="2">
        <v>3828620000</v>
      </c>
      <c r="Q144" s="2">
        <v>3615580000</v>
      </c>
      <c r="R144" s="2">
        <v>3394610000</v>
      </c>
      <c r="S144" s="2">
        <v>3173340000</v>
      </c>
      <c r="T144" s="2">
        <v>2961190000</v>
      </c>
      <c r="U144" s="2">
        <v>2752400000</v>
      </c>
      <c r="V144" s="2">
        <v>2552240000</v>
      </c>
      <c r="W144" s="2">
        <v>2361840000</v>
      </c>
      <c r="X144" s="2">
        <v>2180930000</v>
      </c>
      <c r="Y144" s="2">
        <v>2018120000</v>
      </c>
      <c r="Z144" s="2">
        <v>1878480000</v>
      </c>
      <c r="AA144" s="2">
        <v>1754860000</v>
      </c>
      <c r="AB144" s="2">
        <v>1658650000</v>
      </c>
      <c r="AC144" s="2">
        <v>1583120000</v>
      </c>
      <c r="AD144" s="2">
        <v>1529300000</v>
      </c>
      <c r="AE144" s="2">
        <v>1495460000</v>
      </c>
      <c r="AF144" s="2">
        <v>1461730000</v>
      </c>
    </row>
    <row r="145" spans="1:32">
      <c r="A145" t="s">
        <v>163</v>
      </c>
      <c r="B145" t="s">
        <v>19</v>
      </c>
      <c r="C145" s="2">
        <v>611453000</v>
      </c>
      <c r="D145" s="2">
        <v>617803000</v>
      </c>
      <c r="E145" s="2">
        <v>619343000</v>
      </c>
      <c r="F145" s="2">
        <v>614880000</v>
      </c>
      <c r="G145" s="2">
        <v>616085000</v>
      </c>
      <c r="H145" s="2">
        <v>619783000</v>
      </c>
      <c r="I145" s="2">
        <v>624115000</v>
      </c>
      <c r="J145" s="2">
        <v>634188000</v>
      </c>
      <c r="K145" s="2">
        <v>634304000</v>
      </c>
      <c r="L145" s="2">
        <v>631836000</v>
      </c>
      <c r="M145" s="2">
        <v>626062000</v>
      </c>
      <c r="N145" s="2">
        <v>616752000</v>
      </c>
      <c r="O145" s="2">
        <v>610436000</v>
      </c>
      <c r="P145" s="2">
        <v>608369000</v>
      </c>
      <c r="Q145" s="2">
        <v>606824000</v>
      </c>
      <c r="R145" s="2">
        <v>605315000</v>
      </c>
      <c r="S145" s="2">
        <v>604904000</v>
      </c>
      <c r="T145" s="2">
        <v>611752000</v>
      </c>
      <c r="U145" s="2">
        <v>621460000</v>
      </c>
      <c r="V145" s="2">
        <v>626945000</v>
      </c>
      <c r="W145" s="2">
        <v>629276000</v>
      </c>
      <c r="X145" s="2">
        <v>629555000</v>
      </c>
      <c r="Y145" s="2">
        <v>629360000</v>
      </c>
      <c r="Z145" s="2">
        <v>630887000</v>
      </c>
      <c r="AA145" s="2">
        <v>633289000</v>
      </c>
      <c r="AB145" s="2">
        <v>640454000</v>
      </c>
      <c r="AC145" s="2">
        <v>651410000</v>
      </c>
      <c r="AD145" s="2">
        <v>667775000</v>
      </c>
      <c r="AE145" s="2">
        <v>689949000</v>
      </c>
      <c r="AF145" s="2">
        <v>711818000</v>
      </c>
    </row>
    <row r="146" spans="1:32">
      <c r="A146" t="s">
        <v>164</v>
      </c>
      <c r="B146" t="s">
        <v>19</v>
      </c>
      <c r="C146" s="2">
        <v>453881000</v>
      </c>
      <c r="D146" s="2">
        <v>462322000</v>
      </c>
      <c r="E146" s="2">
        <v>463543000</v>
      </c>
      <c r="F146" s="2">
        <v>457813000</v>
      </c>
      <c r="G146" s="2">
        <v>449067000</v>
      </c>
      <c r="H146" s="2">
        <v>440516000</v>
      </c>
      <c r="I146" s="2">
        <v>431376000</v>
      </c>
      <c r="J146" s="2">
        <v>420324000</v>
      </c>
      <c r="K146" s="2">
        <v>406874000</v>
      </c>
      <c r="L146" s="2">
        <v>391564000</v>
      </c>
      <c r="M146" s="2">
        <v>374618000</v>
      </c>
      <c r="N146" s="2">
        <v>356099000</v>
      </c>
      <c r="O146" s="2">
        <v>338236000</v>
      </c>
      <c r="P146" s="2">
        <v>320842000</v>
      </c>
      <c r="Q146" s="2">
        <v>302924000</v>
      </c>
      <c r="R146" s="2">
        <v>284341000</v>
      </c>
      <c r="S146" s="2">
        <v>265735000</v>
      </c>
      <c r="T146" s="2">
        <v>247897000</v>
      </c>
      <c r="U146" s="2">
        <v>230344000</v>
      </c>
      <c r="V146" s="2">
        <v>213518000</v>
      </c>
      <c r="W146" s="2">
        <v>197512000</v>
      </c>
      <c r="X146" s="2">
        <v>182303000</v>
      </c>
      <c r="Y146" s="2">
        <v>168619000</v>
      </c>
      <c r="Z146" s="2">
        <v>156886000</v>
      </c>
      <c r="AA146" s="2">
        <v>146497000</v>
      </c>
      <c r="AB146" s="2">
        <v>138415000</v>
      </c>
      <c r="AC146" s="2">
        <v>132072000</v>
      </c>
      <c r="AD146" s="2">
        <v>127558000</v>
      </c>
      <c r="AE146" s="2">
        <v>124730000</v>
      </c>
      <c r="AF146" s="2">
        <v>121911000</v>
      </c>
    </row>
    <row r="147" spans="1:32">
      <c r="A147" t="s">
        <v>165</v>
      </c>
      <c r="B147" t="s">
        <v>19</v>
      </c>
      <c r="C147" s="2">
        <v>19024300</v>
      </c>
      <c r="D147" s="2">
        <v>19221800</v>
      </c>
      <c r="E147" s="2">
        <v>20764300</v>
      </c>
      <c r="F147" s="2">
        <v>24172100</v>
      </c>
      <c r="G147" s="2">
        <v>22720900</v>
      </c>
      <c r="H147" s="2">
        <v>22648600</v>
      </c>
      <c r="I147" s="2">
        <v>23364800</v>
      </c>
      <c r="J147" s="2">
        <v>18283800</v>
      </c>
      <c r="K147" s="2">
        <v>19602100</v>
      </c>
      <c r="L147" s="2">
        <v>20810600</v>
      </c>
      <c r="M147" s="2">
        <v>21445600</v>
      </c>
      <c r="N147" s="2">
        <v>21137900</v>
      </c>
      <c r="O147" s="2">
        <v>21460900</v>
      </c>
      <c r="P147" s="2">
        <v>21204700</v>
      </c>
      <c r="Q147" s="2">
        <v>20853900</v>
      </c>
      <c r="R147" s="2">
        <v>20487400</v>
      </c>
      <c r="S147" s="2">
        <v>20094400</v>
      </c>
      <c r="T147" s="2">
        <v>19902500</v>
      </c>
      <c r="U147" s="2">
        <v>19830600</v>
      </c>
      <c r="V147" s="2">
        <v>19503300</v>
      </c>
      <c r="W147" s="2">
        <v>19036600</v>
      </c>
      <c r="X147" s="2">
        <v>18479200</v>
      </c>
      <c r="Y147" s="2">
        <v>17888300</v>
      </c>
      <c r="Z147" s="2">
        <v>17336500</v>
      </c>
      <c r="AA147" s="2">
        <v>16793400</v>
      </c>
      <c r="AB147" s="2">
        <v>16330200</v>
      </c>
      <c r="AC147" s="2">
        <v>15923200</v>
      </c>
      <c r="AD147" s="2">
        <v>15618500</v>
      </c>
      <c r="AE147" s="2">
        <v>15398300</v>
      </c>
      <c r="AF147" s="2">
        <v>15081000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1902810</v>
      </c>
      <c r="E150" s="2">
        <v>1896740</v>
      </c>
      <c r="F150" s="2">
        <v>1869370</v>
      </c>
      <c r="G150" s="2">
        <v>1836730</v>
      </c>
      <c r="H150" s="2">
        <v>1809210</v>
      </c>
      <c r="I150" s="2">
        <v>1782930</v>
      </c>
      <c r="J150" s="2">
        <v>1751300</v>
      </c>
      <c r="K150" s="2">
        <v>1710880</v>
      </c>
      <c r="L150" s="2">
        <v>1663600</v>
      </c>
      <c r="M150" s="2">
        <v>1608920</v>
      </c>
      <c r="N150" s="2">
        <v>1546240</v>
      </c>
      <c r="O150" s="2">
        <v>1488340</v>
      </c>
      <c r="P150" s="2">
        <v>1434720</v>
      </c>
      <c r="Q150" s="2">
        <v>1379810</v>
      </c>
      <c r="R150" s="2">
        <v>1323030</v>
      </c>
      <c r="S150" s="2">
        <v>1267170</v>
      </c>
      <c r="T150" s="2">
        <v>1250570</v>
      </c>
      <c r="U150" s="2">
        <v>1208450</v>
      </c>
      <c r="V150" s="2">
        <v>1166510</v>
      </c>
      <c r="W150" s="2">
        <v>1121680</v>
      </c>
      <c r="X150" s="2">
        <v>1073720</v>
      </c>
      <c r="Y150" s="2">
        <v>1027770</v>
      </c>
      <c r="Z150">
        <v>988654</v>
      </c>
      <c r="AA150">
        <v>953972</v>
      </c>
      <c r="AB150">
        <v>930117</v>
      </c>
      <c r="AC150">
        <v>914702</v>
      </c>
      <c r="AD150">
        <v>909367</v>
      </c>
      <c r="AE150">
        <v>914021</v>
      </c>
      <c r="AF150">
        <v>918270</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42461.1</v>
      </c>
      <c r="Z153">
        <v>39300</v>
      </c>
      <c r="AA153">
        <v>36627.5</v>
      </c>
      <c r="AB153">
        <v>34340.199999999997</v>
      </c>
      <c r="AC153">
        <v>32471.8</v>
      </c>
      <c r="AD153">
        <v>31488</v>
      </c>
      <c r="AE153">
        <v>31500.1</v>
      </c>
      <c r="AF153">
        <v>31570.3</v>
      </c>
    </row>
    <row r="154" spans="1:32">
      <c r="A154" t="s">
        <v>172</v>
      </c>
      <c r="B154" t="s">
        <v>19</v>
      </c>
      <c r="C154" s="2">
        <v>550810000</v>
      </c>
      <c r="D154" s="2">
        <v>497527000</v>
      </c>
      <c r="E154" s="2">
        <v>492410000</v>
      </c>
      <c r="F154" s="2">
        <v>486540000</v>
      </c>
      <c r="G154" s="2">
        <v>483422000</v>
      </c>
      <c r="H154" s="2">
        <v>481550000</v>
      </c>
      <c r="I154" s="2">
        <v>476084000</v>
      </c>
      <c r="J154" s="2">
        <v>468850000</v>
      </c>
      <c r="K154" s="2">
        <v>460088000</v>
      </c>
      <c r="L154" s="2">
        <v>450440000</v>
      </c>
      <c r="M154" s="2">
        <v>438066000</v>
      </c>
      <c r="N154" s="2">
        <v>423888000</v>
      </c>
      <c r="O154" s="2">
        <v>409204000</v>
      </c>
      <c r="P154" s="2">
        <v>393997000</v>
      </c>
      <c r="Q154" s="2">
        <v>379009000</v>
      </c>
      <c r="R154" s="2">
        <v>363495000</v>
      </c>
      <c r="S154" s="2">
        <v>348593000</v>
      </c>
      <c r="T154" s="2">
        <v>332195000</v>
      </c>
      <c r="U154" s="2">
        <v>318210000</v>
      </c>
      <c r="V154" s="2">
        <v>305570000</v>
      </c>
      <c r="W154" s="2">
        <v>293971000</v>
      </c>
      <c r="X154" s="2">
        <v>283442000</v>
      </c>
      <c r="Y154" s="2">
        <v>272958000</v>
      </c>
      <c r="Z154" s="2">
        <v>264924000</v>
      </c>
      <c r="AA154" s="2">
        <v>257998000</v>
      </c>
      <c r="AB154" s="2">
        <v>252492000</v>
      </c>
      <c r="AC154" s="2">
        <v>248408000</v>
      </c>
      <c r="AD154" s="2">
        <v>247753000</v>
      </c>
      <c r="AE154" s="2">
        <v>250876000</v>
      </c>
      <c r="AF154" s="2">
        <v>254418000</v>
      </c>
    </row>
    <row r="155" spans="1:32">
      <c r="A155" t="s">
        <v>173</v>
      </c>
      <c r="B155" t="s">
        <v>19</v>
      </c>
      <c r="C155" s="2">
        <v>13188500000</v>
      </c>
      <c r="D155" s="2">
        <v>11605900000</v>
      </c>
      <c r="E155" s="2">
        <v>11171000000</v>
      </c>
      <c r="F155" s="2">
        <v>10696000000</v>
      </c>
      <c r="G155" s="2">
        <v>10373600000</v>
      </c>
      <c r="H155" s="2">
        <v>10064000000</v>
      </c>
      <c r="I155" s="2">
        <v>9677370000</v>
      </c>
      <c r="J155" s="2">
        <v>9351140000</v>
      </c>
      <c r="K155" s="2">
        <v>8904370000</v>
      </c>
      <c r="L155" s="2">
        <v>8449500000</v>
      </c>
      <c r="M155" s="2">
        <v>7955590000</v>
      </c>
      <c r="N155" s="2">
        <v>7440700000</v>
      </c>
      <c r="O155" s="2">
        <v>6920900000</v>
      </c>
      <c r="P155" s="2">
        <v>6413240000</v>
      </c>
      <c r="Q155" s="2">
        <v>5922100000</v>
      </c>
      <c r="R155" s="2">
        <v>5436840000</v>
      </c>
      <c r="S155" s="2">
        <v>4975290000</v>
      </c>
      <c r="T155" s="2">
        <v>4652240000</v>
      </c>
      <c r="U155" s="2">
        <v>4392270000</v>
      </c>
      <c r="V155" s="2">
        <v>4143460000</v>
      </c>
      <c r="W155" s="2">
        <v>3910150000</v>
      </c>
      <c r="X155" s="2">
        <v>3692210000</v>
      </c>
      <c r="Y155" s="2">
        <v>3484060000</v>
      </c>
      <c r="Z155" s="2">
        <v>3326370000</v>
      </c>
      <c r="AA155" s="2">
        <v>3190990000</v>
      </c>
      <c r="AB155" s="2">
        <v>3083000000</v>
      </c>
      <c r="AC155" s="2">
        <v>2998450000</v>
      </c>
      <c r="AD155" s="2">
        <v>2977890000</v>
      </c>
      <c r="AE155" s="2">
        <v>3025150000</v>
      </c>
      <c r="AF155" s="2">
        <v>3080100000</v>
      </c>
    </row>
    <row r="156" spans="1:32">
      <c r="A156" t="s">
        <v>174</v>
      </c>
      <c r="B156" t="s">
        <v>19</v>
      </c>
      <c r="C156" s="2">
        <v>46209100</v>
      </c>
      <c r="D156" s="2">
        <v>41739000</v>
      </c>
      <c r="E156" s="2">
        <v>41309700</v>
      </c>
      <c r="F156" s="2">
        <v>40817200</v>
      </c>
      <c r="G156" s="2">
        <v>40555500</v>
      </c>
      <c r="H156" s="2">
        <v>40398300</v>
      </c>
      <c r="I156" s="2">
        <v>39939200</v>
      </c>
      <c r="J156" s="2">
        <v>39331700</v>
      </c>
      <c r="K156" s="2">
        <v>38595800</v>
      </c>
      <c r="L156" s="2">
        <v>37785400</v>
      </c>
      <c r="M156" s="2">
        <v>36745700</v>
      </c>
      <c r="N156" s="2">
        <v>35554000</v>
      </c>
      <c r="O156" s="2">
        <v>34319700</v>
      </c>
      <c r="P156" s="2">
        <v>33041100</v>
      </c>
      <c r="Q156" s="2">
        <v>31780700</v>
      </c>
      <c r="R156" s="2">
        <v>30475700</v>
      </c>
      <c r="S156" s="2">
        <v>29221700</v>
      </c>
      <c r="T156" s="2">
        <v>27841700</v>
      </c>
      <c r="U156" s="2">
        <v>26664000</v>
      </c>
      <c r="V156" s="2">
        <v>25599000</v>
      </c>
      <c r="W156" s="2">
        <v>24621000</v>
      </c>
      <c r="X156" s="2">
        <v>23732500</v>
      </c>
      <c r="Y156" s="2">
        <v>22847800</v>
      </c>
      <c r="Z156" s="2">
        <v>22168800</v>
      </c>
      <c r="AA156" s="2">
        <v>21582900</v>
      </c>
      <c r="AB156" s="2">
        <v>21116000</v>
      </c>
      <c r="AC156" s="2">
        <v>20768600</v>
      </c>
      <c r="AD156" s="2">
        <v>20709500</v>
      </c>
      <c r="AE156" s="2">
        <v>20967800</v>
      </c>
      <c r="AF156" s="2">
        <v>21261400</v>
      </c>
    </row>
    <row r="157" spans="1:32">
      <c r="A157" t="s">
        <v>175</v>
      </c>
      <c r="B157" t="s">
        <v>19</v>
      </c>
      <c r="C157" s="2">
        <v>410338000</v>
      </c>
      <c r="D157" s="2">
        <v>361097000</v>
      </c>
      <c r="E157" s="2">
        <v>374524000</v>
      </c>
      <c r="F157" s="2">
        <v>420480000</v>
      </c>
      <c r="G157" s="2">
        <v>382571000</v>
      </c>
      <c r="H157" s="2">
        <v>367765000</v>
      </c>
      <c r="I157" s="2">
        <v>362289000</v>
      </c>
      <c r="J157" s="2">
        <v>269596000</v>
      </c>
      <c r="K157" s="2">
        <v>275174000</v>
      </c>
      <c r="L157" s="2">
        <v>278298000</v>
      </c>
      <c r="M157" s="2">
        <v>272516000</v>
      </c>
      <c r="N157" s="2">
        <v>255014000</v>
      </c>
      <c r="O157" s="2">
        <v>243316000</v>
      </c>
      <c r="P157" s="2">
        <v>223533000</v>
      </c>
      <c r="Q157" s="2">
        <v>203516000</v>
      </c>
      <c r="R157" s="2">
        <v>184014000</v>
      </c>
      <c r="S157" s="2">
        <v>165275000</v>
      </c>
      <c r="T157" s="2">
        <v>151354000</v>
      </c>
      <c r="U157" s="2">
        <v>140156000</v>
      </c>
      <c r="V157" s="2">
        <v>128897000</v>
      </c>
      <c r="W157" s="2">
        <v>118288000</v>
      </c>
      <c r="X157" s="2">
        <v>108376000</v>
      </c>
      <c r="Y157" s="2">
        <v>99027100</v>
      </c>
      <c r="Z157" s="2">
        <v>91407400</v>
      </c>
      <c r="AA157" s="2">
        <v>84618000</v>
      </c>
      <c r="AB157" s="2">
        <v>78609600</v>
      </c>
      <c r="AC157" s="2">
        <v>73294800</v>
      </c>
      <c r="AD157" s="2">
        <v>69649700</v>
      </c>
      <c r="AE157" s="2">
        <v>67515200</v>
      </c>
      <c r="AF157" s="2">
        <v>65256900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71755.899999999994</v>
      </c>
      <c r="P160">
        <v>60406.400000000001</v>
      </c>
      <c r="Q160">
        <v>49942.6</v>
      </c>
      <c r="R160">
        <v>40226.1</v>
      </c>
      <c r="S160">
        <v>31530.400000000001</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3375810</v>
      </c>
      <c r="E163" s="2">
        <v>3340460</v>
      </c>
      <c r="F163" s="2">
        <v>3264730</v>
      </c>
      <c r="G163" s="2">
        <v>3165470</v>
      </c>
      <c r="H163" s="2">
        <v>3068450</v>
      </c>
      <c r="I163" s="2">
        <v>2970060</v>
      </c>
      <c r="J163" s="2">
        <v>2861540</v>
      </c>
      <c r="K163" s="2">
        <v>2739520</v>
      </c>
      <c r="L163" s="2">
        <v>2608190</v>
      </c>
      <c r="M163" s="2">
        <v>2468600</v>
      </c>
      <c r="N163" s="2">
        <v>2321080</v>
      </c>
      <c r="O163" s="2">
        <v>2181820</v>
      </c>
      <c r="P163" s="2">
        <v>2050620</v>
      </c>
      <c r="Q163" s="2">
        <v>1920190</v>
      </c>
      <c r="R163" s="2">
        <v>1789990</v>
      </c>
      <c r="S163" s="2">
        <v>1663520</v>
      </c>
      <c r="T163" s="2">
        <v>1615550</v>
      </c>
      <c r="U163" s="2">
        <v>1538790</v>
      </c>
      <c r="V163" s="2">
        <v>1478440</v>
      </c>
      <c r="W163" s="2">
        <v>1416750</v>
      </c>
      <c r="X163" s="2">
        <v>1366830</v>
      </c>
      <c r="Y163" s="2">
        <v>1328580</v>
      </c>
      <c r="Z163" s="2">
        <v>1302180</v>
      </c>
      <c r="AA163" s="2">
        <v>1282570</v>
      </c>
      <c r="AB163" s="2">
        <v>1275150</v>
      </c>
      <c r="AC163" s="2">
        <v>1275930</v>
      </c>
      <c r="AD163" s="2">
        <v>1286000</v>
      </c>
      <c r="AE163" s="2">
        <v>1304550</v>
      </c>
      <c r="AF163" s="2">
        <v>1319360</v>
      </c>
    </row>
    <row r="164" spans="1:32">
      <c r="A164" t="s">
        <v>182</v>
      </c>
      <c r="B164" t="s">
        <v>19</v>
      </c>
      <c r="C164" s="2">
        <v>9254700000</v>
      </c>
      <c r="D164" s="2">
        <v>9426920000</v>
      </c>
      <c r="E164" s="2">
        <v>9451990000</v>
      </c>
      <c r="F164" s="2">
        <v>9335320000</v>
      </c>
      <c r="G164" s="2">
        <v>9157180000</v>
      </c>
      <c r="H164" s="2">
        <v>8983140000</v>
      </c>
      <c r="I164" s="2">
        <v>8797220000</v>
      </c>
      <c r="J164" s="2">
        <v>8572330000</v>
      </c>
      <c r="K164" s="2">
        <v>8298680000</v>
      </c>
      <c r="L164" s="2">
        <v>7987180000</v>
      </c>
      <c r="M164" s="2">
        <v>7642480000</v>
      </c>
      <c r="N164" s="2">
        <v>7265870000</v>
      </c>
      <c r="O164" s="2">
        <v>6902640000</v>
      </c>
      <c r="P164" s="2">
        <v>6548950000</v>
      </c>
      <c r="Q164" s="2">
        <v>6184540000</v>
      </c>
      <c r="R164" s="2">
        <v>5806570000</v>
      </c>
      <c r="S164" s="2">
        <v>5428090000</v>
      </c>
      <c r="T164" s="2">
        <v>5065200000</v>
      </c>
      <c r="U164" s="2">
        <v>4708050000</v>
      </c>
      <c r="V164" s="2">
        <v>4365670000</v>
      </c>
      <c r="W164" s="2">
        <v>4039990000</v>
      </c>
      <c r="X164" s="2">
        <v>3730540000</v>
      </c>
      <c r="Y164" s="2">
        <v>3452050000</v>
      </c>
      <c r="Z164" s="2">
        <v>3213190000</v>
      </c>
      <c r="AA164" s="2">
        <v>3001740000</v>
      </c>
      <c r="AB164" s="2">
        <v>2837170000</v>
      </c>
      <c r="AC164" s="2">
        <v>2707970000</v>
      </c>
      <c r="AD164" s="2">
        <v>2615900000</v>
      </c>
      <c r="AE164" s="2">
        <v>2558030000</v>
      </c>
      <c r="AF164" s="2">
        <v>2500330000</v>
      </c>
    </row>
    <row r="165" spans="1:32">
      <c r="A165" t="s">
        <v>183</v>
      </c>
      <c r="B165" t="s">
        <v>19</v>
      </c>
      <c r="C165" s="2">
        <v>123223000</v>
      </c>
      <c r="D165" s="2">
        <v>124502000</v>
      </c>
      <c r="E165" s="2">
        <v>124813000</v>
      </c>
      <c r="F165" s="2">
        <v>123913000</v>
      </c>
      <c r="G165" s="2">
        <v>124156000</v>
      </c>
      <c r="H165" s="2">
        <v>124901000</v>
      </c>
      <c r="I165" s="2">
        <v>125774000</v>
      </c>
      <c r="J165" s="2">
        <v>127804000</v>
      </c>
      <c r="K165" s="2">
        <v>127828000</v>
      </c>
      <c r="L165" s="2">
        <v>127331000</v>
      </c>
      <c r="M165" s="2">
        <v>126167000</v>
      </c>
      <c r="N165" s="2">
        <v>124291000</v>
      </c>
      <c r="O165" s="2">
        <v>123018000</v>
      </c>
      <c r="P165" s="2">
        <v>122601000</v>
      </c>
      <c r="Q165" s="2">
        <v>122290000</v>
      </c>
      <c r="R165" s="2">
        <v>121986000</v>
      </c>
      <c r="S165" s="2">
        <v>121903000</v>
      </c>
      <c r="T165" s="2">
        <v>123283000</v>
      </c>
      <c r="U165" s="2">
        <v>125239000</v>
      </c>
      <c r="V165" s="2">
        <v>126345000</v>
      </c>
      <c r="W165" s="2">
        <v>126814000</v>
      </c>
      <c r="X165" s="2">
        <v>126871000</v>
      </c>
      <c r="Y165" s="2">
        <v>126831000</v>
      </c>
      <c r="Z165" s="2">
        <v>127139000</v>
      </c>
      <c r="AA165" s="2">
        <v>127623000</v>
      </c>
      <c r="AB165" s="2">
        <v>129067000</v>
      </c>
      <c r="AC165" s="2">
        <v>131275000</v>
      </c>
      <c r="AD165" s="2">
        <v>134573000</v>
      </c>
      <c r="AE165" s="2">
        <v>139042000</v>
      </c>
      <c r="AF165" s="2">
        <v>143449000</v>
      </c>
    </row>
    <row r="166" spans="1:32">
      <c r="A166" t="s">
        <v>184</v>
      </c>
      <c r="B166" t="s">
        <v>19</v>
      </c>
      <c r="C166" s="2">
        <v>776376000</v>
      </c>
      <c r="D166" s="2">
        <v>790814000</v>
      </c>
      <c r="E166" s="2">
        <v>792902000</v>
      </c>
      <c r="F166" s="2">
        <v>783101000</v>
      </c>
      <c r="G166" s="2">
        <v>768140000</v>
      </c>
      <c r="H166" s="2">
        <v>753515000</v>
      </c>
      <c r="I166" s="2">
        <v>737881000</v>
      </c>
      <c r="J166" s="2">
        <v>718976000</v>
      </c>
      <c r="K166" s="2">
        <v>695969000</v>
      </c>
      <c r="L166" s="2">
        <v>669780000</v>
      </c>
      <c r="M166" s="2">
        <v>640794000</v>
      </c>
      <c r="N166" s="2">
        <v>609117000</v>
      </c>
      <c r="O166" s="2">
        <v>578562000</v>
      </c>
      <c r="P166" s="2">
        <v>548809000</v>
      </c>
      <c r="Q166" s="2">
        <v>518159000</v>
      </c>
      <c r="R166" s="2">
        <v>486374000</v>
      </c>
      <c r="S166" s="2">
        <v>454547000</v>
      </c>
      <c r="T166" s="2">
        <v>424035000</v>
      </c>
      <c r="U166" s="2">
        <v>394009000</v>
      </c>
      <c r="V166" s="2">
        <v>365228000</v>
      </c>
      <c r="W166" s="2">
        <v>337849000</v>
      </c>
      <c r="X166" s="2">
        <v>311835000</v>
      </c>
      <c r="Y166" s="2">
        <v>288426000</v>
      </c>
      <c r="Z166" s="2">
        <v>268357000</v>
      </c>
      <c r="AA166" s="2">
        <v>250588000</v>
      </c>
      <c r="AB166" s="2">
        <v>236763000</v>
      </c>
      <c r="AC166" s="2">
        <v>225912000</v>
      </c>
      <c r="AD166" s="2">
        <v>218191000</v>
      </c>
      <c r="AE166" s="2">
        <v>213354000</v>
      </c>
      <c r="AF166" s="2">
        <v>208532000</v>
      </c>
    </row>
    <row r="167" spans="1:32">
      <c r="A167" t="s">
        <v>185</v>
      </c>
      <c r="B167" t="s">
        <v>19</v>
      </c>
      <c r="C167" s="2">
        <v>3833850</v>
      </c>
      <c r="D167" s="2">
        <v>3873670</v>
      </c>
      <c r="E167" s="2">
        <v>4184520</v>
      </c>
      <c r="F167" s="2">
        <v>4871270</v>
      </c>
      <c r="G167" s="2">
        <v>4578810</v>
      </c>
      <c r="H167" s="2">
        <v>4564240</v>
      </c>
      <c r="I167" s="2">
        <v>4708590</v>
      </c>
      <c r="J167" s="2">
        <v>3684630</v>
      </c>
      <c r="K167" s="2">
        <v>3950300</v>
      </c>
      <c r="L167" s="2">
        <v>4193840</v>
      </c>
      <c r="M167" s="2">
        <v>4321810</v>
      </c>
      <c r="N167" s="2">
        <v>4259800</v>
      </c>
      <c r="O167" s="2">
        <v>4324890</v>
      </c>
      <c r="P167" s="2">
        <v>4273270</v>
      </c>
      <c r="Q167" s="2">
        <v>4202560</v>
      </c>
      <c r="R167" s="2">
        <v>4128710</v>
      </c>
      <c r="S167" s="2">
        <v>4049510</v>
      </c>
      <c r="T167" s="2">
        <v>4010840</v>
      </c>
      <c r="U167" s="2">
        <v>3996340</v>
      </c>
      <c r="V167" s="2">
        <v>3930400</v>
      </c>
      <c r="W167" s="2">
        <v>3836340</v>
      </c>
      <c r="X167" s="2">
        <v>3724000</v>
      </c>
      <c r="Y167" s="2">
        <v>3604920</v>
      </c>
      <c r="Z167" s="2">
        <v>3493740</v>
      </c>
      <c r="AA167" s="2">
        <v>3384280</v>
      </c>
      <c r="AB167" s="2">
        <v>3290930</v>
      </c>
      <c r="AC167" s="2">
        <v>3208920</v>
      </c>
      <c r="AD167" s="2">
        <v>3147520</v>
      </c>
      <c r="AE167" s="2">
        <v>3103130</v>
      </c>
      <c r="AF167" s="2">
        <v>3039190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3593080</v>
      </c>
      <c r="E170" s="2">
        <v>3581600</v>
      </c>
      <c r="F170" s="2">
        <v>3529930</v>
      </c>
      <c r="G170" s="2">
        <v>3468290</v>
      </c>
      <c r="H170" s="2">
        <v>3416340</v>
      </c>
      <c r="I170" s="2">
        <v>3366710</v>
      </c>
      <c r="J170" s="2">
        <v>3306980</v>
      </c>
      <c r="K170" s="2">
        <v>3230650</v>
      </c>
      <c r="L170" s="2">
        <v>3141370</v>
      </c>
      <c r="M170" s="2">
        <v>3038130</v>
      </c>
      <c r="N170" s="2">
        <v>2919770</v>
      </c>
      <c r="O170" s="2">
        <v>2810430</v>
      </c>
      <c r="P170" s="2">
        <v>2709180</v>
      </c>
      <c r="Q170" s="2">
        <v>2605500</v>
      </c>
      <c r="R170" s="2">
        <v>2498270</v>
      </c>
      <c r="S170" s="2">
        <v>2392790</v>
      </c>
      <c r="T170" s="2">
        <v>2361440</v>
      </c>
      <c r="U170" s="2">
        <v>2281910</v>
      </c>
      <c r="V170" s="2">
        <v>2202720</v>
      </c>
      <c r="W170" s="2">
        <v>2118070</v>
      </c>
      <c r="X170" s="2">
        <v>2027510</v>
      </c>
      <c r="Y170" s="2">
        <v>1940730</v>
      </c>
      <c r="Z170" s="2">
        <v>1866870</v>
      </c>
      <c r="AA170" s="2">
        <v>1801380</v>
      </c>
      <c r="AB170" s="2">
        <v>1756340</v>
      </c>
      <c r="AC170" s="2">
        <v>1727230</v>
      </c>
      <c r="AD170" s="2">
        <v>1717160</v>
      </c>
      <c r="AE170" s="2">
        <v>1725940</v>
      </c>
      <c r="AF170" s="2">
        <v>1733970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976173</v>
      </c>
      <c r="F173">
        <v>914917</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87873.600000000006</v>
      </c>
      <c r="Y173">
        <v>80150</v>
      </c>
      <c r="Z173">
        <v>74183.100000000006</v>
      </c>
      <c r="AA173">
        <v>69138.399999999994</v>
      </c>
      <c r="AB173">
        <v>64820.800000000003</v>
      </c>
      <c r="AC173">
        <v>61294</v>
      </c>
      <c r="AD173">
        <v>59437</v>
      </c>
      <c r="AE173">
        <v>59459.9</v>
      </c>
      <c r="AF173">
        <v>59592.4</v>
      </c>
    </row>
    <row r="174" spans="1:32">
      <c r="A174" t="s">
        <v>192</v>
      </c>
      <c r="B174" t="s">
        <v>19</v>
      </c>
      <c r="C174" s="2">
        <v>942175000</v>
      </c>
      <c r="D174" s="2">
        <v>851033000</v>
      </c>
      <c r="E174" s="2">
        <v>842280000</v>
      </c>
      <c r="F174" s="2">
        <v>832239000</v>
      </c>
      <c r="G174" s="2">
        <v>826906000</v>
      </c>
      <c r="H174" s="2">
        <v>823705000</v>
      </c>
      <c r="I174" s="2">
        <v>814353000</v>
      </c>
      <c r="J174" s="2">
        <v>801980000</v>
      </c>
      <c r="K174" s="2">
        <v>786993000</v>
      </c>
      <c r="L174" s="2">
        <v>770489000</v>
      </c>
      <c r="M174" s="2">
        <v>749324000</v>
      </c>
      <c r="N174" s="2">
        <v>725071000</v>
      </c>
      <c r="O174" s="2">
        <v>699954000</v>
      </c>
      <c r="P174" s="2">
        <v>673942000</v>
      </c>
      <c r="Q174" s="2">
        <v>648305000</v>
      </c>
      <c r="R174" s="2">
        <v>621768000</v>
      </c>
      <c r="S174" s="2">
        <v>596278000</v>
      </c>
      <c r="T174" s="2">
        <v>568228000</v>
      </c>
      <c r="U174" s="2">
        <v>544306000</v>
      </c>
      <c r="V174" s="2">
        <v>522686000</v>
      </c>
      <c r="W174" s="2">
        <v>502845000</v>
      </c>
      <c r="X174" s="2">
        <v>484834000</v>
      </c>
      <c r="Y174" s="2">
        <v>466901000</v>
      </c>
      <c r="Z174" s="2">
        <v>453159000</v>
      </c>
      <c r="AA174" s="2">
        <v>441313000</v>
      </c>
      <c r="AB174" s="2">
        <v>431894000</v>
      </c>
      <c r="AC174" s="2">
        <v>424908000</v>
      </c>
      <c r="AD174" s="2">
        <v>423788000</v>
      </c>
      <c r="AE174" s="2">
        <v>429131000</v>
      </c>
      <c r="AF174" s="2">
        <v>435189000</v>
      </c>
    </row>
    <row r="175" spans="1:32">
      <c r="A175" t="s">
        <v>193</v>
      </c>
      <c r="B175" t="s">
        <v>19</v>
      </c>
      <c r="C175" s="2">
        <v>2657810000</v>
      </c>
      <c r="D175" s="2">
        <v>2338870000</v>
      </c>
      <c r="E175" s="2">
        <v>2251240000</v>
      </c>
      <c r="F175" s="2">
        <v>2155510000</v>
      </c>
      <c r="G175" s="2">
        <v>2090520000</v>
      </c>
      <c r="H175" s="2">
        <v>2028140000</v>
      </c>
      <c r="I175" s="2">
        <v>1950230000</v>
      </c>
      <c r="J175" s="2">
        <v>1884480000</v>
      </c>
      <c r="K175" s="2">
        <v>1794450000</v>
      </c>
      <c r="L175" s="2">
        <v>1702780000</v>
      </c>
      <c r="M175" s="2">
        <v>1603250000</v>
      </c>
      <c r="N175" s="2">
        <v>1499480000</v>
      </c>
      <c r="O175" s="2">
        <v>1394730000</v>
      </c>
      <c r="P175" s="2">
        <v>1292420000</v>
      </c>
      <c r="Q175" s="2">
        <v>1193450000</v>
      </c>
      <c r="R175" s="2">
        <v>1095660000</v>
      </c>
      <c r="S175" s="2">
        <v>1002640000</v>
      </c>
      <c r="T175" s="2">
        <v>937540000</v>
      </c>
      <c r="U175" s="2">
        <v>885149000</v>
      </c>
      <c r="V175" s="2">
        <v>835009000</v>
      </c>
      <c r="W175" s="2">
        <v>787991000</v>
      </c>
      <c r="X175" s="2">
        <v>744070000</v>
      </c>
      <c r="Y175" s="2">
        <v>702122000</v>
      </c>
      <c r="Z175" s="2">
        <v>670346000</v>
      </c>
      <c r="AA175" s="2">
        <v>643063000</v>
      </c>
      <c r="AB175" s="2">
        <v>621299000</v>
      </c>
      <c r="AC175" s="2">
        <v>604261000</v>
      </c>
      <c r="AD175" s="2">
        <v>600119000</v>
      </c>
      <c r="AE175" s="2">
        <v>609641000</v>
      </c>
      <c r="AF175" s="2">
        <v>620715000</v>
      </c>
    </row>
    <row r="176" spans="1:32">
      <c r="A176" t="s">
        <v>194</v>
      </c>
      <c r="B176" t="s">
        <v>19</v>
      </c>
      <c r="C176" s="2">
        <v>79041900</v>
      </c>
      <c r="D176" s="2">
        <v>71395700</v>
      </c>
      <c r="E176" s="2">
        <v>70661400</v>
      </c>
      <c r="F176" s="2">
        <v>69818800</v>
      </c>
      <c r="G176" s="2">
        <v>69371200</v>
      </c>
      <c r="H176" s="2">
        <v>69102400</v>
      </c>
      <c r="I176" s="2">
        <v>68317000</v>
      </c>
      <c r="J176" s="2">
        <v>67277800</v>
      </c>
      <c r="K176" s="2">
        <v>66019200</v>
      </c>
      <c r="L176" s="2">
        <v>64632900</v>
      </c>
      <c r="M176" s="2">
        <v>62854500</v>
      </c>
      <c r="N176" s="2">
        <v>60816100</v>
      </c>
      <c r="O176" s="2">
        <v>58704700</v>
      </c>
      <c r="P176" s="2">
        <v>56517700</v>
      </c>
      <c r="Q176" s="2">
        <v>54361600</v>
      </c>
      <c r="R176" s="2">
        <v>52129500</v>
      </c>
      <c r="S176" s="2">
        <v>49984500</v>
      </c>
      <c r="T176" s="2">
        <v>47623900</v>
      </c>
      <c r="U176" s="2">
        <v>45609500</v>
      </c>
      <c r="V176" s="2">
        <v>43787800</v>
      </c>
      <c r="W176" s="2">
        <v>42114800</v>
      </c>
      <c r="X176" s="2">
        <v>40595100</v>
      </c>
      <c r="Y176" s="2">
        <v>39081700</v>
      </c>
      <c r="Z176" s="2">
        <v>37920300</v>
      </c>
      <c r="AA176" s="2">
        <v>36918100</v>
      </c>
      <c r="AB176" s="2">
        <v>36119500</v>
      </c>
      <c r="AC176" s="2">
        <v>35525200</v>
      </c>
      <c r="AD176" s="2">
        <v>35424100</v>
      </c>
      <c r="AE176" s="2">
        <v>35866000</v>
      </c>
      <c r="AF176" s="2">
        <v>36368100</v>
      </c>
    </row>
    <row r="177" spans="1:32">
      <c r="A177" t="s">
        <v>195</v>
      </c>
      <c r="B177" t="s">
        <v>19</v>
      </c>
      <c r="C177" s="2">
        <v>82693100</v>
      </c>
      <c r="D177" s="2">
        <v>72769800</v>
      </c>
      <c r="E177" s="2">
        <v>75475800</v>
      </c>
      <c r="F177" s="2">
        <v>84737100</v>
      </c>
      <c r="G177" s="2">
        <v>77097400</v>
      </c>
      <c r="H177" s="2">
        <v>74113700</v>
      </c>
      <c r="I177" s="2">
        <v>73010100</v>
      </c>
      <c r="J177" s="2">
        <v>54330200</v>
      </c>
      <c r="K177" s="2">
        <v>55454400</v>
      </c>
      <c r="L177" s="2">
        <v>56083800</v>
      </c>
      <c r="M177" s="2">
        <v>54918700</v>
      </c>
      <c r="N177" s="2">
        <v>51391600</v>
      </c>
      <c r="O177" s="2">
        <v>49034100</v>
      </c>
      <c r="P177" s="2">
        <v>45047400</v>
      </c>
      <c r="Q177" s="2">
        <v>41013600</v>
      </c>
      <c r="R177" s="2">
        <v>37083400</v>
      </c>
      <c r="S177" s="2">
        <v>33306900</v>
      </c>
      <c r="T177" s="2">
        <v>30501600</v>
      </c>
      <c r="U177" s="2">
        <v>28244800</v>
      </c>
      <c r="V177" s="2">
        <v>25975900</v>
      </c>
      <c r="W177" s="2">
        <v>23838000</v>
      </c>
      <c r="X177" s="2">
        <v>21840500</v>
      </c>
      <c r="Y177" s="2">
        <v>19956400</v>
      </c>
      <c r="Z177" s="2">
        <v>18420800</v>
      </c>
      <c r="AA177" s="2">
        <v>17052600</v>
      </c>
      <c r="AB177" s="2">
        <v>15841800</v>
      </c>
      <c r="AC177" s="2">
        <v>14770700</v>
      </c>
      <c r="AD177" s="2">
        <v>14036100</v>
      </c>
      <c r="AE177" s="2">
        <v>13606000</v>
      </c>
      <c r="AF177" s="2">
        <v>13150900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206077</v>
      </c>
      <c r="M180">
        <v>181845</v>
      </c>
      <c r="N180">
        <v>158082</v>
      </c>
      <c r="O180">
        <v>135497</v>
      </c>
      <c r="P180">
        <v>114065</v>
      </c>
      <c r="Q180">
        <v>94306.5</v>
      </c>
      <c r="R180">
        <v>75958.8</v>
      </c>
      <c r="S180">
        <v>59538.9</v>
      </c>
      <c r="T180">
        <v>57502.1</v>
      </c>
      <c r="U180">
        <v>54917.2</v>
      </c>
      <c r="V180">
        <v>52633.9</v>
      </c>
      <c r="W180">
        <v>50448.800000000003</v>
      </c>
      <c r="X180">
        <v>48358.5</v>
      </c>
      <c r="Y180">
        <v>46277.1</v>
      </c>
      <c r="Z180">
        <v>44800</v>
      </c>
      <c r="AA180">
        <v>43769.3</v>
      </c>
      <c r="AB180">
        <v>43090.7</v>
      </c>
      <c r="AC180">
        <v>42728</v>
      </c>
      <c r="AD180">
        <v>43373.3</v>
      </c>
      <c r="AE180">
        <v>45098.2</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5153910</v>
      </c>
      <c r="E183" s="2">
        <v>5099940</v>
      </c>
      <c r="F183" s="2">
        <v>4984310</v>
      </c>
      <c r="G183" s="2">
        <v>4832780</v>
      </c>
      <c r="H183" s="2">
        <v>4684660</v>
      </c>
      <c r="I183" s="2">
        <v>4534440</v>
      </c>
      <c r="J183" s="2">
        <v>4368760</v>
      </c>
      <c r="K183" s="2">
        <v>4182480</v>
      </c>
      <c r="L183" s="2">
        <v>3981970</v>
      </c>
      <c r="M183" s="2">
        <v>3768850</v>
      </c>
      <c r="N183" s="2">
        <v>3543640</v>
      </c>
      <c r="O183" s="2">
        <v>3331020</v>
      </c>
      <c r="P183" s="2">
        <v>3130720</v>
      </c>
      <c r="Q183" s="2">
        <v>2931590</v>
      </c>
      <c r="R183" s="2">
        <v>2732800</v>
      </c>
      <c r="S183" s="2">
        <v>2539720</v>
      </c>
      <c r="T183" s="2">
        <v>2466490</v>
      </c>
      <c r="U183" s="2">
        <v>2349300</v>
      </c>
      <c r="V183" s="2">
        <v>2257160</v>
      </c>
      <c r="W183" s="2">
        <v>2162970</v>
      </c>
      <c r="X183" s="2">
        <v>2086760</v>
      </c>
      <c r="Y183" s="2">
        <v>2028370</v>
      </c>
      <c r="Z183" s="2">
        <v>1988070</v>
      </c>
      <c r="AA183" s="2">
        <v>1958130</v>
      </c>
      <c r="AB183" s="2">
        <v>1946800</v>
      </c>
      <c r="AC183" s="2">
        <v>1947990</v>
      </c>
      <c r="AD183" s="2">
        <v>1963360</v>
      </c>
      <c r="AE183" s="2">
        <v>1991680</v>
      </c>
      <c r="AF183" s="2">
        <v>2014290</v>
      </c>
    </row>
    <row r="184" spans="1:32">
      <c r="A184" t="s">
        <v>202</v>
      </c>
      <c r="B184" t="s">
        <v>19</v>
      </c>
      <c r="C184" s="2">
        <v>38830900000</v>
      </c>
      <c r="D184" s="2">
        <v>39553500000</v>
      </c>
      <c r="E184" s="2">
        <v>39658700000</v>
      </c>
      <c r="F184" s="2">
        <v>39169200000</v>
      </c>
      <c r="G184" s="2">
        <v>38421700000</v>
      </c>
      <c r="H184" s="2">
        <v>37691500000</v>
      </c>
      <c r="I184" s="2">
        <v>36911400000</v>
      </c>
      <c r="J184" s="2">
        <v>35967800000</v>
      </c>
      <c r="K184" s="2">
        <v>34819600000</v>
      </c>
      <c r="L184" s="2">
        <v>33512600000</v>
      </c>
      <c r="M184" s="2">
        <v>32066400000</v>
      </c>
      <c r="N184" s="2">
        <v>30486200000</v>
      </c>
      <c r="O184" s="2">
        <v>28962100000</v>
      </c>
      <c r="P184" s="2">
        <v>27478100000</v>
      </c>
      <c r="Q184" s="2">
        <v>25949100000</v>
      </c>
      <c r="R184" s="2">
        <v>24363200000</v>
      </c>
      <c r="S184" s="2">
        <v>22775200000</v>
      </c>
      <c r="T184" s="2">
        <v>21252600000</v>
      </c>
      <c r="U184" s="2">
        <v>19754100000</v>
      </c>
      <c r="V184" s="2">
        <v>18317500000</v>
      </c>
      <c r="W184" s="2">
        <v>16951000000</v>
      </c>
      <c r="X184" s="2">
        <v>15652600000</v>
      </c>
      <c r="Y184" s="2">
        <v>14484100000</v>
      </c>
      <c r="Z184" s="2">
        <v>13481900000</v>
      </c>
      <c r="AA184" s="2">
        <v>12594700000</v>
      </c>
      <c r="AB184" s="2">
        <v>11904200000</v>
      </c>
      <c r="AC184" s="2">
        <v>11362100000</v>
      </c>
      <c r="AD184" s="2">
        <v>10975800000</v>
      </c>
      <c r="AE184" s="2">
        <v>10733000000</v>
      </c>
      <c r="AF184" s="2">
        <v>10490900000</v>
      </c>
    </row>
    <row r="185" spans="1:32">
      <c r="A185" t="s">
        <v>203</v>
      </c>
      <c r="B185" t="s">
        <v>19</v>
      </c>
      <c r="C185" s="2">
        <v>142674000</v>
      </c>
      <c r="D185" s="2">
        <v>144156000</v>
      </c>
      <c r="E185" s="2">
        <v>144515000</v>
      </c>
      <c r="F185" s="2">
        <v>143474000</v>
      </c>
      <c r="G185" s="2">
        <v>143755000</v>
      </c>
      <c r="H185" s="2">
        <v>144618000</v>
      </c>
      <c r="I185" s="2">
        <v>145628000</v>
      </c>
      <c r="J185" s="2">
        <v>147979000</v>
      </c>
      <c r="K185" s="2">
        <v>148006000</v>
      </c>
      <c r="L185" s="2">
        <v>147430000</v>
      </c>
      <c r="M185" s="2">
        <v>146083000</v>
      </c>
      <c r="N185" s="2">
        <v>143911000</v>
      </c>
      <c r="O185" s="2">
        <v>142437000</v>
      </c>
      <c r="P185" s="2">
        <v>141954000</v>
      </c>
      <c r="Q185" s="2">
        <v>141594000</v>
      </c>
      <c r="R185" s="2">
        <v>141242000</v>
      </c>
      <c r="S185" s="2">
        <v>141146000</v>
      </c>
      <c r="T185" s="2">
        <v>142744000</v>
      </c>
      <c r="U185" s="2">
        <v>145009000</v>
      </c>
      <c r="V185" s="2">
        <v>146289000</v>
      </c>
      <c r="W185" s="2">
        <v>146833000</v>
      </c>
      <c r="X185" s="2">
        <v>146898000</v>
      </c>
      <c r="Y185" s="2">
        <v>146852000</v>
      </c>
      <c r="Z185" s="2">
        <v>147209000</v>
      </c>
      <c r="AA185" s="2">
        <v>147769000</v>
      </c>
      <c r="AB185" s="2">
        <v>149441000</v>
      </c>
      <c r="AC185" s="2">
        <v>151997000</v>
      </c>
      <c r="AD185" s="2">
        <v>155816000</v>
      </c>
      <c r="AE185" s="2">
        <v>160990000</v>
      </c>
      <c r="AF185" s="2">
        <v>166093000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15182000</v>
      </c>
      <c r="E190" s="2">
        <v>15133500</v>
      </c>
      <c r="F190" s="2">
        <v>14915200</v>
      </c>
      <c r="G190" s="2">
        <v>14654800</v>
      </c>
      <c r="H190" s="2">
        <v>14435200</v>
      </c>
      <c r="I190" s="2">
        <v>14225500</v>
      </c>
      <c r="J190" s="2">
        <v>13973200</v>
      </c>
      <c r="K190" s="2">
        <v>13650700</v>
      </c>
      <c r="L190" s="2">
        <v>13273400</v>
      </c>
      <c r="M190" s="2">
        <v>12837200</v>
      </c>
      <c r="N190" s="2">
        <v>12337000</v>
      </c>
      <c r="O190" s="2">
        <v>11875100</v>
      </c>
      <c r="P190" s="2">
        <v>11447200</v>
      </c>
      <c r="Q190" s="2">
        <v>11009200</v>
      </c>
      <c r="R190" s="2">
        <v>10556100</v>
      </c>
      <c r="S190" s="2">
        <v>10110400</v>
      </c>
      <c r="T190" s="2">
        <v>9977930</v>
      </c>
      <c r="U190" s="2">
        <v>9641890</v>
      </c>
      <c r="V190" s="2">
        <v>9307280</v>
      </c>
      <c r="W190" s="2">
        <v>8949610</v>
      </c>
      <c r="X190" s="2">
        <v>8566950</v>
      </c>
      <c r="Y190" s="2">
        <v>8200290</v>
      </c>
      <c r="Z190" s="2">
        <v>7888200</v>
      </c>
      <c r="AA190" s="2">
        <v>7611480</v>
      </c>
      <c r="AB190" s="2">
        <v>7421150</v>
      </c>
      <c r="AC190" s="2">
        <v>7298150</v>
      </c>
      <c r="AD190" s="2">
        <v>7255590</v>
      </c>
      <c r="AE190" s="2">
        <v>7292720</v>
      </c>
      <c r="AF190" s="2">
        <v>7326620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90743.5</v>
      </c>
      <c r="AE193">
        <v>90778.5</v>
      </c>
      <c r="AF193">
        <v>90980.7</v>
      </c>
    </row>
    <row r="194" spans="1:32">
      <c r="A194" t="s">
        <v>212</v>
      </c>
      <c r="B194" t="s">
        <v>19</v>
      </c>
      <c r="C194" s="2">
        <v>3953180000</v>
      </c>
      <c r="D194" s="2">
        <v>3570770000</v>
      </c>
      <c r="E194" s="2">
        <v>3534040000</v>
      </c>
      <c r="F194" s="2">
        <v>3491910000</v>
      </c>
      <c r="G194" s="2">
        <v>3469530000</v>
      </c>
      <c r="H194" s="2">
        <v>3456100000</v>
      </c>
      <c r="I194" s="2">
        <v>3416870000</v>
      </c>
      <c r="J194" s="2">
        <v>3364950000</v>
      </c>
      <c r="K194" s="2">
        <v>3302070000</v>
      </c>
      <c r="L194" s="2">
        <v>3232820000</v>
      </c>
      <c r="M194" s="2">
        <v>3144020000</v>
      </c>
      <c r="N194" s="2">
        <v>3042260000</v>
      </c>
      <c r="O194" s="2">
        <v>2936870000</v>
      </c>
      <c r="P194" s="2">
        <v>2827730000</v>
      </c>
      <c r="Q194" s="2">
        <v>2720160000</v>
      </c>
      <c r="R194" s="2">
        <v>2608820000</v>
      </c>
      <c r="S194" s="2">
        <v>2501860000</v>
      </c>
      <c r="T194" s="2">
        <v>2384180000</v>
      </c>
      <c r="U194" s="2">
        <v>2283800000</v>
      </c>
      <c r="V194" s="2">
        <v>2193090000</v>
      </c>
      <c r="W194" s="2">
        <v>2109840000</v>
      </c>
      <c r="X194" s="2">
        <v>2034270000</v>
      </c>
      <c r="Y194" s="2">
        <v>1959030000</v>
      </c>
      <c r="Z194" s="2">
        <v>1901370000</v>
      </c>
      <c r="AA194" s="2">
        <v>1851660000</v>
      </c>
      <c r="AB194" s="2">
        <v>1812140000</v>
      </c>
      <c r="AC194" s="2">
        <v>1782830000</v>
      </c>
      <c r="AD194" s="2">
        <v>1778130000</v>
      </c>
      <c r="AE194" s="2">
        <v>1800550000</v>
      </c>
      <c r="AF194" s="2">
        <v>1825970000</v>
      </c>
    </row>
    <row r="195" spans="1:32">
      <c r="A195" t="s">
        <v>213</v>
      </c>
      <c r="B195" t="s">
        <v>19</v>
      </c>
      <c r="C195" s="2">
        <v>3077360000</v>
      </c>
      <c r="D195" s="2">
        <v>2708080000</v>
      </c>
      <c r="E195" s="2">
        <v>2606600000</v>
      </c>
      <c r="F195" s="2">
        <v>2495770000</v>
      </c>
      <c r="G195" s="2">
        <v>2420520000</v>
      </c>
      <c r="H195" s="2">
        <v>2348290000</v>
      </c>
      <c r="I195" s="2">
        <v>2258080000</v>
      </c>
      <c r="J195" s="2">
        <v>2181960000</v>
      </c>
      <c r="K195" s="2">
        <v>2077710000</v>
      </c>
      <c r="L195" s="2">
        <v>1971570000</v>
      </c>
      <c r="M195" s="2">
        <v>1856320000</v>
      </c>
      <c r="N195" s="2">
        <v>1736180000</v>
      </c>
      <c r="O195" s="2">
        <v>1614900000</v>
      </c>
      <c r="P195" s="2">
        <v>1496440000</v>
      </c>
      <c r="Q195" s="2">
        <v>1381840000</v>
      </c>
      <c r="R195" s="2">
        <v>1268610000</v>
      </c>
      <c r="S195" s="2">
        <v>1160910000</v>
      </c>
      <c r="T195" s="2">
        <v>1085530000</v>
      </c>
      <c r="U195" s="2">
        <v>1024870000</v>
      </c>
      <c r="V195" s="2">
        <v>966818000</v>
      </c>
      <c r="W195" s="2">
        <v>912378000</v>
      </c>
      <c r="X195" s="2">
        <v>861525000</v>
      </c>
      <c r="Y195" s="2">
        <v>812955000</v>
      </c>
      <c r="Z195" s="2">
        <v>776163000</v>
      </c>
      <c r="AA195" s="2">
        <v>744574000</v>
      </c>
      <c r="AB195" s="2">
        <v>719374000</v>
      </c>
      <c r="AC195" s="2">
        <v>699646000</v>
      </c>
      <c r="AD195" s="2">
        <v>694850000</v>
      </c>
      <c r="AE195" s="2">
        <v>705875000</v>
      </c>
      <c r="AF195" s="2">
        <v>718697000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667953</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515391</v>
      </c>
      <c r="E203">
        <v>509994</v>
      </c>
      <c r="F203">
        <v>498431</v>
      </c>
      <c r="G203">
        <v>483278</v>
      </c>
      <c r="H203">
        <v>468466</v>
      </c>
      <c r="I203">
        <v>453444</v>
      </c>
      <c r="J203">
        <v>436876</v>
      </c>
      <c r="K203">
        <v>418248</v>
      </c>
      <c r="L203">
        <v>398197</v>
      </c>
      <c r="M203">
        <v>376885</v>
      </c>
      <c r="N203">
        <v>354364</v>
      </c>
      <c r="O203">
        <v>333102</v>
      </c>
      <c r="P203">
        <v>313072</v>
      </c>
      <c r="Q203">
        <v>293159</v>
      </c>
      <c r="R203">
        <v>273280</v>
      </c>
      <c r="S203">
        <v>253972</v>
      </c>
      <c r="T203">
        <v>246649</v>
      </c>
      <c r="U203">
        <v>234930</v>
      </c>
      <c r="V203">
        <v>225716</v>
      </c>
      <c r="W203">
        <v>216297</v>
      </c>
      <c r="X203">
        <v>208676</v>
      </c>
      <c r="Y203">
        <v>202837</v>
      </c>
      <c r="Z203">
        <v>198807</v>
      </c>
      <c r="AA203">
        <v>195813</v>
      </c>
      <c r="AB203">
        <v>194680</v>
      </c>
      <c r="AC203">
        <v>194799</v>
      </c>
      <c r="AD203">
        <v>196336</v>
      </c>
      <c r="AE203">
        <v>199168</v>
      </c>
      <c r="AF203">
        <v>201429</v>
      </c>
    </row>
    <row r="204" spans="1:32">
      <c r="A204" t="s">
        <v>222</v>
      </c>
      <c r="B204" t="s">
        <v>19</v>
      </c>
      <c r="C204" s="2">
        <v>7766180000</v>
      </c>
      <c r="D204" s="2">
        <v>7910710000</v>
      </c>
      <c r="E204" s="2">
        <v>7931740000</v>
      </c>
      <c r="F204" s="2">
        <v>7833830000</v>
      </c>
      <c r="G204" s="2">
        <v>7684350000</v>
      </c>
      <c r="H204" s="2">
        <v>7538300000</v>
      </c>
      <c r="I204" s="2">
        <v>7382290000</v>
      </c>
      <c r="J204" s="2">
        <v>7193560000</v>
      </c>
      <c r="K204" s="2">
        <v>6963930000</v>
      </c>
      <c r="L204" s="2">
        <v>6702530000</v>
      </c>
      <c r="M204" s="2">
        <v>6413270000</v>
      </c>
      <c r="N204" s="2">
        <v>6097230000</v>
      </c>
      <c r="O204" s="2">
        <v>5792430000</v>
      </c>
      <c r="P204" s="2">
        <v>5495620000</v>
      </c>
      <c r="Q204" s="2">
        <v>5189820000</v>
      </c>
      <c r="R204" s="2">
        <v>4872640000</v>
      </c>
      <c r="S204" s="2">
        <v>4555040000</v>
      </c>
      <c r="T204" s="2">
        <v>4250510000</v>
      </c>
      <c r="U204" s="2">
        <v>3950810000</v>
      </c>
      <c r="V204" s="2">
        <v>3663500000</v>
      </c>
      <c r="W204" s="2">
        <v>3390210000</v>
      </c>
      <c r="X204" s="2">
        <v>3130530000</v>
      </c>
      <c r="Y204" s="2">
        <v>2896830000</v>
      </c>
      <c r="Z204" s="2">
        <v>2696380000</v>
      </c>
      <c r="AA204" s="2">
        <v>2518940000</v>
      </c>
      <c r="AB204" s="2">
        <v>2380840000</v>
      </c>
      <c r="AC204" s="2">
        <v>2272420000</v>
      </c>
      <c r="AD204" s="2">
        <v>2195160000</v>
      </c>
      <c r="AE204" s="2">
        <v>2146600000</v>
      </c>
      <c r="AF204" s="2">
        <v>2098180000</v>
      </c>
    </row>
    <row r="205" spans="1:32">
      <c r="A205" t="s">
        <v>223</v>
      </c>
      <c r="B205" t="s">
        <v>19</v>
      </c>
      <c r="C205" s="2">
        <v>28534800</v>
      </c>
      <c r="D205" s="2">
        <v>28831100</v>
      </c>
      <c r="E205" s="2">
        <v>28903000</v>
      </c>
      <c r="F205" s="2">
        <v>28694700</v>
      </c>
      <c r="G205" s="2">
        <v>28750900</v>
      </c>
      <c r="H205" s="2">
        <v>28923500</v>
      </c>
      <c r="I205" s="2">
        <v>29125700</v>
      </c>
      <c r="J205" s="2">
        <v>29595700</v>
      </c>
      <c r="K205" s="2">
        <v>29601200</v>
      </c>
      <c r="L205" s="2">
        <v>29486000</v>
      </c>
      <c r="M205" s="2">
        <v>29216600</v>
      </c>
      <c r="N205" s="2">
        <v>28782100</v>
      </c>
      <c r="O205" s="2">
        <v>28487300</v>
      </c>
      <c r="P205" s="2">
        <v>28390900</v>
      </c>
      <c r="Q205" s="2">
        <v>28318800</v>
      </c>
      <c r="R205" s="2">
        <v>28248300</v>
      </c>
      <c r="S205" s="2">
        <v>28229100</v>
      </c>
      <c r="T205" s="2">
        <v>28548700</v>
      </c>
      <c r="U205" s="2">
        <v>29001800</v>
      </c>
      <c r="V205" s="2">
        <v>29257700</v>
      </c>
      <c r="W205" s="2">
        <v>29366500</v>
      </c>
      <c r="X205" s="2">
        <v>29379600</v>
      </c>
      <c r="Y205" s="2">
        <v>29370500</v>
      </c>
      <c r="Z205" s="2">
        <v>29441700</v>
      </c>
      <c r="AA205" s="2">
        <v>29553800</v>
      </c>
      <c r="AB205" s="2">
        <v>29888200</v>
      </c>
      <c r="AC205" s="2">
        <v>30399500</v>
      </c>
      <c r="AD205" s="2">
        <v>31163200</v>
      </c>
      <c r="AE205" s="2">
        <v>32198000</v>
      </c>
      <c r="AF205" s="2">
        <v>33218500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3036400</v>
      </c>
      <c r="E210" s="2">
        <v>3026710</v>
      </c>
      <c r="F210" s="2">
        <v>2983040</v>
      </c>
      <c r="G210" s="2">
        <v>2930950</v>
      </c>
      <c r="H210" s="2">
        <v>2887040</v>
      </c>
      <c r="I210" s="2">
        <v>2845110</v>
      </c>
      <c r="J210" s="2">
        <v>2794630</v>
      </c>
      <c r="K210" s="2">
        <v>2730130</v>
      </c>
      <c r="L210" s="2">
        <v>2654680</v>
      </c>
      <c r="M210" s="2">
        <v>2567430</v>
      </c>
      <c r="N210" s="2">
        <v>2467410</v>
      </c>
      <c r="O210" s="2">
        <v>2375010</v>
      </c>
      <c r="P210" s="2">
        <v>2289450</v>
      </c>
      <c r="Q210" s="2">
        <v>2201830</v>
      </c>
      <c r="R210" s="2">
        <v>2111210</v>
      </c>
      <c r="S210" s="2">
        <v>2022080</v>
      </c>
      <c r="T210" s="2">
        <v>1995590</v>
      </c>
      <c r="U210" s="2">
        <v>1928380</v>
      </c>
      <c r="V210" s="2">
        <v>1861460</v>
      </c>
      <c r="W210" s="2">
        <v>1789920</v>
      </c>
      <c r="X210" s="2">
        <v>1713390</v>
      </c>
      <c r="Y210" s="2">
        <v>1640060</v>
      </c>
      <c r="Z210" s="2">
        <v>1577640</v>
      </c>
      <c r="AA210" s="2">
        <v>1522300</v>
      </c>
      <c r="AB210" s="2">
        <v>1484230</v>
      </c>
      <c r="AC210" s="2">
        <v>1459630</v>
      </c>
      <c r="AD210" s="2">
        <v>1451120</v>
      </c>
      <c r="AE210" s="2">
        <v>1458540</v>
      </c>
      <c r="AF210" s="2">
        <v>1465320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9074.35</v>
      </c>
      <c r="AE213">
        <v>9077.85</v>
      </c>
      <c r="AF213">
        <v>9098.07</v>
      </c>
    </row>
    <row r="214" spans="1:32">
      <c r="A214" t="s">
        <v>232</v>
      </c>
      <c r="B214" t="s">
        <v>19</v>
      </c>
      <c r="C214" s="2">
        <v>790636000</v>
      </c>
      <c r="D214" s="2">
        <v>714154000</v>
      </c>
      <c r="E214" s="2">
        <v>706809000</v>
      </c>
      <c r="F214" s="2">
        <v>698382000</v>
      </c>
      <c r="G214" s="2">
        <v>693907000</v>
      </c>
      <c r="H214" s="2">
        <v>691221000</v>
      </c>
      <c r="I214" s="2">
        <v>683373000</v>
      </c>
      <c r="J214" s="2">
        <v>672990000</v>
      </c>
      <c r="K214" s="2">
        <v>660414000</v>
      </c>
      <c r="L214" s="2">
        <v>646564000</v>
      </c>
      <c r="M214" s="2">
        <v>628803000</v>
      </c>
      <c r="N214" s="2">
        <v>608451000</v>
      </c>
      <c r="O214" s="2">
        <v>587374000</v>
      </c>
      <c r="P214" s="2">
        <v>565546000</v>
      </c>
      <c r="Q214" s="2">
        <v>544032000</v>
      </c>
      <c r="R214" s="2">
        <v>521763000</v>
      </c>
      <c r="S214" s="2">
        <v>500373000</v>
      </c>
      <c r="T214" s="2">
        <v>476835000</v>
      </c>
      <c r="U214" s="2">
        <v>456761000</v>
      </c>
      <c r="V214" s="2">
        <v>438618000</v>
      </c>
      <c r="W214" s="2">
        <v>421968000</v>
      </c>
      <c r="X214" s="2">
        <v>406854000</v>
      </c>
      <c r="Y214" s="2">
        <v>391805000</v>
      </c>
      <c r="Z214" s="2">
        <v>380273000</v>
      </c>
      <c r="AA214" s="2">
        <v>370332000</v>
      </c>
      <c r="AB214" s="2">
        <v>362428000</v>
      </c>
      <c r="AC214" s="2">
        <v>356566000</v>
      </c>
      <c r="AD214" s="2">
        <v>355627000</v>
      </c>
      <c r="AE214" s="2">
        <v>360110000</v>
      </c>
      <c r="AF214" s="2">
        <v>365193000</v>
      </c>
    </row>
    <row r="215" spans="1:32">
      <c r="A215" t="s">
        <v>233</v>
      </c>
      <c r="B215" t="s">
        <v>19</v>
      </c>
      <c r="C215" s="2">
        <v>615472000</v>
      </c>
      <c r="D215" s="2">
        <v>541615000</v>
      </c>
      <c r="E215" s="2">
        <v>521321000</v>
      </c>
      <c r="F215" s="2">
        <v>499153000</v>
      </c>
      <c r="G215" s="2">
        <v>484104000</v>
      </c>
      <c r="H215" s="2">
        <v>469657000</v>
      </c>
      <c r="I215" s="2">
        <v>451616000</v>
      </c>
      <c r="J215" s="2">
        <v>436391000</v>
      </c>
      <c r="K215" s="2">
        <v>415542000</v>
      </c>
      <c r="L215" s="2">
        <v>394314000</v>
      </c>
      <c r="M215" s="2">
        <v>371265000</v>
      </c>
      <c r="N215" s="2">
        <v>347236000</v>
      </c>
      <c r="O215" s="2">
        <v>322979000</v>
      </c>
      <c r="P215" s="2">
        <v>299288000</v>
      </c>
      <c r="Q215" s="2">
        <v>276368000</v>
      </c>
      <c r="R215" s="2">
        <v>253722000</v>
      </c>
      <c r="S215" s="2">
        <v>232183000</v>
      </c>
      <c r="T215" s="2">
        <v>217107000</v>
      </c>
      <c r="U215" s="2">
        <v>204975000</v>
      </c>
      <c r="V215" s="2">
        <v>193364000</v>
      </c>
      <c r="W215" s="2">
        <v>182476000</v>
      </c>
      <c r="X215" s="2">
        <v>172305000</v>
      </c>
      <c r="Y215" s="2">
        <v>162591000</v>
      </c>
      <c r="Z215" s="2">
        <v>155233000</v>
      </c>
      <c r="AA215" s="2">
        <v>148915000</v>
      </c>
      <c r="AB215" s="2">
        <v>143875000</v>
      </c>
      <c r="AC215" s="2">
        <v>139929000</v>
      </c>
      <c r="AD215" s="2">
        <v>138970000</v>
      </c>
      <c r="AE215" s="2">
        <v>141175000</v>
      </c>
      <c r="AF215" s="2">
        <v>143739000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64190.5</v>
      </c>
      <c r="S220">
        <v>50314.5</v>
      </c>
      <c r="T220">
        <v>48593.4</v>
      </c>
      <c r="U220">
        <v>46408.9</v>
      </c>
      <c r="V220">
        <v>44479.4</v>
      </c>
      <c r="W220">
        <v>42632.800000000003</v>
      </c>
      <c r="X220">
        <v>40866.300000000003</v>
      </c>
      <c r="Y220">
        <v>39107.4</v>
      </c>
      <c r="Z220">
        <v>37859.199999999997</v>
      </c>
      <c r="AA220">
        <v>36988.1</v>
      </c>
      <c r="AB220">
        <v>36414.699999999997</v>
      </c>
      <c r="AC220">
        <v>36108.1</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675277000000</v>
      </c>
      <c r="D243" s="2">
        <v>697906000000</v>
      </c>
      <c r="E243" s="2">
        <v>636908000000</v>
      </c>
      <c r="F243" s="2">
        <v>556881000000</v>
      </c>
      <c r="G243" s="2">
        <v>472928000000</v>
      </c>
      <c r="H243" s="2">
        <v>391548000000</v>
      </c>
      <c r="I243" s="2">
        <v>314456000000</v>
      </c>
      <c r="J243" s="2">
        <v>242256000000</v>
      </c>
      <c r="K243" s="2">
        <v>175057000000</v>
      </c>
      <c r="L243" s="2">
        <v>112751000000</v>
      </c>
      <c r="M243" s="2">
        <v>55091500000</v>
      </c>
      <c r="N243" s="2">
        <v>2108740000</v>
      </c>
      <c r="O243" s="2">
        <v>1892370000</v>
      </c>
      <c r="P243" s="2">
        <v>1413320000</v>
      </c>
      <c r="Q243" s="2">
        <v>1119210000</v>
      </c>
      <c r="R243" s="2">
        <v>835268000</v>
      </c>
      <c r="S243" s="2">
        <v>648957000</v>
      </c>
      <c r="T243" s="2">
        <v>499011000</v>
      </c>
      <c r="U243" s="2">
        <v>381935000</v>
      </c>
      <c r="V243" s="2">
        <v>317594000</v>
      </c>
      <c r="W243" s="2">
        <v>271221000</v>
      </c>
      <c r="X243" s="2">
        <v>241242000</v>
      </c>
      <c r="Y243" s="2">
        <v>219318000</v>
      </c>
      <c r="Z243" s="2">
        <v>198029000</v>
      </c>
      <c r="AA243" s="2">
        <v>170563000</v>
      </c>
      <c r="AB243" s="2">
        <v>144154000</v>
      </c>
      <c r="AC243" s="2">
        <v>118837000</v>
      </c>
      <c r="AD243" s="2">
        <v>100717000</v>
      </c>
      <c r="AE243" s="2">
        <v>83447900</v>
      </c>
      <c r="AF243" s="2">
        <v>72475100</v>
      </c>
    </row>
    <row r="244" spans="1:32">
      <c r="A244" t="s">
        <v>262</v>
      </c>
      <c r="B244" t="s">
        <v>19</v>
      </c>
      <c r="C244" s="2">
        <v>2038220000000</v>
      </c>
      <c r="D244" s="2">
        <v>2431360000000</v>
      </c>
      <c r="E244" s="2">
        <v>2568120000000</v>
      </c>
      <c r="F244" s="2">
        <v>2612770000000</v>
      </c>
      <c r="G244" s="2">
        <v>2601710000000</v>
      </c>
      <c r="H244" s="2">
        <v>2554490000000</v>
      </c>
      <c r="I244" s="2">
        <v>2472160000000</v>
      </c>
      <c r="J244" s="2">
        <v>2366030000000</v>
      </c>
      <c r="K244" s="2">
        <v>2238800000000</v>
      </c>
      <c r="L244" s="2">
        <v>2099460000000</v>
      </c>
      <c r="M244" s="2">
        <v>1968180000000</v>
      </c>
      <c r="N244" s="2">
        <v>1846130000000</v>
      </c>
      <c r="O244" s="2">
        <v>1745220000000</v>
      </c>
      <c r="P244" s="2">
        <v>1633510000000</v>
      </c>
      <c r="Q244" s="2">
        <v>1539720000000</v>
      </c>
      <c r="R244" s="2">
        <v>1458350000000</v>
      </c>
      <c r="S244" s="2">
        <v>1391870000000</v>
      </c>
      <c r="T244" s="2">
        <v>1341790000000</v>
      </c>
      <c r="U244" s="2">
        <v>1314380000000</v>
      </c>
      <c r="V244" s="2">
        <v>1307290000000</v>
      </c>
      <c r="W244" s="2">
        <v>1321490000000</v>
      </c>
      <c r="X244" s="2">
        <v>1352110000000</v>
      </c>
      <c r="Y244" s="2">
        <v>1382820000000</v>
      </c>
      <c r="Z244" s="2">
        <v>1413320000000</v>
      </c>
      <c r="AA244" s="2">
        <v>1404710000000</v>
      </c>
      <c r="AB244" s="2">
        <v>1394610000000</v>
      </c>
      <c r="AC244" s="2">
        <v>1383150000000</v>
      </c>
      <c r="AD244" s="2">
        <v>1372190000000</v>
      </c>
      <c r="AE244" s="2">
        <v>1360800000000</v>
      </c>
      <c r="AF244" s="2">
        <v>1349140000000</v>
      </c>
    </row>
    <row r="245" spans="1:32">
      <c r="A245" t="s">
        <v>263</v>
      </c>
      <c r="B245" t="s">
        <v>19</v>
      </c>
      <c r="C245" s="2">
        <v>14832300000000</v>
      </c>
      <c r="D245" s="2">
        <v>17623100000000</v>
      </c>
      <c r="E245" s="2">
        <v>18603300000000</v>
      </c>
      <c r="F245" s="2">
        <v>18817500000000</v>
      </c>
      <c r="G245" s="2">
        <v>18749100000000</v>
      </c>
      <c r="H245" s="2">
        <v>18374300000000</v>
      </c>
      <c r="I245" s="2">
        <v>17724600000000</v>
      </c>
      <c r="J245" s="2">
        <v>17057800000000</v>
      </c>
      <c r="K245" s="2">
        <v>16071900000000</v>
      </c>
      <c r="L245" s="2">
        <v>15009000000000</v>
      </c>
      <c r="M245" s="2">
        <v>14017800000000</v>
      </c>
      <c r="N245" s="2">
        <v>13114700000000</v>
      </c>
      <c r="O245" s="2">
        <v>12271000000000</v>
      </c>
      <c r="P245" s="2">
        <v>11474500000000</v>
      </c>
      <c r="Q245" s="2">
        <v>10738300000000</v>
      </c>
      <c r="R245" s="2">
        <v>10119200000000</v>
      </c>
      <c r="S245" s="2">
        <v>9626020000000</v>
      </c>
      <c r="T245" s="2">
        <v>9261140000000</v>
      </c>
      <c r="U245" s="2">
        <v>9065690000000</v>
      </c>
      <c r="V245" s="2">
        <v>9020850000000</v>
      </c>
      <c r="W245" s="2">
        <v>9123570000000</v>
      </c>
      <c r="X245" s="2">
        <v>9342510000000</v>
      </c>
      <c r="Y245" s="2">
        <v>9561250000000</v>
      </c>
      <c r="Z245" s="2">
        <v>9783170000000</v>
      </c>
      <c r="AA245" s="2">
        <v>9734480000000</v>
      </c>
      <c r="AB245" s="2">
        <v>9679200000000</v>
      </c>
      <c r="AC245" s="2">
        <v>9616080000000</v>
      </c>
      <c r="AD245" s="2">
        <v>9553920000000</v>
      </c>
      <c r="AE245" s="2">
        <v>9488140000000</v>
      </c>
      <c r="AF245" s="2">
        <v>9425560000000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39970500000</v>
      </c>
      <c r="D250" s="2">
        <v>41336500000</v>
      </c>
      <c r="E250" s="2">
        <v>37784900000</v>
      </c>
      <c r="F250" s="2">
        <v>33152900000</v>
      </c>
      <c r="G250" s="2">
        <v>28301900000</v>
      </c>
      <c r="H250" s="2">
        <v>23620300000</v>
      </c>
      <c r="I250" s="2">
        <v>19197700000</v>
      </c>
      <c r="J250" s="2">
        <v>15029500000</v>
      </c>
      <c r="K250" s="2">
        <v>11136600000</v>
      </c>
      <c r="L250" s="2">
        <v>7515170000</v>
      </c>
      <c r="M250" s="2">
        <v>4177590000</v>
      </c>
      <c r="N250" s="2">
        <v>1140650000</v>
      </c>
      <c r="O250" s="2">
        <v>1275140000</v>
      </c>
      <c r="P250" s="2">
        <v>1379200000</v>
      </c>
      <c r="Q250" s="2">
        <v>1486870000</v>
      </c>
      <c r="R250" s="2">
        <v>1573120000</v>
      </c>
      <c r="S250" s="2">
        <v>1651540000</v>
      </c>
      <c r="T250" s="2">
        <v>1720560000</v>
      </c>
      <c r="U250" s="2">
        <v>1781730000</v>
      </c>
      <c r="V250" s="2">
        <v>1866510000</v>
      </c>
      <c r="W250" s="2">
        <v>1973940000</v>
      </c>
      <c r="X250" s="2">
        <v>2093510000</v>
      </c>
      <c r="Y250" s="2">
        <v>2203250000</v>
      </c>
      <c r="Z250" s="2">
        <v>2313280000</v>
      </c>
      <c r="AA250" s="2">
        <v>2371330000</v>
      </c>
      <c r="AB250" s="2">
        <v>2430510000</v>
      </c>
      <c r="AC250" s="2">
        <v>2478850000</v>
      </c>
      <c r="AD250" s="2">
        <v>2517540000</v>
      </c>
      <c r="AE250" s="2">
        <v>2556320000</v>
      </c>
      <c r="AF250" s="2">
        <v>2585460000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1576730000000</v>
      </c>
      <c r="E253" s="2">
        <v>1432980000000</v>
      </c>
      <c r="F253" s="2">
        <v>1302090000000</v>
      </c>
      <c r="G253" s="2">
        <v>1187500000000</v>
      </c>
      <c r="H253" s="2">
        <v>1082530000000</v>
      </c>
      <c r="I253" s="2">
        <v>976881000000</v>
      </c>
      <c r="J253" s="2">
        <v>872347000000</v>
      </c>
      <c r="K253" s="2">
        <v>769288000000</v>
      </c>
      <c r="L253" s="2">
        <v>670403000000</v>
      </c>
      <c r="M253" s="2">
        <v>576059000000</v>
      </c>
      <c r="N253" s="2">
        <v>487348000000</v>
      </c>
      <c r="O253" s="2">
        <v>403914000000</v>
      </c>
      <c r="P253" s="2">
        <v>326695000000</v>
      </c>
      <c r="Q253" s="2">
        <v>257433000000</v>
      </c>
      <c r="R253" s="2">
        <v>195750000000</v>
      </c>
      <c r="S253" s="2">
        <v>142891000000</v>
      </c>
      <c r="T253" s="2">
        <v>98185500000</v>
      </c>
      <c r="U253" s="2">
        <v>61552500000</v>
      </c>
      <c r="V253" s="2">
        <v>67666600000</v>
      </c>
      <c r="W253" s="2">
        <v>70210000000</v>
      </c>
      <c r="X253" s="2">
        <v>76225900000</v>
      </c>
      <c r="Y253" s="2">
        <v>81258400000</v>
      </c>
      <c r="Z253" s="2">
        <v>87750100000</v>
      </c>
      <c r="AA253" s="2">
        <v>94738500000</v>
      </c>
      <c r="AB253" s="2">
        <v>101931000000</v>
      </c>
      <c r="AC253" s="2">
        <v>109206000000</v>
      </c>
      <c r="AD253" s="2">
        <v>116197000000</v>
      </c>
      <c r="AE253" s="2">
        <v>123107000000</v>
      </c>
      <c r="AF253" s="2">
        <v>130245000000</v>
      </c>
    </row>
    <row r="254" spans="1:32">
      <c r="A254" t="s">
        <v>272</v>
      </c>
      <c r="B254" t="s">
        <v>19</v>
      </c>
      <c r="C254" s="2">
        <v>2663110000000</v>
      </c>
      <c r="D254" s="2">
        <v>2267100000000</v>
      </c>
      <c r="E254" s="2">
        <v>2094250000000</v>
      </c>
      <c r="F254" s="2">
        <v>1933070000000</v>
      </c>
      <c r="G254" s="2">
        <v>1796430000000</v>
      </c>
      <c r="H254" s="2">
        <v>1672100000000</v>
      </c>
      <c r="I254" s="2">
        <v>1543440000000</v>
      </c>
      <c r="J254" s="2">
        <v>1412270000000</v>
      </c>
      <c r="K254" s="2">
        <v>1277670000000</v>
      </c>
      <c r="L254" s="2">
        <v>1143350000000</v>
      </c>
      <c r="M254" s="2">
        <v>1010190000000</v>
      </c>
      <c r="N254" s="2">
        <v>880106000000</v>
      </c>
      <c r="O254" s="2">
        <v>749289000000</v>
      </c>
      <c r="P254" s="2">
        <v>618552000000</v>
      </c>
      <c r="Q254" s="2">
        <v>490484000000</v>
      </c>
      <c r="R254" s="2">
        <v>364006000000</v>
      </c>
      <c r="S254" s="2">
        <v>240886000000</v>
      </c>
      <c r="T254" s="2">
        <v>119632000000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296737000000000</v>
      </c>
      <c r="E255" s="2">
        <v>288838000000000</v>
      </c>
      <c r="F255" s="2">
        <v>280569000000000</v>
      </c>
      <c r="G255" s="2">
        <v>277326000000000</v>
      </c>
      <c r="H255" s="2">
        <v>275051000000000</v>
      </c>
      <c r="I255" s="2">
        <v>271411000000000</v>
      </c>
      <c r="J255" s="2">
        <v>269668000000000</v>
      </c>
      <c r="K255" s="2">
        <v>264127000000000</v>
      </c>
      <c r="L255" s="2">
        <v>258066000000000</v>
      </c>
      <c r="M255" s="2">
        <v>251221000000000</v>
      </c>
      <c r="N255" s="2">
        <v>243834000000000</v>
      </c>
      <c r="O255" s="2">
        <v>235864000000000</v>
      </c>
      <c r="P255" s="2">
        <v>227765000000000</v>
      </c>
      <c r="Q255" s="2">
        <v>220049000000000</v>
      </c>
      <c r="R255" s="2">
        <v>212197000000000</v>
      </c>
      <c r="S255" s="2">
        <v>205267000000000</v>
      </c>
      <c r="T255" s="2">
        <v>198679000000000</v>
      </c>
      <c r="U255" s="2">
        <v>192044000000000</v>
      </c>
      <c r="V255" s="2">
        <v>185277000000000</v>
      </c>
      <c r="W255" s="2">
        <v>179773000000000</v>
      </c>
      <c r="X255" s="2">
        <v>174754000000000</v>
      </c>
      <c r="Y255" s="2">
        <v>170047000000000</v>
      </c>
      <c r="Z255" s="2">
        <v>165647000000000</v>
      </c>
      <c r="AA255" s="2">
        <v>161473000000000</v>
      </c>
      <c r="AB255" s="2">
        <v>157734000000000</v>
      </c>
      <c r="AC255" s="2">
        <v>154164000000000</v>
      </c>
      <c r="AD255" s="2">
        <v>150853000000000</v>
      </c>
      <c r="AE255" s="2">
        <v>148315000000000</v>
      </c>
      <c r="AF255" s="2">
        <v>146996000000000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152734000000</v>
      </c>
      <c r="E260" s="2">
        <v>143252000000</v>
      </c>
      <c r="F260" s="2">
        <v>134853000000</v>
      </c>
      <c r="G260" s="2">
        <v>128493000000</v>
      </c>
      <c r="H260" s="2">
        <v>123337000000</v>
      </c>
      <c r="I260" s="2">
        <v>118010000000</v>
      </c>
      <c r="J260" s="2">
        <v>112716000000</v>
      </c>
      <c r="K260" s="2">
        <v>107444000000</v>
      </c>
      <c r="L260" s="2">
        <v>102328000000</v>
      </c>
      <c r="M260" s="2">
        <v>97183400000</v>
      </c>
      <c r="N260" s="2">
        <v>92084100000</v>
      </c>
      <c r="O260" s="2">
        <v>87186000000</v>
      </c>
      <c r="P260" s="2">
        <v>82423200000</v>
      </c>
      <c r="Q260" s="2">
        <v>78071100000</v>
      </c>
      <c r="R260" s="2">
        <v>73951300000</v>
      </c>
      <c r="S260" s="2">
        <v>70414900000</v>
      </c>
      <c r="T260" s="2">
        <v>67248600000</v>
      </c>
      <c r="U260" s="2">
        <v>64326500000</v>
      </c>
      <c r="V260" s="2">
        <v>67999900000</v>
      </c>
      <c r="W260" s="2">
        <v>69965900000</v>
      </c>
      <c r="X260" s="2">
        <v>72515800000</v>
      </c>
      <c r="Y260" s="2">
        <v>74838700000</v>
      </c>
      <c r="Z260" s="2">
        <v>76961800000</v>
      </c>
      <c r="AA260" s="2">
        <v>78898400000</v>
      </c>
      <c r="AB260" s="2">
        <v>80945800000</v>
      </c>
      <c r="AC260" s="2">
        <v>82980100000</v>
      </c>
      <c r="AD260" s="2">
        <v>84844000000</v>
      </c>
      <c r="AE260" s="2">
        <v>86908900000</v>
      </c>
      <c r="AF260" s="2">
        <v>89402100000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257517000</v>
      </c>
      <c r="D263" s="2">
        <v>266147000</v>
      </c>
      <c r="E263" s="2">
        <v>242886000</v>
      </c>
      <c r="F263" s="2">
        <v>212367000</v>
      </c>
      <c r="G263" s="2">
        <v>180352000</v>
      </c>
      <c r="H263" s="2">
        <v>149317000</v>
      </c>
      <c r="I263" s="2">
        <v>119918000</v>
      </c>
      <c r="J263" s="2">
        <v>92384500</v>
      </c>
      <c r="K263" s="2">
        <v>66758300</v>
      </c>
      <c r="L263" s="2">
        <v>42997900</v>
      </c>
      <c r="M263" s="2">
        <v>21009200</v>
      </c>
      <c r="N263">
        <v>804171</v>
      </c>
      <c r="O263">
        <v>721656</v>
      </c>
      <c r="P263">
        <v>538971</v>
      </c>
      <c r="Q263">
        <v>426813</v>
      </c>
      <c r="R263">
        <v>318530</v>
      </c>
      <c r="S263">
        <v>247480</v>
      </c>
      <c r="T263">
        <v>190298</v>
      </c>
      <c r="U263">
        <v>145651</v>
      </c>
      <c r="V263">
        <v>121115</v>
      </c>
      <c r="W263">
        <v>103430</v>
      </c>
      <c r="X263">
        <v>91998</v>
      </c>
      <c r="Y263">
        <v>83637.3</v>
      </c>
      <c r="Z263">
        <v>75518.7</v>
      </c>
      <c r="AA263">
        <v>65044.4</v>
      </c>
      <c r="AB263">
        <v>54973.3</v>
      </c>
      <c r="AC263">
        <v>45318.5</v>
      </c>
      <c r="AD263">
        <v>38408.6</v>
      </c>
      <c r="AE263">
        <v>31822.9</v>
      </c>
      <c r="AF263">
        <v>27638.400000000001</v>
      </c>
    </row>
    <row r="264" spans="1:32">
      <c r="A264" t="s">
        <v>282</v>
      </c>
      <c r="B264" t="s">
        <v>19</v>
      </c>
      <c r="C264" s="2">
        <v>1337220000</v>
      </c>
      <c r="D264" s="2">
        <v>1595140000</v>
      </c>
      <c r="E264" s="2">
        <v>1684870000</v>
      </c>
      <c r="F264" s="2">
        <v>1714160000</v>
      </c>
      <c r="G264" s="2">
        <v>1706900000</v>
      </c>
      <c r="H264" s="2">
        <v>1675920000</v>
      </c>
      <c r="I264" s="2">
        <v>1621910000</v>
      </c>
      <c r="J264" s="2">
        <v>1552280000</v>
      </c>
      <c r="K264" s="2">
        <v>1468810000</v>
      </c>
      <c r="L264" s="2">
        <v>1377390000</v>
      </c>
      <c r="M264" s="2">
        <v>1291270000</v>
      </c>
      <c r="N264" s="2">
        <v>1211190000</v>
      </c>
      <c r="O264" s="2">
        <v>1144990000</v>
      </c>
      <c r="P264" s="2">
        <v>1071700000</v>
      </c>
      <c r="Q264" s="2">
        <v>1010160000</v>
      </c>
      <c r="R264" s="2">
        <v>956781000</v>
      </c>
      <c r="S264" s="2">
        <v>913165000</v>
      </c>
      <c r="T264" s="2">
        <v>880311000</v>
      </c>
      <c r="U264" s="2">
        <v>862327000</v>
      </c>
      <c r="V264" s="2">
        <v>857674000</v>
      </c>
      <c r="W264" s="2">
        <v>866988000</v>
      </c>
      <c r="X264" s="2">
        <v>887078000</v>
      </c>
      <c r="Y264" s="2">
        <v>907229000</v>
      </c>
      <c r="Z264" s="2">
        <v>927239000</v>
      </c>
      <c r="AA264" s="2">
        <v>921591000</v>
      </c>
      <c r="AB264" s="2">
        <v>914963000</v>
      </c>
      <c r="AC264" s="2">
        <v>907443000</v>
      </c>
      <c r="AD264" s="2">
        <v>900254000</v>
      </c>
      <c r="AE264" s="2">
        <v>892782000</v>
      </c>
      <c r="AF264" s="2">
        <v>885134000</v>
      </c>
    </row>
    <row r="265" spans="1:32">
      <c r="A265" t="s">
        <v>283</v>
      </c>
      <c r="B265" t="s">
        <v>19</v>
      </c>
      <c r="C265" s="2">
        <v>2633260000</v>
      </c>
      <c r="D265" s="2">
        <v>3128730000</v>
      </c>
      <c r="E265" s="2">
        <v>3302750000</v>
      </c>
      <c r="F265" s="2">
        <v>3340790000</v>
      </c>
      <c r="G265" s="2">
        <v>3328630000</v>
      </c>
      <c r="H265" s="2">
        <v>3262110000</v>
      </c>
      <c r="I265" s="2">
        <v>3146760000</v>
      </c>
      <c r="J265" s="2">
        <v>3028360000</v>
      </c>
      <c r="K265" s="2">
        <v>2853340000</v>
      </c>
      <c r="L265" s="2">
        <v>2664630000</v>
      </c>
      <c r="M265" s="2">
        <v>2488670000</v>
      </c>
      <c r="N265" s="2">
        <v>2328320000</v>
      </c>
      <c r="O265" s="2">
        <v>2178540000</v>
      </c>
      <c r="P265" s="2">
        <v>2037130000</v>
      </c>
      <c r="Q265" s="2">
        <v>1906430000</v>
      </c>
      <c r="R265" s="2">
        <v>1796520000</v>
      </c>
      <c r="S265" s="2">
        <v>1708960000</v>
      </c>
      <c r="T265" s="2">
        <v>1644180000</v>
      </c>
      <c r="U265" s="2">
        <v>1609490000</v>
      </c>
      <c r="V265" s="2">
        <v>1601520000</v>
      </c>
      <c r="W265" s="2">
        <v>1619760000</v>
      </c>
      <c r="X265" s="2">
        <v>1658630000</v>
      </c>
      <c r="Y265" s="2">
        <v>1697470000</v>
      </c>
      <c r="Z265" s="2">
        <v>1736860000</v>
      </c>
      <c r="AA265" s="2">
        <v>1728220000</v>
      </c>
      <c r="AB265" s="2">
        <v>1718400000</v>
      </c>
      <c r="AC265" s="2">
        <v>1707200000</v>
      </c>
      <c r="AD265" s="2">
        <v>1696160000</v>
      </c>
      <c r="AE265" s="2">
        <v>1684480000</v>
      </c>
      <c r="AF265" s="2">
        <v>1673380000</v>
      </c>
    </row>
    <row r="266" spans="1:32">
      <c r="A266" t="s">
        <v>284</v>
      </c>
      <c r="B266" t="s">
        <v>19</v>
      </c>
      <c r="C266" s="2">
        <v>112183000</v>
      </c>
      <c r="D266" s="2">
        <v>133822000</v>
      </c>
      <c r="E266" s="2">
        <v>141349000</v>
      </c>
      <c r="F266" s="2">
        <v>143807000</v>
      </c>
      <c r="G266" s="2">
        <v>143198000</v>
      </c>
      <c r="H266" s="2">
        <v>140599000</v>
      </c>
      <c r="I266" s="2">
        <v>136067000</v>
      </c>
      <c r="J266" s="2">
        <v>130226000</v>
      </c>
      <c r="K266" s="2">
        <v>123223000</v>
      </c>
      <c r="L266" s="2">
        <v>115554000</v>
      </c>
      <c r="M266" s="2">
        <v>108329000</v>
      </c>
      <c r="N266" s="2">
        <v>101611000</v>
      </c>
      <c r="O266" s="2">
        <v>96056700</v>
      </c>
      <c r="P266" s="2">
        <v>89908400</v>
      </c>
      <c r="Q266" s="2">
        <v>84745900</v>
      </c>
      <c r="R266" s="2">
        <v>80267500</v>
      </c>
      <c r="S266" s="2">
        <v>76608500</v>
      </c>
      <c r="T266" s="2">
        <v>73852300</v>
      </c>
      <c r="U266" s="2">
        <v>72343500</v>
      </c>
      <c r="V266" s="2">
        <v>71953200</v>
      </c>
      <c r="W266" s="2">
        <v>72734500</v>
      </c>
      <c r="X266" s="2">
        <v>74419900</v>
      </c>
      <c r="Y266" s="2">
        <v>76110500</v>
      </c>
      <c r="Z266" s="2">
        <v>77789200</v>
      </c>
      <c r="AA266" s="2">
        <v>77315400</v>
      </c>
      <c r="AB266" s="2">
        <v>76759300</v>
      </c>
      <c r="AC266" s="2">
        <v>76128400</v>
      </c>
      <c r="AD266" s="2">
        <v>75525300</v>
      </c>
      <c r="AE266" s="2">
        <v>74898400</v>
      </c>
      <c r="AF266" s="2">
        <v>74256800</v>
      </c>
    </row>
    <row r="267" spans="1:32">
      <c r="A267" t="s">
        <v>285</v>
      </c>
      <c r="B267" t="s">
        <v>19</v>
      </c>
      <c r="C267" s="2">
        <v>81929100</v>
      </c>
      <c r="D267" s="2">
        <v>97344700</v>
      </c>
      <c r="E267" s="2">
        <v>110729000</v>
      </c>
      <c r="F267" s="2">
        <v>131333000</v>
      </c>
      <c r="G267" s="2">
        <v>122758000</v>
      </c>
      <c r="H267" s="2">
        <v>119206000</v>
      </c>
      <c r="I267" s="2">
        <v>117804000</v>
      </c>
      <c r="J267" s="2">
        <v>87308600</v>
      </c>
      <c r="K267" s="2">
        <v>88177700</v>
      </c>
      <c r="L267" s="2">
        <v>87764000</v>
      </c>
      <c r="M267" s="2">
        <v>85248600</v>
      </c>
      <c r="N267" s="2">
        <v>79798400</v>
      </c>
      <c r="O267" s="2">
        <v>76590100</v>
      </c>
      <c r="P267" s="2">
        <v>71004100</v>
      </c>
      <c r="Q267" s="2">
        <v>65515600</v>
      </c>
      <c r="R267" s="2">
        <v>60804900</v>
      </c>
      <c r="S267" s="2">
        <v>56770400</v>
      </c>
      <c r="T267" s="2">
        <v>53491300</v>
      </c>
      <c r="U267" s="2">
        <v>51358200</v>
      </c>
      <c r="V267" s="2">
        <v>49821000</v>
      </c>
      <c r="W267" s="2">
        <v>49000300</v>
      </c>
      <c r="X267" s="2">
        <v>48685300</v>
      </c>
      <c r="Y267" s="2">
        <v>48246900</v>
      </c>
      <c r="Z267" s="2">
        <v>47728300</v>
      </c>
      <c r="AA267" s="2">
        <v>45828500</v>
      </c>
      <c r="AB267" s="2">
        <v>43815500</v>
      </c>
      <c r="AC267" s="2">
        <v>41731100</v>
      </c>
      <c r="AD267" s="2">
        <v>39671400</v>
      </c>
      <c r="AE267" s="2">
        <v>37594300</v>
      </c>
      <c r="AF267" s="2">
        <v>35453200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11136600</v>
      </c>
      <c r="D270" s="2">
        <v>11517200</v>
      </c>
      <c r="E270" s="2">
        <v>10527700</v>
      </c>
      <c r="F270" s="2">
        <v>9237110</v>
      </c>
      <c r="G270" s="2">
        <v>7885500</v>
      </c>
      <c r="H270" s="2">
        <v>6581130</v>
      </c>
      <c r="I270" s="2">
        <v>5348880</v>
      </c>
      <c r="J270" s="2">
        <v>4187550</v>
      </c>
      <c r="K270" s="2">
        <v>3102900</v>
      </c>
      <c r="L270" s="2">
        <v>2093890</v>
      </c>
      <c r="M270" s="2">
        <v>1163970</v>
      </c>
      <c r="N270">
        <v>317811</v>
      </c>
      <c r="O270">
        <v>355282</v>
      </c>
      <c r="P270">
        <v>384273</v>
      </c>
      <c r="Q270">
        <v>414273</v>
      </c>
      <c r="R270">
        <v>438303</v>
      </c>
      <c r="S270">
        <v>460153</v>
      </c>
      <c r="T270">
        <v>479386</v>
      </c>
      <c r="U270">
        <v>496427</v>
      </c>
      <c r="V270">
        <v>520050</v>
      </c>
      <c r="W270">
        <v>549981</v>
      </c>
      <c r="X270">
        <v>583296</v>
      </c>
      <c r="Y270">
        <v>613872</v>
      </c>
      <c r="Z270">
        <v>644530</v>
      </c>
      <c r="AA270">
        <v>660704</v>
      </c>
      <c r="AB270">
        <v>677192</v>
      </c>
      <c r="AC270">
        <v>690661</v>
      </c>
      <c r="AD270">
        <v>701441</v>
      </c>
      <c r="AE270">
        <v>712244</v>
      </c>
      <c r="AF270">
        <v>720365</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601289000</v>
      </c>
      <c r="E273" s="2">
        <v>546468000</v>
      </c>
      <c r="F273" s="2">
        <v>496552000</v>
      </c>
      <c r="G273" s="2">
        <v>452854000</v>
      </c>
      <c r="H273" s="2">
        <v>412822000</v>
      </c>
      <c r="I273" s="2">
        <v>372535000</v>
      </c>
      <c r="J273" s="2">
        <v>332670000</v>
      </c>
      <c r="K273" s="2">
        <v>293369000</v>
      </c>
      <c r="L273" s="2">
        <v>255659000</v>
      </c>
      <c r="M273" s="2">
        <v>219681000</v>
      </c>
      <c r="N273" s="2">
        <v>185851000</v>
      </c>
      <c r="O273" s="2">
        <v>154033000</v>
      </c>
      <c r="P273" s="2">
        <v>124585000</v>
      </c>
      <c r="Q273" s="2">
        <v>98172100</v>
      </c>
      <c r="R273" s="2">
        <v>74649500</v>
      </c>
      <c r="S273" s="2">
        <v>54491600</v>
      </c>
      <c r="T273" s="2">
        <v>37443100</v>
      </c>
      <c r="U273" s="2">
        <v>23473100</v>
      </c>
      <c r="V273" s="2">
        <v>25804700</v>
      </c>
      <c r="W273" s="2">
        <v>26774600</v>
      </c>
      <c r="X273" s="2">
        <v>29068800</v>
      </c>
      <c r="Y273" s="2">
        <v>30988000</v>
      </c>
      <c r="Z273" s="2">
        <v>33463600</v>
      </c>
      <c r="AA273" s="2">
        <v>36128600</v>
      </c>
      <c r="AB273" s="2">
        <v>38871400</v>
      </c>
      <c r="AC273" s="2">
        <v>41645700</v>
      </c>
      <c r="AD273" s="2">
        <v>44311700</v>
      </c>
      <c r="AE273" s="2">
        <v>46947200</v>
      </c>
      <c r="AF273" s="2">
        <v>49669200</v>
      </c>
    </row>
    <row r="274" spans="1:32">
      <c r="A274" t="s">
        <v>292</v>
      </c>
      <c r="B274" t="s">
        <v>19</v>
      </c>
      <c r="C274" s="2">
        <v>1747190000</v>
      </c>
      <c r="D274" s="2">
        <v>1487380000</v>
      </c>
      <c r="E274" s="2">
        <v>1373970000</v>
      </c>
      <c r="F274" s="2">
        <v>1268230000</v>
      </c>
      <c r="G274" s="2">
        <v>1178580000</v>
      </c>
      <c r="H274" s="2">
        <v>1097010000</v>
      </c>
      <c r="I274" s="2">
        <v>1012610000</v>
      </c>
      <c r="J274" s="2">
        <v>926549000</v>
      </c>
      <c r="K274" s="2">
        <v>838243000</v>
      </c>
      <c r="L274" s="2">
        <v>750116000</v>
      </c>
      <c r="M274" s="2">
        <v>662757000</v>
      </c>
      <c r="N274" s="2">
        <v>577412000</v>
      </c>
      <c r="O274" s="2">
        <v>491586000</v>
      </c>
      <c r="P274" s="2">
        <v>405814000</v>
      </c>
      <c r="Q274" s="2">
        <v>321792000</v>
      </c>
      <c r="R274" s="2">
        <v>238813000</v>
      </c>
      <c r="S274" s="2">
        <v>158038000</v>
      </c>
      <c r="T274" s="2">
        <v>78487100</v>
      </c>
      <c r="U274">
        <v>0</v>
      </c>
      <c r="V274">
        <v>0</v>
      </c>
      <c r="W274">
        <v>0</v>
      </c>
      <c r="X274">
        <v>0</v>
      </c>
      <c r="Y274">
        <v>0</v>
      </c>
      <c r="Z274">
        <v>0</v>
      </c>
      <c r="AA274">
        <v>0</v>
      </c>
      <c r="AB274">
        <v>0</v>
      </c>
      <c r="AC274">
        <v>0</v>
      </c>
      <c r="AD274">
        <v>0</v>
      </c>
      <c r="AE274">
        <v>0</v>
      </c>
      <c r="AF274">
        <v>0</v>
      </c>
    </row>
    <row r="275" spans="1:32">
      <c r="A275" t="s">
        <v>293</v>
      </c>
      <c r="B275" t="s">
        <v>19</v>
      </c>
      <c r="C275" s="2">
        <v>58695800000</v>
      </c>
      <c r="D275" s="2">
        <v>52681500000</v>
      </c>
      <c r="E275" s="2">
        <v>51279000000</v>
      </c>
      <c r="F275" s="2">
        <v>49811100000</v>
      </c>
      <c r="G275" s="2">
        <v>49235300000</v>
      </c>
      <c r="H275" s="2">
        <v>48831500000</v>
      </c>
      <c r="I275" s="2">
        <v>48185300000</v>
      </c>
      <c r="J275" s="2">
        <v>47875700000</v>
      </c>
      <c r="K275" s="2">
        <v>46892000000</v>
      </c>
      <c r="L275" s="2">
        <v>45815900000</v>
      </c>
      <c r="M275" s="2">
        <v>44600700000</v>
      </c>
      <c r="N275" s="2">
        <v>43289300000</v>
      </c>
      <c r="O275" s="2">
        <v>41874300000</v>
      </c>
      <c r="P275" s="2">
        <v>40436500000</v>
      </c>
      <c r="Q275" s="2">
        <v>39066600000</v>
      </c>
      <c r="R275" s="2">
        <v>37672500000</v>
      </c>
      <c r="S275" s="2">
        <v>36442300000</v>
      </c>
      <c r="T275" s="2">
        <v>35272600000</v>
      </c>
      <c r="U275" s="2">
        <v>34094700000</v>
      </c>
      <c r="V275" s="2">
        <v>32893400000</v>
      </c>
      <c r="W275" s="2">
        <v>31916200000</v>
      </c>
      <c r="X275" s="2">
        <v>31025100000</v>
      </c>
      <c r="Y275" s="2">
        <v>30189500000</v>
      </c>
      <c r="Z275" s="2">
        <v>29408200000</v>
      </c>
      <c r="AA275" s="2">
        <v>28667300000</v>
      </c>
      <c r="AB275" s="2">
        <v>28003400000</v>
      </c>
      <c r="AC275" s="2">
        <v>27369700000</v>
      </c>
      <c r="AD275" s="2">
        <v>26781800000</v>
      </c>
      <c r="AE275" s="2">
        <v>26331200000</v>
      </c>
      <c r="AF275" s="2">
        <v>26097000000</v>
      </c>
    </row>
    <row r="276" spans="1:32">
      <c r="A276" t="s">
        <v>294</v>
      </c>
      <c r="B276" t="s">
        <v>19</v>
      </c>
      <c r="C276" s="2">
        <v>146577000</v>
      </c>
      <c r="D276" s="2">
        <v>124781000</v>
      </c>
      <c r="E276" s="2">
        <v>115267000</v>
      </c>
      <c r="F276" s="2">
        <v>106396000</v>
      </c>
      <c r="G276" s="2">
        <v>98875400</v>
      </c>
      <c r="H276" s="2">
        <v>92032200</v>
      </c>
      <c r="I276" s="2">
        <v>84951000</v>
      </c>
      <c r="J276" s="2">
        <v>77731300</v>
      </c>
      <c r="K276" s="2">
        <v>70323000</v>
      </c>
      <c r="L276" s="2">
        <v>62929800</v>
      </c>
      <c r="M276" s="2">
        <v>55600900</v>
      </c>
      <c r="N276" s="2">
        <v>48441000</v>
      </c>
      <c r="O276" s="2">
        <v>41240800</v>
      </c>
      <c r="P276" s="2">
        <v>34045100</v>
      </c>
      <c r="Q276" s="2">
        <v>26996200</v>
      </c>
      <c r="R276" s="2">
        <v>20034800</v>
      </c>
      <c r="S276" s="2">
        <v>13258300</v>
      </c>
      <c r="T276" s="2">
        <v>6584540</v>
      </c>
      <c r="U276">
        <v>0</v>
      </c>
      <c r="V276">
        <v>0</v>
      </c>
      <c r="W276">
        <v>0</v>
      </c>
      <c r="X276">
        <v>0</v>
      </c>
      <c r="Y276">
        <v>0</v>
      </c>
      <c r="Z276">
        <v>0</v>
      </c>
      <c r="AA276">
        <v>0</v>
      </c>
      <c r="AB276">
        <v>0</v>
      </c>
      <c r="AC276">
        <v>0</v>
      </c>
      <c r="AD276">
        <v>0</v>
      </c>
      <c r="AE276">
        <v>0</v>
      </c>
      <c r="AF276">
        <v>0</v>
      </c>
    </row>
    <row r="277" spans="1:32">
      <c r="A277" t="s">
        <v>295</v>
      </c>
      <c r="B277" t="s">
        <v>19</v>
      </c>
      <c r="C277" s="2">
        <v>1826210000</v>
      </c>
      <c r="D277" s="2">
        <v>1639090000</v>
      </c>
      <c r="E277" s="2">
        <v>1719200000</v>
      </c>
      <c r="F277" s="2">
        <v>1958170000</v>
      </c>
      <c r="G277" s="2">
        <v>1815770000</v>
      </c>
      <c r="H277" s="2">
        <v>1784440000</v>
      </c>
      <c r="I277" s="2">
        <v>1803900000</v>
      </c>
      <c r="J277" s="2">
        <v>1380270000</v>
      </c>
      <c r="K277" s="2">
        <v>1449120000</v>
      </c>
      <c r="L277" s="2">
        <v>1509020000</v>
      </c>
      <c r="M277" s="2">
        <v>1527780000</v>
      </c>
      <c r="N277" s="2">
        <v>1483650000</v>
      </c>
      <c r="O277" s="2">
        <v>1472160000</v>
      </c>
      <c r="P277" s="2">
        <v>1409410000</v>
      </c>
      <c r="Q277" s="2">
        <v>1342550000</v>
      </c>
      <c r="R277" s="2">
        <v>1275060000</v>
      </c>
      <c r="S277" s="2">
        <v>1210580000</v>
      </c>
      <c r="T277" s="2">
        <v>1147540000</v>
      </c>
      <c r="U277" s="2">
        <v>1087950000</v>
      </c>
      <c r="V277" s="2">
        <v>1023260000</v>
      </c>
      <c r="W277" s="2">
        <v>965516000</v>
      </c>
      <c r="X277" s="2">
        <v>910672000</v>
      </c>
      <c r="Y277" s="2">
        <v>858075000</v>
      </c>
      <c r="Z277" s="2">
        <v>808126000</v>
      </c>
      <c r="AA277" s="2">
        <v>760192000</v>
      </c>
      <c r="AB277" s="2">
        <v>714025000</v>
      </c>
      <c r="AC277" s="2">
        <v>669030000</v>
      </c>
      <c r="AD277" s="2">
        <v>626398000</v>
      </c>
      <c r="AE277" s="2">
        <v>587660000</v>
      </c>
      <c r="AF277" s="2">
        <v>552907000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42554800</v>
      </c>
      <c r="E280" s="2">
        <v>39913100</v>
      </c>
      <c r="F280" s="2">
        <v>37572900</v>
      </c>
      <c r="G280" s="2">
        <v>35801000</v>
      </c>
      <c r="H280" s="2">
        <v>34364400</v>
      </c>
      <c r="I280" s="2">
        <v>32880100</v>
      </c>
      <c r="J280" s="2">
        <v>31405000</v>
      </c>
      <c r="K280" s="2">
        <v>29936100</v>
      </c>
      <c r="L280" s="2">
        <v>28510800</v>
      </c>
      <c r="M280" s="2">
        <v>27077400</v>
      </c>
      <c r="N280" s="2">
        <v>25656600</v>
      </c>
      <c r="O280" s="2">
        <v>24291900</v>
      </c>
      <c r="P280" s="2">
        <v>22964900</v>
      </c>
      <c r="Q280" s="2">
        <v>21752300</v>
      </c>
      <c r="R280" s="2">
        <v>20604400</v>
      </c>
      <c r="S280" s="2">
        <v>19619100</v>
      </c>
      <c r="T280" s="2">
        <v>18736900</v>
      </c>
      <c r="U280" s="2">
        <v>17922700</v>
      </c>
      <c r="V280" s="2">
        <v>18946200</v>
      </c>
      <c r="W280" s="2">
        <v>19494000</v>
      </c>
      <c r="X280" s="2">
        <v>20204400</v>
      </c>
      <c r="Y280" s="2">
        <v>20851600</v>
      </c>
      <c r="Z280" s="2">
        <v>21443200</v>
      </c>
      <c r="AA280" s="2">
        <v>21982800</v>
      </c>
      <c r="AB280" s="2">
        <v>22553200</v>
      </c>
      <c r="AC280" s="2">
        <v>23120000</v>
      </c>
      <c r="AD280" s="2">
        <v>23639300</v>
      </c>
      <c r="AE280" s="2">
        <v>24214700</v>
      </c>
      <c r="AF280" s="2">
        <v>24909300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14261200000</v>
      </c>
      <c r="D283" s="2">
        <v>14739100000</v>
      </c>
      <c r="E283" s="2">
        <v>13450900000</v>
      </c>
      <c r="F283" s="2">
        <v>11760800000</v>
      </c>
      <c r="G283" s="2">
        <v>9987790000</v>
      </c>
      <c r="H283" s="2">
        <v>8269120000</v>
      </c>
      <c r="I283" s="2">
        <v>6641010000</v>
      </c>
      <c r="J283" s="2">
        <v>5116210000</v>
      </c>
      <c r="K283" s="2">
        <v>3697040000</v>
      </c>
      <c r="L283" s="2">
        <v>2381200000</v>
      </c>
      <c r="M283" s="2">
        <v>1163480000</v>
      </c>
      <c r="N283" s="2">
        <v>44534600</v>
      </c>
      <c r="O283" s="2">
        <v>39965000</v>
      </c>
      <c r="P283" s="2">
        <v>29848000</v>
      </c>
      <c r="Q283" s="2">
        <v>23636700</v>
      </c>
      <c r="R283" s="2">
        <v>17640100</v>
      </c>
      <c r="S283" s="2">
        <v>13705300</v>
      </c>
      <c r="T283" s="2">
        <v>10538600</v>
      </c>
      <c r="U283" s="2">
        <v>8066100</v>
      </c>
      <c r="V283" s="2">
        <v>6707270</v>
      </c>
      <c r="W283" s="2">
        <v>5727930</v>
      </c>
      <c r="X283" s="2">
        <v>5094810</v>
      </c>
      <c r="Y283" s="2">
        <v>4631790</v>
      </c>
      <c r="Z283" s="2">
        <v>4182190</v>
      </c>
      <c r="AA283" s="2">
        <v>3602130</v>
      </c>
      <c r="AB283" s="2">
        <v>3044390</v>
      </c>
      <c r="AC283" s="2">
        <v>2509720</v>
      </c>
      <c r="AD283" s="2">
        <v>2127050</v>
      </c>
      <c r="AE283" s="2">
        <v>1762340</v>
      </c>
      <c r="AF283" s="2">
        <v>1530600</v>
      </c>
    </row>
    <row r="284" spans="1:32">
      <c r="A284" t="s">
        <v>302</v>
      </c>
      <c r="B284" t="s">
        <v>19</v>
      </c>
      <c r="C284" s="2">
        <v>26493300000</v>
      </c>
      <c r="D284" s="2">
        <v>31603400000</v>
      </c>
      <c r="E284" s="2">
        <v>33381000000</v>
      </c>
      <c r="F284" s="2">
        <v>33961400000</v>
      </c>
      <c r="G284" s="2">
        <v>33817600000</v>
      </c>
      <c r="H284" s="2">
        <v>33203800000</v>
      </c>
      <c r="I284" s="2">
        <v>32133700000</v>
      </c>
      <c r="J284" s="2">
        <v>30754200000</v>
      </c>
      <c r="K284" s="2">
        <v>29100400000</v>
      </c>
      <c r="L284" s="2">
        <v>27289300000</v>
      </c>
      <c r="M284" s="2">
        <v>25582900000</v>
      </c>
      <c r="N284" s="2">
        <v>23996500000</v>
      </c>
      <c r="O284" s="2">
        <v>22684800000</v>
      </c>
      <c r="P284" s="2">
        <v>21232800000</v>
      </c>
      <c r="Q284" s="2">
        <v>20013600000</v>
      </c>
      <c r="R284" s="2">
        <v>18956000000</v>
      </c>
      <c r="S284" s="2">
        <v>18091900000</v>
      </c>
      <c r="T284" s="2">
        <v>17441000000</v>
      </c>
      <c r="U284" s="2">
        <v>17084600000</v>
      </c>
      <c r="V284" s="2">
        <v>16992500000</v>
      </c>
      <c r="W284" s="2">
        <v>17177000000</v>
      </c>
      <c r="X284" s="2">
        <v>17575000000</v>
      </c>
      <c r="Y284" s="2">
        <v>17974300000</v>
      </c>
      <c r="Z284" s="2">
        <v>18370700000</v>
      </c>
      <c r="AA284" s="2">
        <v>18258800000</v>
      </c>
      <c r="AB284" s="2">
        <v>18127500000</v>
      </c>
      <c r="AC284" s="2">
        <v>17978500000</v>
      </c>
      <c r="AD284" s="2">
        <v>17836100000</v>
      </c>
      <c r="AE284" s="2">
        <v>17688000000</v>
      </c>
      <c r="AF284" s="2">
        <v>17536500000</v>
      </c>
    </row>
    <row r="285" spans="1:32">
      <c r="A285" t="s">
        <v>303</v>
      </c>
      <c r="B285" t="s">
        <v>19</v>
      </c>
      <c r="C285" s="2">
        <v>21752000000</v>
      </c>
      <c r="D285" s="2">
        <v>25844800000</v>
      </c>
      <c r="E285" s="2">
        <v>27282300000</v>
      </c>
      <c r="F285" s="2">
        <v>27596500000</v>
      </c>
      <c r="G285" s="2">
        <v>27496100000</v>
      </c>
      <c r="H285" s="2">
        <v>26946500000</v>
      </c>
      <c r="I285" s="2">
        <v>25993700000</v>
      </c>
      <c r="J285" s="2">
        <v>25015700000</v>
      </c>
      <c r="K285" s="2">
        <v>23569900000</v>
      </c>
      <c r="L285" s="2">
        <v>22011100000</v>
      </c>
      <c r="M285" s="2">
        <v>20557600000</v>
      </c>
      <c r="N285" s="2">
        <v>19233100000</v>
      </c>
      <c r="O285" s="2">
        <v>17995800000</v>
      </c>
      <c r="P285" s="2">
        <v>16827700000</v>
      </c>
      <c r="Q285" s="2">
        <v>15748000000</v>
      </c>
      <c r="R285" s="2">
        <v>14840100000</v>
      </c>
      <c r="S285" s="2">
        <v>14116800000</v>
      </c>
      <c r="T285" s="2">
        <v>13581700000</v>
      </c>
      <c r="U285" s="2">
        <v>13295100000</v>
      </c>
      <c r="V285" s="2">
        <v>13229300000</v>
      </c>
      <c r="W285" s="2">
        <v>13380000000</v>
      </c>
      <c r="X285" s="2">
        <v>13701100000</v>
      </c>
      <c r="Y285" s="2">
        <v>14021900000</v>
      </c>
      <c r="Z285" s="2">
        <v>14347300000</v>
      </c>
      <c r="AA285" s="2">
        <v>14275900000</v>
      </c>
      <c r="AB285" s="2">
        <v>14194800000</v>
      </c>
      <c r="AC285" s="2">
        <v>14102300000</v>
      </c>
      <c r="AD285" s="2">
        <v>14011100000</v>
      </c>
      <c r="AE285" s="2">
        <v>13914600000</v>
      </c>
      <c r="AF285" s="2">
        <v>13822900000</v>
      </c>
    </row>
    <row r="286" spans="1:32">
      <c r="A286" t="s">
        <v>304</v>
      </c>
      <c r="B286" t="s">
        <v>19</v>
      </c>
      <c r="C286" s="2">
        <v>2222610000</v>
      </c>
      <c r="D286" s="2">
        <v>2651310000</v>
      </c>
      <c r="E286" s="2">
        <v>2800450000</v>
      </c>
      <c r="F286" s="2">
        <v>2849130000</v>
      </c>
      <c r="G286" s="2">
        <v>2837080000</v>
      </c>
      <c r="H286" s="2">
        <v>2785580000</v>
      </c>
      <c r="I286" s="2">
        <v>2695800000</v>
      </c>
      <c r="J286" s="2">
        <v>2580080000</v>
      </c>
      <c r="K286" s="2">
        <v>2441330000</v>
      </c>
      <c r="L286" s="2">
        <v>2289390000</v>
      </c>
      <c r="M286" s="2">
        <v>2146240000</v>
      </c>
      <c r="N286" s="2">
        <v>2013140000</v>
      </c>
      <c r="O286" s="2">
        <v>1903100000</v>
      </c>
      <c r="P286" s="2">
        <v>1781290000</v>
      </c>
      <c r="Q286" s="2">
        <v>1679010000</v>
      </c>
      <c r="R286" s="2">
        <v>1590280000</v>
      </c>
      <c r="S286" s="2">
        <v>1517790000</v>
      </c>
      <c r="T286" s="2">
        <v>1463180000</v>
      </c>
      <c r="U286" s="2">
        <v>1433290000</v>
      </c>
      <c r="V286" s="2">
        <v>1425560000</v>
      </c>
      <c r="W286" s="2">
        <v>1441040000</v>
      </c>
      <c r="X286" s="2">
        <v>1474430000</v>
      </c>
      <c r="Y286" s="2">
        <v>1507920000</v>
      </c>
      <c r="Z286" s="2">
        <v>1541180000</v>
      </c>
      <c r="AA286" s="2">
        <v>1531790000</v>
      </c>
      <c r="AB286" s="2">
        <v>1520780000</v>
      </c>
      <c r="AC286" s="2">
        <v>1508280000</v>
      </c>
      <c r="AD286" s="2">
        <v>1496330000</v>
      </c>
      <c r="AE286" s="2">
        <v>1483910000</v>
      </c>
      <c r="AF286" s="2">
        <v>1471200000</v>
      </c>
    </row>
    <row r="287" spans="1:32">
      <c r="A287" t="s">
        <v>305</v>
      </c>
      <c r="B287" t="s">
        <v>19</v>
      </c>
      <c r="C287" s="2">
        <v>676773000</v>
      </c>
      <c r="D287" s="2">
        <v>804113000</v>
      </c>
      <c r="E287" s="2">
        <v>914676000</v>
      </c>
      <c r="F287" s="2">
        <v>1084870000</v>
      </c>
      <c r="G287" s="2">
        <v>1014040000</v>
      </c>
      <c r="H287" s="2">
        <v>984701000</v>
      </c>
      <c r="I287" s="2">
        <v>973120000</v>
      </c>
      <c r="J287" s="2">
        <v>721210000</v>
      </c>
      <c r="K287" s="2">
        <v>728389000</v>
      </c>
      <c r="L287" s="2">
        <v>724973000</v>
      </c>
      <c r="M287" s="2">
        <v>704194000</v>
      </c>
      <c r="N287" s="2">
        <v>659172000</v>
      </c>
      <c r="O287" s="2">
        <v>632670000</v>
      </c>
      <c r="P287" s="2">
        <v>586528000</v>
      </c>
      <c r="Q287" s="2">
        <v>541190000</v>
      </c>
      <c r="R287" s="2">
        <v>502277000</v>
      </c>
      <c r="S287" s="2">
        <v>468950000</v>
      </c>
      <c r="T287" s="2">
        <v>441863000</v>
      </c>
      <c r="U287" s="2">
        <v>424243000</v>
      </c>
      <c r="V287" s="2">
        <v>411545000</v>
      </c>
      <c r="W287" s="2">
        <v>404766000</v>
      </c>
      <c r="X287" s="2">
        <v>402164000</v>
      </c>
      <c r="Y287" s="2">
        <v>398543000</v>
      </c>
      <c r="Z287" s="2">
        <v>394258000</v>
      </c>
      <c r="AA287" s="2">
        <v>378565000</v>
      </c>
      <c r="AB287" s="2">
        <v>361937000</v>
      </c>
      <c r="AC287" s="2">
        <v>344719000</v>
      </c>
      <c r="AD287" s="2">
        <v>327705000</v>
      </c>
      <c r="AE287" s="2">
        <v>310547000</v>
      </c>
      <c r="AF287" s="2">
        <v>292860000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19119400</v>
      </c>
      <c r="D290" s="2">
        <v>19772800</v>
      </c>
      <c r="E290" s="2">
        <v>18074000</v>
      </c>
      <c r="F290" s="2">
        <v>15858300</v>
      </c>
      <c r="G290" s="2">
        <v>13537800</v>
      </c>
      <c r="H290" s="2">
        <v>11298500</v>
      </c>
      <c r="I290" s="2">
        <v>9182970</v>
      </c>
      <c r="J290" s="2">
        <v>7189200</v>
      </c>
      <c r="K290" s="2">
        <v>5327060</v>
      </c>
      <c r="L290" s="2">
        <v>3594790</v>
      </c>
      <c r="M290" s="2">
        <v>1998300</v>
      </c>
      <c r="N290">
        <v>545618</v>
      </c>
      <c r="O290">
        <v>609949</v>
      </c>
      <c r="P290">
        <v>659721</v>
      </c>
      <c r="Q290">
        <v>711225</v>
      </c>
      <c r="R290">
        <v>752480</v>
      </c>
      <c r="S290">
        <v>789991</v>
      </c>
      <c r="T290">
        <v>823011</v>
      </c>
      <c r="U290">
        <v>852267</v>
      </c>
      <c r="V290">
        <v>892822</v>
      </c>
      <c r="W290">
        <v>944208</v>
      </c>
      <c r="X290" s="2">
        <v>1001400</v>
      </c>
      <c r="Y290" s="2">
        <v>1053900</v>
      </c>
      <c r="Z290" s="2">
        <v>1106530</v>
      </c>
      <c r="AA290" s="2">
        <v>1134300</v>
      </c>
      <c r="AB290" s="2">
        <v>1162600</v>
      </c>
      <c r="AC290" s="2">
        <v>1185730</v>
      </c>
      <c r="AD290" s="2">
        <v>1204240</v>
      </c>
      <c r="AE290" s="2">
        <v>1222780</v>
      </c>
      <c r="AF290" s="2">
        <v>1236720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33299100000</v>
      </c>
      <c r="E293" s="2">
        <v>30263100000</v>
      </c>
      <c r="F293" s="2">
        <v>27498800000</v>
      </c>
      <c r="G293" s="2">
        <v>25078800000</v>
      </c>
      <c r="H293" s="2">
        <v>22861900000</v>
      </c>
      <c r="I293" s="2">
        <v>20630800000</v>
      </c>
      <c r="J293" s="2">
        <v>18423100000</v>
      </c>
      <c r="K293" s="2">
        <v>16246600000</v>
      </c>
      <c r="L293" s="2">
        <v>14158300000</v>
      </c>
      <c r="M293" s="2">
        <v>12165800000</v>
      </c>
      <c r="N293" s="2">
        <v>10292300000</v>
      </c>
      <c r="O293" s="2">
        <v>8530270000</v>
      </c>
      <c r="P293" s="2">
        <v>6899480000</v>
      </c>
      <c r="Q293" s="2">
        <v>5436730000</v>
      </c>
      <c r="R293" s="2">
        <v>4134060000</v>
      </c>
      <c r="S293" s="2">
        <v>3017720000</v>
      </c>
      <c r="T293" s="2">
        <v>2073580000</v>
      </c>
      <c r="U293" s="2">
        <v>1299930000</v>
      </c>
      <c r="V293" s="2">
        <v>1429050000</v>
      </c>
      <c r="W293" s="2">
        <v>1482770000</v>
      </c>
      <c r="X293" s="2">
        <v>1609820000</v>
      </c>
      <c r="Y293" s="2">
        <v>1716100000</v>
      </c>
      <c r="Z293" s="2">
        <v>1853200000</v>
      </c>
      <c r="AA293" s="2">
        <v>2000790000</v>
      </c>
      <c r="AB293" s="2">
        <v>2152680000</v>
      </c>
      <c r="AC293" s="2">
        <v>2306320000</v>
      </c>
      <c r="AD293" s="2">
        <v>2453960000</v>
      </c>
      <c r="AE293" s="2">
        <v>2599910000</v>
      </c>
      <c r="AF293" s="2">
        <v>2750660000</v>
      </c>
    </row>
    <row r="294" spans="1:32">
      <c r="A294" t="s">
        <v>312</v>
      </c>
      <c r="B294" t="s">
        <v>19</v>
      </c>
      <c r="C294" s="2">
        <v>34615800000</v>
      </c>
      <c r="D294" s="2">
        <v>29468400000</v>
      </c>
      <c r="E294" s="2">
        <v>27221500000</v>
      </c>
      <c r="F294" s="2">
        <v>25126500000</v>
      </c>
      <c r="G294" s="2">
        <v>23350400000</v>
      </c>
      <c r="H294" s="2">
        <v>21734300000</v>
      </c>
      <c r="I294" s="2">
        <v>20062100000</v>
      </c>
      <c r="J294" s="2">
        <v>18357000000</v>
      </c>
      <c r="K294" s="2">
        <v>16607500000</v>
      </c>
      <c r="L294" s="2">
        <v>14861500000</v>
      </c>
      <c r="M294" s="2">
        <v>13130700000</v>
      </c>
      <c r="N294" s="2">
        <v>11439800000</v>
      </c>
      <c r="O294" s="2">
        <v>9739440000</v>
      </c>
      <c r="P294" s="2">
        <v>8040090000</v>
      </c>
      <c r="Q294" s="2">
        <v>6375430000</v>
      </c>
      <c r="R294" s="2">
        <v>4731430000</v>
      </c>
      <c r="S294" s="2">
        <v>3131090000</v>
      </c>
      <c r="T294" s="2">
        <v>1555010000</v>
      </c>
      <c r="U294">
        <v>0</v>
      </c>
      <c r="V294">
        <v>0</v>
      </c>
      <c r="W294">
        <v>0</v>
      </c>
      <c r="X294">
        <v>0</v>
      </c>
      <c r="Y294">
        <v>0</v>
      </c>
      <c r="Z294">
        <v>0</v>
      </c>
      <c r="AA294">
        <v>0</v>
      </c>
      <c r="AB294">
        <v>0</v>
      </c>
      <c r="AC294">
        <v>0</v>
      </c>
      <c r="AD294">
        <v>0</v>
      </c>
      <c r="AE294">
        <v>0</v>
      </c>
      <c r="AF294">
        <v>0</v>
      </c>
    </row>
    <row r="295" spans="1:32">
      <c r="A295" t="s">
        <v>313</v>
      </c>
      <c r="B295" t="s">
        <v>19</v>
      </c>
      <c r="C295" s="2">
        <v>484855000000</v>
      </c>
      <c r="D295" s="2">
        <v>435174000000</v>
      </c>
      <c r="E295" s="2">
        <v>423589000000</v>
      </c>
      <c r="F295" s="2">
        <v>411463000000</v>
      </c>
      <c r="G295" s="2">
        <v>406707000000</v>
      </c>
      <c r="H295" s="2">
        <v>403371000000</v>
      </c>
      <c r="I295" s="2">
        <v>398033000000</v>
      </c>
      <c r="J295" s="2">
        <v>395476000000</v>
      </c>
      <c r="K295" s="2">
        <v>387350000000</v>
      </c>
      <c r="L295" s="2">
        <v>378461000000</v>
      </c>
      <c r="M295" s="2">
        <v>368423000000</v>
      </c>
      <c r="N295" s="2">
        <v>357590000000</v>
      </c>
      <c r="O295" s="2">
        <v>345902000000</v>
      </c>
      <c r="P295" s="2">
        <v>334025000000</v>
      </c>
      <c r="Q295" s="2">
        <v>322709000000</v>
      </c>
      <c r="R295" s="2">
        <v>311193000000</v>
      </c>
      <c r="S295" s="2">
        <v>301031000000</v>
      </c>
      <c r="T295" s="2">
        <v>291368000000</v>
      </c>
      <c r="U295" s="2">
        <v>281638000000</v>
      </c>
      <c r="V295" s="2">
        <v>271715000000</v>
      </c>
      <c r="W295" s="2">
        <v>263643000000</v>
      </c>
      <c r="X295" s="2">
        <v>256282000000</v>
      </c>
      <c r="Y295" s="2">
        <v>249380000000</v>
      </c>
      <c r="Z295" s="2">
        <v>242926000000</v>
      </c>
      <c r="AA295" s="2">
        <v>236806000000</v>
      </c>
      <c r="AB295" s="2">
        <v>231322000000</v>
      </c>
      <c r="AC295" s="2">
        <v>226087000000</v>
      </c>
      <c r="AD295" s="2">
        <v>221231000000</v>
      </c>
      <c r="AE295" s="2">
        <v>217508000000</v>
      </c>
      <c r="AF295" s="2">
        <v>215574000000</v>
      </c>
    </row>
    <row r="296" spans="1:32">
      <c r="A296" t="s">
        <v>314</v>
      </c>
      <c r="B296" t="s">
        <v>19</v>
      </c>
      <c r="C296" s="2">
        <v>2904030000</v>
      </c>
      <c r="D296" s="2">
        <v>2472200000</v>
      </c>
      <c r="E296" s="2">
        <v>2283710000</v>
      </c>
      <c r="F296" s="2">
        <v>2107950000</v>
      </c>
      <c r="G296" s="2">
        <v>1958950000</v>
      </c>
      <c r="H296" s="2">
        <v>1823370000</v>
      </c>
      <c r="I296" s="2">
        <v>1683070000</v>
      </c>
      <c r="J296" s="2">
        <v>1540030000</v>
      </c>
      <c r="K296" s="2">
        <v>1393260000</v>
      </c>
      <c r="L296" s="2">
        <v>1246780000</v>
      </c>
      <c r="M296" s="2">
        <v>1101580000</v>
      </c>
      <c r="N296" s="2">
        <v>959726000</v>
      </c>
      <c r="O296" s="2">
        <v>817074000</v>
      </c>
      <c r="P296" s="2">
        <v>674510000</v>
      </c>
      <c r="Q296" s="2">
        <v>534856000</v>
      </c>
      <c r="R296" s="2">
        <v>396936000</v>
      </c>
      <c r="S296" s="2">
        <v>262678000</v>
      </c>
      <c r="T296" s="2">
        <v>130455000</v>
      </c>
      <c r="U296">
        <v>0</v>
      </c>
      <c r="V296">
        <v>0</v>
      </c>
      <c r="W296">
        <v>0</v>
      </c>
      <c r="X296">
        <v>0</v>
      </c>
      <c r="Y296">
        <v>0</v>
      </c>
      <c r="Z296">
        <v>0</v>
      </c>
      <c r="AA296">
        <v>0</v>
      </c>
      <c r="AB296">
        <v>0</v>
      </c>
      <c r="AC296">
        <v>0</v>
      </c>
      <c r="AD296">
        <v>0</v>
      </c>
      <c r="AE296">
        <v>0</v>
      </c>
      <c r="AF296">
        <v>0</v>
      </c>
    </row>
    <row r="297" spans="1:32">
      <c r="A297" t="s">
        <v>315</v>
      </c>
      <c r="B297" t="s">
        <v>19</v>
      </c>
      <c r="C297" s="2">
        <v>15085400000</v>
      </c>
      <c r="D297" s="2">
        <v>13539700000</v>
      </c>
      <c r="E297" s="2">
        <v>14201400000</v>
      </c>
      <c r="F297" s="2">
        <v>16175400000</v>
      </c>
      <c r="G297" s="2">
        <v>14999100000</v>
      </c>
      <c r="H297" s="2">
        <v>14740300000</v>
      </c>
      <c r="I297" s="2">
        <v>14901100000</v>
      </c>
      <c r="J297" s="2">
        <v>11401700000</v>
      </c>
      <c r="K297" s="2">
        <v>11970400000</v>
      </c>
      <c r="L297" s="2">
        <v>12465200000</v>
      </c>
      <c r="M297" s="2">
        <v>12620200000</v>
      </c>
      <c r="N297" s="2">
        <v>12255700000</v>
      </c>
      <c r="O297" s="2">
        <v>12160700000</v>
      </c>
      <c r="P297" s="2">
        <v>11642400000</v>
      </c>
      <c r="Q297" s="2">
        <v>11090100000</v>
      </c>
      <c r="R297" s="2">
        <v>10532600000</v>
      </c>
      <c r="S297" s="2">
        <v>9999990000</v>
      </c>
      <c r="T297" s="2">
        <v>9479260000</v>
      </c>
      <c r="U297" s="2">
        <v>8986980000</v>
      </c>
      <c r="V297" s="2">
        <v>8452640000</v>
      </c>
      <c r="W297" s="2">
        <v>7975620000</v>
      </c>
      <c r="X297" s="2">
        <v>7522580000</v>
      </c>
      <c r="Y297" s="2">
        <v>7088100000</v>
      </c>
      <c r="Z297" s="2">
        <v>6675500000</v>
      </c>
      <c r="AA297" s="2">
        <v>6279550000</v>
      </c>
      <c r="AB297" s="2">
        <v>5898190000</v>
      </c>
      <c r="AC297" s="2">
        <v>5526510000</v>
      </c>
      <c r="AD297" s="2">
        <v>5174340000</v>
      </c>
      <c r="AE297" s="2">
        <v>4854350000</v>
      </c>
      <c r="AF297" s="2">
        <v>4567280000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73058300</v>
      </c>
      <c r="E300" s="2">
        <v>68522900</v>
      </c>
      <c r="F300" s="2">
        <v>64505200</v>
      </c>
      <c r="G300" s="2">
        <v>61463200</v>
      </c>
      <c r="H300" s="2">
        <v>58996900</v>
      </c>
      <c r="I300" s="2">
        <v>56448600</v>
      </c>
      <c r="J300" s="2">
        <v>53916200</v>
      </c>
      <c r="K300" s="2">
        <v>51394300</v>
      </c>
      <c r="L300" s="2">
        <v>48947400</v>
      </c>
      <c r="M300" s="2">
        <v>46486500</v>
      </c>
      <c r="N300" s="2">
        <v>44047300</v>
      </c>
      <c r="O300" s="2">
        <v>41704300</v>
      </c>
      <c r="P300" s="2">
        <v>39426100</v>
      </c>
      <c r="Q300" s="2">
        <v>37344300</v>
      </c>
      <c r="R300" s="2">
        <v>35373700</v>
      </c>
      <c r="S300" s="2">
        <v>33682100</v>
      </c>
      <c r="T300" s="2">
        <v>32167500</v>
      </c>
      <c r="U300" s="2">
        <v>30769800</v>
      </c>
      <c r="V300" s="2">
        <v>32526900</v>
      </c>
      <c r="W300" s="2">
        <v>33467300</v>
      </c>
      <c r="X300" s="2">
        <v>34687000</v>
      </c>
      <c r="Y300" s="2">
        <v>35798200</v>
      </c>
      <c r="Z300" s="2">
        <v>36813700</v>
      </c>
      <c r="AA300" s="2">
        <v>37740100</v>
      </c>
      <c r="AB300" s="2">
        <v>38719400</v>
      </c>
      <c r="AC300" s="2">
        <v>39692500</v>
      </c>
      <c r="AD300" s="2">
        <v>40584100</v>
      </c>
      <c r="AE300" s="2">
        <v>41571800</v>
      </c>
      <c r="AF300" s="2">
        <v>42764400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807716000</v>
      </c>
      <c r="D303" s="2">
        <v>834784000</v>
      </c>
      <c r="E303" s="2">
        <v>761823000</v>
      </c>
      <c r="F303" s="2">
        <v>666100000</v>
      </c>
      <c r="G303" s="2">
        <v>565682000</v>
      </c>
      <c r="H303" s="2">
        <v>468341000</v>
      </c>
      <c r="I303" s="2">
        <v>376129000</v>
      </c>
      <c r="J303" s="2">
        <v>289769000</v>
      </c>
      <c r="K303" s="2">
        <v>209391000</v>
      </c>
      <c r="L303" s="2">
        <v>134865000</v>
      </c>
      <c r="M303" s="2">
        <v>65896400</v>
      </c>
      <c r="N303" s="2">
        <v>2522320</v>
      </c>
      <c r="O303" s="2">
        <v>2263510</v>
      </c>
      <c r="P303" s="2">
        <v>1690510</v>
      </c>
      <c r="Q303" s="2">
        <v>1338720</v>
      </c>
      <c r="R303">
        <v>999086</v>
      </c>
      <c r="S303">
        <v>776235</v>
      </c>
      <c r="T303">
        <v>596880</v>
      </c>
      <c r="U303">
        <v>456843</v>
      </c>
      <c r="V303">
        <v>379882</v>
      </c>
      <c r="W303">
        <v>324415</v>
      </c>
      <c r="X303">
        <v>288557</v>
      </c>
      <c r="Y303">
        <v>262333</v>
      </c>
      <c r="Z303">
        <v>236868</v>
      </c>
      <c r="AA303">
        <v>204015</v>
      </c>
      <c r="AB303">
        <v>172427</v>
      </c>
      <c r="AC303">
        <v>142144</v>
      </c>
      <c r="AD303">
        <v>120471</v>
      </c>
      <c r="AE303">
        <v>99814.3</v>
      </c>
      <c r="AF303">
        <v>86689.4</v>
      </c>
    </row>
    <row r="304" spans="1:32">
      <c r="A304" t="s">
        <v>322</v>
      </c>
      <c r="B304" t="s">
        <v>19</v>
      </c>
      <c r="C304" s="2">
        <v>1534250000</v>
      </c>
      <c r="D304" s="2">
        <v>1830180000</v>
      </c>
      <c r="E304" s="2">
        <v>1933120000</v>
      </c>
      <c r="F304" s="2">
        <v>1966730000</v>
      </c>
      <c r="G304" s="2">
        <v>1958410000</v>
      </c>
      <c r="H304" s="2">
        <v>1922860000</v>
      </c>
      <c r="I304" s="2">
        <v>1860890000</v>
      </c>
      <c r="J304" s="2">
        <v>1781000000</v>
      </c>
      <c r="K304" s="2">
        <v>1685230000</v>
      </c>
      <c r="L304" s="2">
        <v>1580340000</v>
      </c>
      <c r="M304" s="2">
        <v>1481530000</v>
      </c>
      <c r="N304" s="2">
        <v>1389650000</v>
      </c>
      <c r="O304" s="2">
        <v>1313690000</v>
      </c>
      <c r="P304" s="2">
        <v>1229610000</v>
      </c>
      <c r="Q304" s="2">
        <v>1159000000</v>
      </c>
      <c r="R304" s="2">
        <v>1097760000</v>
      </c>
      <c r="S304" s="2">
        <v>1047710000</v>
      </c>
      <c r="T304" s="2">
        <v>1010020000</v>
      </c>
      <c r="U304" s="2">
        <v>989385000</v>
      </c>
      <c r="V304" s="2">
        <v>984047000</v>
      </c>
      <c r="W304" s="2">
        <v>994733000</v>
      </c>
      <c r="X304" s="2">
        <v>1017780000</v>
      </c>
      <c r="Y304" s="2">
        <v>1040900000</v>
      </c>
      <c r="Z304" s="2">
        <v>1063860000</v>
      </c>
      <c r="AA304" s="2">
        <v>1057380000</v>
      </c>
      <c r="AB304" s="2">
        <v>1049780000</v>
      </c>
      <c r="AC304" s="2">
        <v>1041150000</v>
      </c>
      <c r="AD304" s="2">
        <v>1032900000</v>
      </c>
      <c r="AE304" s="2">
        <v>1024330000</v>
      </c>
      <c r="AF304" s="2">
        <v>1015550000</v>
      </c>
    </row>
    <row r="305" spans="1:32">
      <c r="A305" t="s">
        <v>323</v>
      </c>
      <c r="B305" t="s">
        <v>19</v>
      </c>
      <c r="C305" s="2">
        <v>50652100000</v>
      </c>
      <c r="D305" s="2">
        <v>60182600000</v>
      </c>
      <c r="E305" s="2">
        <v>63530100000</v>
      </c>
      <c r="F305" s="2">
        <v>64261800000</v>
      </c>
      <c r="G305" s="2">
        <v>64027900000</v>
      </c>
      <c r="H305" s="2">
        <v>62748200000</v>
      </c>
      <c r="I305" s="2">
        <v>60529500000</v>
      </c>
      <c r="J305" s="2">
        <v>58252100000</v>
      </c>
      <c r="K305" s="2">
        <v>54885400000</v>
      </c>
      <c r="L305" s="2">
        <v>51255600000</v>
      </c>
      <c r="M305" s="2">
        <v>47870800000</v>
      </c>
      <c r="N305" s="2">
        <v>44786500000</v>
      </c>
      <c r="O305" s="2">
        <v>41905300000</v>
      </c>
      <c r="P305" s="2">
        <v>39185200000</v>
      </c>
      <c r="Q305" s="2">
        <v>36671200000</v>
      </c>
      <c r="R305" s="2">
        <v>34557100000</v>
      </c>
      <c r="S305" s="2">
        <v>32872800000</v>
      </c>
      <c r="T305" s="2">
        <v>31626700000</v>
      </c>
      <c r="U305" s="2">
        <v>30959300000</v>
      </c>
      <c r="V305" s="2">
        <v>30806100000</v>
      </c>
      <c r="W305" s="2">
        <v>31156900000</v>
      </c>
      <c r="X305" s="2">
        <v>31904600000</v>
      </c>
      <c r="Y305" s="2">
        <v>32651600000</v>
      </c>
      <c r="Z305" s="2">
        <v>33409400000</v>
      </c>
      <c r="AA305" s="2">
        <v>33243200000</v>
      </c>
      <c r="AB305" s="2">
        <v>33054400000</v>
      </c>
      <c r="AC305" s="2">
        <v>32838800000</v>
      </c>
      <c r="AD305" s="2">
        <v>32626600000</v>
      </c>
      <c r="AE305" s="2">
        <v>32401900000</v>
      </c>
      <c r="AF305" s="2">
        <v>32188200000</v>
      </c>
    </row>
    <row r="306" spans="1:32">
      <c r="A306" t="s">
        <v>324</v>
      </c>
      <c r="B306" t="s">
        <v>19</v>
      </c>
      <c r="C306" s="2">
        <v>128713000</v>
      </c>
      <c r="D306" s="2">
        <v>153540000</v>
      </c>
      <c r="E306" s="2">
        <v>162176000</v>
      </c>
      <c r="F306" s="2">
        <v>164996000</v>
      </c>
      <c r="G306" s="2">
        <v>164297000</v>
      </c>
      <c r="H306" s="2">
        <v>161315000</v>
      </c>
      <c r="I306" s="2">
        <v>156116000</v>
      </c>
      <c r="J306" s="2">
        <v>149414000</v>
      </c>
      <c r="K306" s="2">
        <v>141379000</v>
      </c>
      <c r="L306" s="2">
        <v>132580000</v>
      </c>
      <c r="M306" s="2">
        <v>124290000</v>
      </c>
      <c r="N306" s="2">
        <v>116583000</v>
      </c>
      <c r="O306" s="2">
        <v>110210000</v>
      </c>
      <c r="P306" s="2">
        <v>103156000</v>
      </c>
      <c r="Q306" s="2">
        <v>97232700</v>
      </c>
      <c r="R306" s="2">
        <v>92094500</v>
      </c>
      <c r="S306" s="2">
        <v>87896300</v>
      </c>
      <c r="T306" s="2">
        <v>84733900</v>
      </c>
      <c r="U306" s="2">
        <v>83002800</v>
      </c>
      <c r="V306" s="2">
        <v>82555000</v>
      </c>
      <c r="W306" s="2">
        <v>83451500</v>
      </c>
      <c r="X306" s="2">
        <v>85385200</v>
      </c>
      <c r="Y306" s="2">
        <v>87324900</v>
      </c>
      <c r="Z306" s="2">
        <v>89251000</v>
      </c>
      <c r="AA306" s="2">
        <v>88707300</v>
      </c>
      <c r="AB306" s="2">
        <v>88069300</v>
      </c>
      <c r="AC306" s="2">
        <v>87345500</v>
      </c>
      <c r="AD306" s="2">
        <v>86653500</v>
      </c>
      <c r="AE306" s="2">
        <v>85934300</v>
      </c>
      <c r="AF306" s="2">
        <v>85198100</v>
      </c>
    </row>
    <row r="307" spans="1:32">
      <c r="A307" t="s">
        <v>325</v>
      </c>
      <c r="B307" t="s">
        <v>19</v>
      </c>
      <c r="C307" s="2">
        <v>1575950000</v>
      </c>
      <c r="D307" s="2">
        <v>1872470000</v>
      </c>
      <c r="E307" s="2">
        <v>2129930000</v>
      </c>
      <c r="F307" s="2">
        <v>2526250000</v>
      </c>
      <c r="G307" s="2">
        <v>2361310000</v>
      </c>
      <c r="H307" s="2">
        <v>2292990000</v>
      </c>
      <c r="I307" s="2">
        <v>2266030000</v>
      </c>
      <c r="J307" s="2">
        <v>1679420000</v>
      </c>
      <c r="K307" s="2">
        <v>1696140000</v>
      </c>
      <c r="L307" s="2">
        <v>1688190000</v>
      </c>
      <c r="M307" s="2">
        <v>1639800000</v>
      </c>
      <c r="N307" s="2">
        <v>1534960000</v>
      </c>
      <c r="O307" s="2">
        <v>1473250000</v>
      </c>
      <c r="P307" s="2">
        <v>1365800000</v>
      </c>
      <c r="Q307" s="2">
        <v>1260230000</v>
      </c>
      <c r="R307" s="2">
        <v>1169610000</v>
      </c>
      <c r="S307" s="2">
        <v>1092010000</v>
      </c>
      <c r="T307" s="2">
        <v>1028930000</v>
      </c>
      <c r="U307" s="2">
        <v>987900000</v>
      </c>
      <c r="V307" s="2">
        <v>958333000</v>
      </c>
      <c r="W307" s="2">
        <v>942546000</v>
      </c>
      <c r="X307" s="2">
        <v>936487000</v>
      </c>
      <c r="Y307" s="2">
        <v>928054000</v>
      </c>
      <c r="Z307" s="2">
        <v>918078000</v>
      </c>
      <c r="AA307" s="2">
        <v>881534000</v>
      </c>
      <c r="AB307" s="2">
        <v>842813000</v>
      </c>
      <c r="AC307" s="2">
        <v>802719000</v>
      </c>
      <c r="AD307" s="2">
        <v>763100000</v>
      </c>
      <c r="AE307" s="2">
        <v>723146000</v>
      </c>
      <c r="AF307" s="2">
        <v>681960000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93642800</v>
      </c>
      <c r="D310" s="2">
        <v>96843200</v>
      </c>
      <c r="E310" s="2">
        <v>88522500</v>
      </c>
      <c r="F310" s="2">
        <v>77670700</v>
      </c>
      <c r="G310" s="2">
        <v>66305600</v>
      </c>
      <c r="H310" s="2">
        <v>55337700</v>
      </c>
      <c r="I310" s="2">
        <v>44976300</v>
      </c>
      <c r="J310" s="2">
        <v>35211200</v>
      </c>
      <c r="K310" s="2">
        <v>26090900</v>
      </c>
      <c r="L310" s="2">
        <v>17606500</v>
      </c>
      <c r="M310" s="2">
        <v>9787270</v>
      </c>
      <c r="N310" s="2">
        <v>2672320</v>
      </c>
      <c r="O310" s="2">
        <v>2987400</v>
      </c>
      <c r="P310" s="2">
        <v>3231180</v>
      </c>
      <c r="Q310" s="2">
        <v>3483440</v>
      </c>
      <c r="R310" s="2">
        <v>3685490</v>
      </c>
      <c r="S310" s="2">
        <v>3869220</v>
      </c>
      <c r="T310" s="2">
        <v>4030940</v>
      </c>
      <c r="U310" s="2">
        <v>4174230</v>
      </c>
      <c r="V310" s="2">
        <v>4372860</v>
      </c>
      <c r="W310" s="2">
        <v>4624540</v>
      </c>
      <c r="X310" s="2">
        <v>4904670</v>
      </c>
      <c r="Y310" s="2">
        <v>5161770</v>
      </c>
      <c r="Z310" s="2">
        <v>5419560</v>
      </c>
      <c r="AA310" s="2">
        <v>5555560</v>
      </c>
      <c r="AB310" s="2">
        <v>5694200</v>
      </c>
      <c r="AC310" s="2">
        <v>5807460</v>
      </c>
      <c r="AD310" s="2">
        <v>5898100</v>
      </c>
      <c r="AE310" s="2">
        <v>5988940</v>
      </c>
      <c r="AF310" s="2">
        <v>6057220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1885970000</v>
      </c>
      <c r="E313" s="2">
        <v>1714020000</v>
      </c>
      <c r="F313" s="2">
        <v>1557460000</v>
      </c>
      <c r="G313" s="2">
        <v>1420400000</v>
      </c>
      <c r="H313" s="2">
        <v>1294840000</v>
      </c>
      <c r="I313" s="2">
        <v>1168470000</v>
      </c>
      <c r="J313" s="2">
        <v>1043440000</v>
      </c>
      <c r="K313" s="2">
        <v>920166000</v>
      </c>
      <c r="L313" s="2">
        <v>801887000</v>
      </c>
      <c r="M313" s="2">
        <v>689040000</v>
      </c>
      <c r="N313" s="2">
        <v>582930000</v>
      </c>
      <c r="O313" s="2">
        <v>483132000</v>
      </c>
      <c r="P313" s="2">
        <v>390768000</v>
      </c>
      <c r="Q313" s="2">
        <v>307922000</v>
      </c>
      <c r="R313" s="2">
        <v>234142000</v>
      </c>
      <c r="S313" s="2">
        <v>170916000</v>
      </c>
      <c r="T313" s="2">
        <v>117442000</v>
      </c>
      <c r="U313" s="2">
        <v>73624600</v>
      </c>
      <c r="V313" s="2">
        <v>80937900</v>
      </c>
      <c r="W313" s="2">
        <v>83980000</v>
      </c>
      <c r="X313" s="2">
        <v>91175800</v>
      </c>
      <c r="Y313" s="2">
        <v>97195400</v>
      </c>
      <c r="Z313" s="2">
        <v>104960000</v>
      </c>
      <c r="AA313" s="2">
        <v>113319000</v>
      </c>
      <c r="AB313" s="2">
        <v>121922000</v>
      </c>
      <c r="AC313" s="2">
        <v>130624000</v>
      </c>
      <c r="AD313" s="2">
        <v>138986000</v>
      </c>
      <c r="AE313" s="2">
        <v>147252000</v>
      </c>
      <c r="AF313" s="2">
        <v>155790000</v>
      </c>
    </row>
    <row r="314" spans="1:32">
      <c r="A314" t="s">
        <v>332</v>
      </c>
      <c r="B314" t="s">
        <v>19</v>
      </c>
      <c r="C314" s="2">
        <v>2004630000</v>
      </c>
      <c r="D314" s="2">
        <v>1706540000</v>
      </c>
      <c r="E314" s="2">
        <v>1576420000</v>
      </c>
      <c r="F314" s="2">
        <v>1455100000</v>
      </c>
      <c r="G314" s="2">
        <v>1352240000</v>
      </c>
      <c r="H314" s="2">
        <v>1258650000</v>
      </c>
      <c r="I314" s="2">
        <v>1161810000</v>
      </c>
      <c r="J314" s="2">
        <v>1063070000</v>
      </c>
      <c r="K314" s="2">
        <v>961753000</v>
      </c>
      <c r="L314" s="2">
        <v>860642000</v>
      </c>
      <c r="M314" s="2">
        <v>760410000</v>
      </c>
      <c r="N314" s="2">
        <v>662490000</v>
      </c>
      <c r="O314" s="2">
        <v>564018000</v>
      </c>
      <c r="P314" s="2">
        <v>465608000</v>
      </c>
      <c r="Q314" s="2">
        <v>369206000</v>
      </c>
      <c r="R314" s="2">
        <v>274001000</v>
      </c>
      <c r="S314" s="2">
        <v>181324000</v>
      </c>
      <c r="T314" s="2">
        <v>90051700</v>
      </c>
      <c r="U314">
        <v>0</v>
      </c>
      <c r="V314">
        <v>0</v>
      </c>
      <c r="W314">
        <v>0</v>
      </c>
      <c r="X314">
        <v>0</v>
      </c>
      <c r="Y314">
        <v>0</v>
      </c>
      <c r="Z314">
        <v>0</v>
      </c>
      <c r="AA314">
        <v>0</v>
      </c>
      <c r="AB314">
        <v>0</v>
      </c>
      <c r="AC314">
        <v>0</v>
      </c>
      <c r="AD314">
        <v>0</v>
      </c>
      <c r="AE314">
        <v>0</v>
      </c>
      <c r="AF314">
        <v>0</v>
      </c>
    </row>
    <row r="315" spans="1:32">
      <c r="A315" t="s">
        <v>333</v>
      </c>
      <c r="B315" t="s">
        <v>19</v>
      </c>
      <c r="C315" s="2">
        <v>1129040000000</v>
      </c>
      <c r="D315" s="2">
        <v>1013360000000</v>
      </c>
      <c r="E315" s="2">
        <v>986378000000</v>
      </c>
      <c r="F315" s="2">
        <v>958142000000</v>
      </c>
      <c r="G315" s="2">
        <v>947066000000</v>
      </c>
      <c r="H315" s="2">
        <v>939298000000</v>
      </c>
      <c r="I315" s="2">
        <v>926868000000</v>
      </c>
      <c r="J315" s="2">
        <v>920914000000</v>
      </c>
      <c r="K315" s="2">
        <v>901992000000</v>
      </c>
      <c r="L315" s="2">
        <v>881293000000</v>
      </c>
      <c r="M315" s="2">
        <v>857917000000</v>
      </c>
      <c r="N315" s="2">
        <v>832692000000</v>
      </c>
      <c r="O315" s="2">
        <v>805473000000</v>
      </c>
      <c r="P315" s="2">
        <v>777817000000</v>
      </c>
      <c r="Q315" s="2">
        <v>751465000000</v>
      </c>
      <c r="R315" s="2">
        <v>724650000000</v>
      </c>
      <c r="S315" s="2">
        <v>700986000000</v>
      </c>
      <c r="T315" s="2">
        <v>678486000000</v>
      </c>
      <c r="U315" s="2">
        <v>655828000000</v>
      </c>
      <c r="V315" s="2">
        <v>632720000000</v>
      </c>
      <c r="W315" s="2">
        <v>613924000000</v>
      </c>
      <c r="X315" s="2">
        <v>596784000000</v>
      </c>
      <c r="Y315" s="2">
        <v>580711000000</v>
      </c>
      <c r="Z315" s="2">
        <v>565682000000</v>
      </c>
      <c r="AA315" s="2">
        <v>551430000000</v>
      </c>
      <c r="AB315" s="2">
        <v>538660000000</v>
      </c>
      <c r="AC315" s="2">
        <v>526470000000</v>
      </c>
      <c r="AD315" s="2">
        <v>515162000000</v>
      </c>
      <c r="AE315" s="2">
        <v>506494000000</v>
      </c>
      <c r="AF315" s="2">
        <v>501989000000</v>
      </c>
    </row>
    <row r="316" spans="1:32">
      <c r="A316" t="s">
        <v>334</v>
      </c>
      <c r="B316" t="s">
        <v>19</v>
      </c>
      <c r="C316" s="2">
        <v>168175000</v>
      </c>
      <c r="D316" s="2">
        <v>143167000</v>
      </c>
      <c r="E316" s="2">
        <v>132251000</v>
      </c>
      <c r="F316" s="2">
        <v>122073000</v>
      </c>
      <c r="G316" s="2">
        <v>113444000</v>
      </c>
      <c r="H316" s="2">
        <v>105593000</v>
      </c>
      <c r="I316" s="2">
        <v>97468000</v>
      </c>
      <c r="J316" s="2">
        <v>89184500</v>
      </c>
      <c r="K316" s="2">
        <v>80684600</v>
      </c>
      <c r="L316" s="2">
        <v>72202100</v>
      </c>
      <c r="M316" s="2">
        <v>63793300</v>
      </c>
      <c r="N316" s="2">
        <v>55578500</v>
      </c>
      <c r="O316" s="2">
        <v>47317400</v>
      </c>
      <c r="P316" s="2">
        <v>39061400</v>
      </c>
      <c r="Q316" s="2">
        <v>30973900</v>
      </c>
      <c r="R316" s="2">
        <v>22986900</v>
      </c>
      <c r="S316" s="2">
        <v>15211900</v>
      </c>
      <c r="T316" s="2">
        <v>7554740</v>
      </c>
      <c r="U316">
        <v>0</v>
      </c>
      <c r="V316">
        <v>0</v>
      </c>
      <c r="W316">
        <v>0</v>
      </c>
      <c r="X316">
        <v>0</v>
      </c>
      <c r="Y316">
        <v>0</v>
      </c>
      <c r="Z316">
        <v>0</v>
      </c>
      <c r="AA316">
        <v>0</v>
      </c>
      <c r="AB316">
        <v>0</v>
      </c>
      <c r="AC316">
        <v>0</v>
      </c>
      <c r="AD316">
        <v>0</v>
      </c>
      <c r="AE316">
        <v>0</v>
      </c>
      <c r="AF316">
        <v>0</v>
      </c>
    </row>
    <row r="317" spans="1:32">
      <c r="A317" t="s">
        <v>335</v>
      </c>
      <c r="B317" t="s">
        <v>19</v>
      </c>
      <c r="C317" s="2">
        <v>35128100000</v>
      </c>
      <c r="D317" s="2">
        <v>31528700000</v>
      </c>
      <c r="E317" s="2">
        <v>33069700000</v>
      </c>
      <c r="F317" s="2">
        <v>37666300000</v>
      </c>
      <c r="G317" s="2">
        <v>34927300000</v>
      </c>
      <c r="H317" s="2">
        <v>34324500000</v>
      </c>
      <c r="I317" s="2">
        <v>34698900000</v>
      </c>
      <c r="J317" s="2">
        <v>26550200000</v>
      </c>
      <c r="K317" s="2">
        <v>27874500000</v>
      </c>
      <c r="L317" s="2">
        <v>29026800000</v>
      </c>
      <c r="M317" s="2">
        <v>29387700000</v>
      </c>
      <c r="N317" s="2">
        <v>28538800000</v>
      </c>
      <c r="O317" s="2">
        <v>28317700000</v>
      </c>
      <c r="P317" s="2">
        <v>27110800000</v>
      </c>
      <c r="Q317" s="2">
        <v>25824500000</v>
      </c>
      <c r="R317" s="2">
        <v>24526400000</v>
      </c>
      <c r="S317" s="2">
        <v>23286200000</v>
      </c>
      <c r="T317" s="2">
        <v>22073600000</v>
      </c>
      <c r="U317" s="2">
        <v>20927300000</v>
      </c>
      <c r="V317" s="2">
        <v>19683000000</v>
      </c>
      <c r="W317" s="2">
        <v>18572200000</v>
      </c>
      <c r="X317" s="2">
        <v>17517200000</v>
      </c>
      <c r="Y317" s="2">
        <v>16505500000</v>
      </c>
      <c r="Z317" s="2">
        <v>15544700000</v>
      </c>
      <c r="AA317" s="2">
        <v>14622700000</v>
      </c>
      <c r="AB317" s="2">
        <v>13734600000</v>
      </c>
      <c r="AC317" s="2">
        <v>12869100000</v>
      </c>
      <c r="AD317" s="2">
        <v>12049100000</v>
      </c>
      <c r="AE317" s="2">
        <v>11303900000</v>
      </c>
      <c r="AF317" s="2">
        <v>10635500000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357824000</v>
      </c>
      <c r="E320" s="2">
        <v>335611000</v>
      </c>
      <c r="F320" s="2">
        <v>315933000</v>
      </c>
      <c r="G320" s="2">
        <v>301034000</v>
      </c>
      <c r="H320" s="2">
        <v>288955000</v>
      </c>
      <c r="I320" s="2">
        <v>276473000</v>
      </c>
      <c r="J320" s="2">
        <v>264071000</v>
      </c>
      <c r="K320" s="2">
        <v>251719000</v>
      </c>
      <c r="L320" s="2">
        <v>239734000</v>
      </c>
      <c r="M320" s="2">
        <v>227681000</v>
      </c>
      <c r="N320" s="2">
        <v>215735000</v>
      </c>
      <c r="O320" s="2">
        <v>204259000</v>
      </c>
      <c r="P320" s="2">
        <v>193101000</v>
      </c>
      <c r="Q320" s="2">
        <v>182905000</v>
      </c>
      <c r="R320" s="2">
        <v>173253000</v>
      </c>
      <c r="S320" s="2">
        <v>164968000</v>
      </c>
      <c r="T320" s="2">
        <v>157550000</v>
      </c>
      <c r="U320" s="2">
        <v>150704000</v>
      </c>
      <c r="V320" s="2">
        <v>159310000</v>
      </c>
      <c r="W320" s="2">
        <v>163916000</v>
      </c>
      <c r="X320" s="2">
        <v>169890000</v>
      </c>
      <c r="Y320" s="2">
        <v>175332000</v>
      </c>
      <c r="Z320" s="2">
        <v>180306000</v>
      </c>
      <c r="AA320" s="2">
        <v>184843000</v>
      </c>
      <c r="AB320" s="2">
        <v>189640000</v>
      </c>
      <c r="AC320" s="2">
        <v>194406000</v>
      </c>
      <c r="AD320" s="2">
        <v>198773000</v>
      </c>
      <c r="AE320" s="2">
        <v>203610000</v>
      </c>
      <c r="AF320" s="2">
        <v>209451000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72812000</v>
      </c>
      <c r="D323" s="2">
        <v>75252000</v>
      </c>
      <c r="E323" s="2">
        <v>68674900</v>
      </c>
      <c r="F323" s="2">
        <v>60046000</v>
      </c>
      <c r="G323" s="2">
        <v>50993700</v>
      </c>
      <c r="H323" s="2">
        <v>42218900</v>
      </c>
      <c r="I323" s="2">
        <v>33906400</v>
      </c>
      <c r="J323" s="2">
        <v>26121300</v>
      </c>
      <c r="K323" s="2">
        <v>18875600</v>
      </c>
      <c r="L323" s="2">
        <v>12157500</v>
      </c>
      <c r="M323" s="2">
        <v>5940260</v>
      </c>
      <c r="N323">
        <v>227376</v>
      </c>
      <c r="O323">
        <v>204045</v>
      </c>
      <c r="P323">
        <v>152392</v>
      </c>
      <c r="Q323">
        <v>120680</v>
      </c>
      <c r="R323">
        <v>90063.1</v>
      </c>
      <c r="S323">
        <v>69974.100000000006</v>
      </c>
      <c r="T323">
        <v>53806</v>
      </c>
      <c r="U323">
        <v>41182.300000000003</v>
      </c>
      <c r="V323">
        <v>34244.699999999997</v>
      </c>
      <c r="W323">
        <v>29244.5</v>
      </c>
      <c r="X323">
        <v>26012.1</v>
      </c>
      <c r="Y323">
        <v>23648.1</v>
      </c>
      <c r="Z323">
        <v>21352.6</v>
      </c>
      <c r="AA323">
        <v>18391</v>
      </c>
      <c r="AB323">
        <v>15543.5</v>
      </c>
      <c r="AC323">
        <v>12813.6</v>
      </c>
      <c r="AD323">
        <v>10859.9</v>
      </c>
      <c r="AE323">
        <v>8997.81</v>
      </c>
      <c r="AF323">
        <v>7814.66</v>
      </c>
    </row>
    <row r="324" spans="1:32">
      <c r="A324" t="s">
        <v>342</v>
      </c>
      <c r="B324" t="s">
        <v>19</v>
      </c>
      <c r="C324" s="2">
        <v>168945000</v>
      </c>
      <c r="D324" s="2">
        <v>201532000</v>
      </c>
      <c r="E324" s="2">
        <v>212868000</v>
      </c>
      <c r="F324" s="2">
        <v>216569000</v>
      </c>
      <c r="G324" s="2">
        <v>215652000</v>
      </c>
      <c r="H324" s="2">
        <v>211738000</v>
      </c>
      <c r="I324" s="2">
        <v>204914000</v>
      </c>
      <c r="J324" s="2">
        <v>196117000</v>
      </c>
      <c r="K324" s="2">
        <v>185571000</v>
      </c>
      <c r="L324" s="2">
        <v>174021000</v>
      </c>
      <c r="M324" s="2">
        <v>163140000</v>
      </c>
      <c r="N324" s="2">
        <v>153023000</v>
      </c>
      <c r="O324" s="2">
        <v>144659000</v>
      </c>
      <c r="P324" s="2">
        <v>135400000</v>
      </c>
      <c r="Q324" s="2">
        <v>127625000</v>
      </c>
      <c r="R324" s="2">
        <v>120881000</v>
      </c>
      <c r="S324" s="2">
        <v>115370000</v>
      </c>
      <c r="T324" s="2">
        <v>111219000</v>
      </c>
      <c r="U324" s="2">
        <v>108947000</v>
      </c>
      <c r="V324" s="2">
        <v>108359000</v>
      </c>
      <c r="W324" s="2">
        <v>109536000</v>
      </c>
      <c r="X324" s="2">
        <v>112074000</v>
      </c>
      <c r="Y324" s="2">
        <v>114620000</v>
      </c>
      <c r="Z324" s="2">
        <v>117148000</v>
      </c>
      <c r="AA324" s="2">
        <v>116435000</v>
      </c>
      <c r="AB324" s="2">
        <v>115597000</v>
      </c>
      <c r="AC324" s="2">
        <v>114647000</v>
      </c>
      <c r="AD324" s="2">
        <v>113739000</v>
      </c>
      <c r="AE324" s="2">
        <v>112795000</v>
      </c>
      <c r="AF324" s="2">
        <v>111829000</v>
      </c>
    </row>
    <row r="325" spans="1:32">
      <c r="A325" t="s">
        <v>343</v>
      </c>
      <c r="B325" t="s">
        <v>19</v>
      </c>
      <c r="C325" s="2">
        <v>2568310000</v>
      </c>
      <c r="D325" s="2">
        <v>3051550000</v>
      </c>
      <c r="E325" s="2">
        <v>3221290000</v>
      </c>
      <c r="F325" s="2">
        <v>3258390000</v>
      </c>
      <c r="G325" s="2">
        <v>3246520000</v>
      </c>
      <c r="H325" s="2">
        <v>3181640000</v>
      </c>
      <c r="I325" s="2">
        <v>3069140000</v>
      </c>
      <c r="J325" s="2">
        <v>2953670000</v>
      </c>
      <c r="K325" s="2">
        <v>2782960000</v>
      </c>
      <c r="L325" s="2">
        <v>2598910000</v>
      </c>
      <c r="M325" s="2">
        <v>2427280000</v>
      </c>
      <c r="N325" s="2">
        <v>2270890000</v>
      </c>
      <c r="O325" s="2">
        <v>2124800000</v>
      </c>
      <c r="P325" s="2">
        <v>1986880000</v>
      </c>
      <c r="Q325" s="2">
        <v>1859410000</v>
      </c>
      <c r="R325" s="2">
        <v>1752210000</v>
      </c>
      <c r="S325" s="2">
        <v>1666810000</v>
      </c>
      <c r="T325" s="2">
        <v>1603630000</v>
      </c>
      <c r="U325" s="2">
        <v>1569790000</v>
      </c>
      <c r="V325" s="2">
        <v>1562020000</v>
      </c>
      <c r="W325" s="2">
        <v>1579810000</v>
      </c>
      <c r="X325" s="2">
        <v>1617720000</v>
      </c>
      <c r="Y325" s="2">
        <v>1655600000</v>
      </c>
      <c r="Z325" s="2">
        <v>1694020000</v>
      </c>
      <c r="AA325" s="2">
        <v>1685590000</v>
      </c>
      <c r="AB325" s="2">
        <v>1676020000</v>
      </c>
      <c r="AC325" s="2">
        <v>1665090000</v>
      </c>
      <c r="AD325" s="2">
        <v>1654330000</v>
      </c>
      <c r="AE325" s="2">
        <v>1642930000</v>
      </c>
      <c r="AF325" s="2">
        <v>1632100000</v>
      </c>
    </row>
    <row r="326" spans="1:32">
      <c r="A326" t="s">
        <v>344</v>
      </c>
      <c r="B326" t="s">
        <v>19</v>
      </c>
      <c r="C326" s="2">
        <v>14173400</v>
      </c>
      <c r="D326" s="2">
        <v>16907200</v>
      </c>
      <c r="E326" s="2">
        <v>17858200</v>
      </c>
      <c r="F326" s="2">
        <v>18168700</v>
      </c>
      <c r="G326" s="2">
        <v>18091800</v>
      </c>
      <c r="H326" s="2">
        <v>17763400</v>
      </c>
      <c r="I326" s="2">
        <v>17190900</v>
      </c>
      <c r="J326" s="2">
        <v>16452900</v>
      </c>
      <c r="K326" s="2">
        <v>15568200</v>
      </c>
      <c r="L326" s="2">
        <v>14599200</v>
      </c>
      <c r="M326" s="2">
        <v>13686400</v>
      </c>
      <c r="N326" s="2">
        <v>12837600</v>
      </c>
      <c r="O326" s="2">
        <v>12135900</v>
      </c>
      <c r="P326" s="2">
        <v>11359100</v>
      </c>
      <c r="Q326" s="2">
        <v>10706900</v>
      </c>
      <c r="R326" s="2">
        <v>10141100</v>
      </c>
      <c r="S326" s="2">
        <v>9678790</v>
      </c>
      <c r="T326" s="2">
        <v>9330570</v>
      </c>
      <c r="U326" s="2">
        <v>9139950</v>
      </c>
      <c r="V326" s="2">
        <v>9090630</v>
      </c>
      <c r="W326" s="2">
        <v>9189350</v>
      </c>
      <c r="X326" s="2">
        <v>9402290</v>
      </c>
      <c r="Y326" s="2">
        <v>9615880</v>
      </c>
      <c r="Z326" s="2">
        <v>9827970</v>
      </c>
      <c r="AA326" s="2">
        <v>9768100</v>
      </c>
      <c r="AB326" s="2">
        <v>9697850</v>
      </c>
      <c r="AC326" s="2">
        <v>9618140</v>
      </c>
      <c r="AD326" s="2">
        <v>9541950</v>
      </c>
      <c r="AE326" s="2">
        <v>9462740</v>
      </c>
      <c r="AF326" s="2">
        <v>9381680</v>
      </c>
    </row>
    <row r="327" spans="1:32">
      <c r="A327" t="s">
        <v>345</v>
      </c>
      <c r="B327" t="s">
        <v>19</v>
      </c>
      <c r="C327" s="2">
        <v>79908200</v>
      </c>
      <c r="D327" s="2">
        <v>94943600</v>
      </c>
      <c r="E327" s="2">
        <v>107998000</v>
      </c>
      <c r="F327" s="2">
        <v>128093000</v>
      </c>
      <c r="G327" s="2">
        <v>119730000</v>
      </c>
      <c r="H327" s="2">
        <v>116266000</v>
      </c>
      <c r="I327" s="2">
        <v>114899000</v>
      </c>
      <c r="J327" s="2">
        <v>85155000</v>
      </c>
      <c r="K327" s="2">
        <v>86002700</v>
      </c>
      <c r="L327" s="2">
        <v>85599300</v>
      </c>
      <c r="M327" s="2">
        <v>83145800</v>
      </c>
      <c r="N327" s="2">
        <v>77830100</v>
      </c>
      <c r="O327" s="2">
        <v>74700900</v>
      </c>
      <c r="P327" s="2">
        <v>69252700</v>
      </c>
      <c r="Q327" s="2">
        <v>63899600</v>
      </c>
      <c r="R327" s="2">
        <v>59305100</v>
      </c>
      <c r="S327" s="2">
        <v>55370100</v>
      </c>
      <c r="T327" s="2">
        <v>52171800</v>
      </c>
      <c r="U327" s="2">
        <v>50091400</v>
      </c>
      <c r="V327" s="2">
        <v>48592100</v>
      </c>
      <c r="W327" s="2">
        <v>47791700</v>
      </c>
      <c r="X327" s="2">
        <v>47484500</v>
      </c>
      <c r="Y327" s="2">
        <v>47056900</v>
      </c>
      <c r="Z327" s="2">
        <v>46551000</v>
      </c>
      <c r="AA327" s="2">
        <v>44698100</v>
      </c>
      <c r="AB327" s="2">
        <v>42734700</v>
      </c>
      <c r="AC327" s="2">
        <v>40701800</v>
      </c>
      <c r="AD327" s="2">
        <v>38692900</v>
      </c>
      <c r="AE327" s="2">
        <v>36667000</v>
      </c>
      <c r="AF327" s="2">
        <v>34578700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314850</v>
      </c>
      <c r="D330">
        <v>325611</v>
      </c>
      <c r="E330">
        <v>297634</v>
      </c>
      <c r="F330">
        <v>261148</v>
      </c>
      <c r="G330">
        <v>222936</v>
      </c>
      <c r="H330">
        <v>186059</v>
      </c>
      <c r="I330">
        <v>151221</v>
      </c>
      <c r="J330">
        <v>118389</v>
      </c>
      <c r="K330">
        <v>87723.8</v>
      </c>
      <c r="L330">
        <v>59197.5</v>
      </c>
      <c r="M330">
        <v>32907.199999999997</v>
      </c>
      <c r="N330">
        <v>8985.01</v>
      </c>
      <c r="O330">
        <v>10044.4</v>
      </c>
      <c r="P330">
        <v>10864</v>
      </c>
      <c r="Q330">
        <v>11712.2</v>
      </c>
      <c r="R330">
        <v>12391.5</v>
      </c>
      <c r="S330">
        <v>13009.2</v>
      </c>
      <c r="T330">
        <v>13553</v>
      </c>
      <c r="U330">
        <v>14034.8</v>
      </c>
      <c r="V330">
        <v>14702.6</v>
      </c>
      <c r="W330">
        <v>15548.8</v>
      </c>
      <c r="X330">
        <v>16490.7</v>
      </c>
      <c r="Y330">
        <v>17355.099999999999</v>
      </c>
      <c r="Z330">
        <v>18221.900000000001</v>
      </c>
      <c r="AA330">
        <v>18679.099999999999</v>
      </c>
      <c r="AB330">
        <v>19145.3</v>
      </c>
      <c r="AC330">
        <v>19526.099999999999</v>
      </c>
      <c r="AD330">
        <v>19830.8</v>
      </c>
      <c r="AE330">
        <v>20136.3</v>
      </c>
      <c r="AF330">
        <v>20365.900000000001</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170012000</v>
      </c>
      <c r="E333" s="2">
        <v>154512000</v>
      </c>
      <c r="F333" s="2">
        <v>140398000</v>
      </c>
      <c r="G333" s="2">
        <v>128043000</v>
      </c>
      <c r="H333" s="2">
        <v>116724000</v>
      </c>
      <c r="I333" s="2">
        <v>105333000</v>
      </c>
      <c r="J333" s="2">
        <v>94061200</v>
      </c>
      <c r="K333" s="2">
        <v>82948800</v>
      </c>
      <c r="L333" s="2">
        <v>72286500</v>
      </c>
      <c r="M333" s="2">
        <v>62113800</v>
      </c>
      <c r="N333" s="2">
        <v>52548500</v>
      </c>
      <c r="O333" s="2">
        <v>43552200</v>
      </c>
      <c r="P333" s="2">
        <v>35226000</v>
      </c>
      <c r="Q333" s="2">
        <v>27757800</v>
      </c>
      <c r="R333" s="2">
        <v>21106800</v>
      </c>
      <c r="S333" s="2">
        <v>15407300</v>
      </c>
      <c r="T333" s="2">
        <v>10586900</v>
      </c>
      <c r="U333" s="2">
        <v>6636920</v>
      </c>
      <c r="V333" s="2">
        <v>7296180</v>
      </c>
      <c r="W333" s="2">
        <v>7570420</v>
      </c>
      <c r="X333" s="2">
        <v>8219090</v>
      </c>
      <c r="Y333" s="2">
        <v>8761720</v>
      </c>
      <c r="Z333" s="2">
        <v>9461700</v>
      </c>
      <c r="AA333" s="2">
        <v>10215200</v>
      </c>
      <c r="AB333" s="2">
        <v>10990700</v>
      </c>
      <c r="AC333" s="2">
        <v>11775200</v>
      </c>
      <c r="AD333" s="2">
        <v>12529000</v>
      </c>
      <c r="AE333" s="2">
        <v>13274100</v>
      </c>
      <c r="AF333" s="2">
        <v>14043800</v>
      </c>
    </row>
    <row r="334" spans="1:32">
      <c r="A334" t="s">
        <v>352</v>
      </c>
      <c r="B334" t="s">
        <v>19</v>
      </c>
      <c r="C334" s="2">
        <v>220742000</v>
      </c>
      <c r="D334" s="2">
        <v>187917000</v>
      </c>
      <c r="E334" s="2">
        <v>173589000</v>
      </c>
      <c r="F334" s="2">
        <v>160229000</v>
      </c>
      <c r="G334" s="2">
        <v>148903000</v>
      </c>
      <c r="H334" s="2">
        <v>138598000</v>
      </c>
      <c r="I334" s="2">
        <v>127934000</v>
      </c>
      <c r="J334" s="2">
        <v>117061000</v>
      </c>
      <c r="K334" s="2">
        <v>105904000</v>
      </c>
      <c r="L334" s="2">
        <v>94770500</v>
      </c>
      <c r="M334" s="2">
        <v>83733400</v>
      </c>
      <c r="N334" s="2">
        <v>72950800</v>
      </c>
      <c r="O334" s="2">
        <v>62107500</v>
      </c>
      <c r="P334" s="2">
        <v>51270900</v>
      </c>
      <c r="Q334" s="2">
        <v>40655500</v>
      </c>
      <c r="R334" s="2">
        <v>30171900</v>
      </c>
      <c r="S334" s="2">
        <v>19966700</v>
      </c>
      <c r="T334" s="2">
        <v>9916140</v>
      </c>
      <c r="U334">
        <v>0</v>
      </c>
      <c r="V334">
        <v>0</v>
      </c>
      <c r="W334">
        <v>0</v>
      </c>
      <c r="X334">
        <v>0</v>
      </c>
      <c r="Y334">
        <v>0</v>
      </c>
      <c r="Z334">
        <v>0</v>
      </c>
      <c r="AA334">
        <v>0</v>
      </c>
      <c r="AB334">
        <v>0</v>
      </c>
      <c r="AC334">
        <v>0</v>
      </c>
      <c r="AD334">
        <v>0</v>
      </c>
      <c r="AE334">
        <v>0</v>
      </c>
      <c r="AF334">
        <v>0</v>
      </c>
    </row>
    <row r="335" spans="1:32">
      <c r="A335" t="s">
        <v>353</v>
      </c>
      <c r="B335" t="s">
        <v>19</v>
      </c>
      <c r="C335" s="2">
        <v>57248000000</v>
      </c>
      <c r="D335" s="2">
        <v>51382100000</v>
      </c>
      <c r="E335" s="2">
        <v>50014200000</v>
      </c>
      <c r="F335" s="2">
        <v>48582500000</v>
      </c>
      <c r="G335" s="2">
        <v>48020900000</v>
      </c>
      <c r="H335" s="2">
        <v>47627000000</v>
      </c>
      <c r="I335" s="2">
        <v>46996700000</v>
      </c>
      <c r="J335" s="2">
        <v>46694800000</v>
      </c>
      <c r="K335" s="2">
        <v>45735400000</v>
      </c>
      <c r="L335" s="2">
        <v>44685800000</v>
      </c>
      <c r="M335" s="2">
        <v>43500600000</v>
      </c>
      <c r="N335" s="2">
        <v>42221600000</v>
      </c>
      <c r="O335" s="2">
        <v>40841400000</v>
      </c>
      <c r="P335" s="2">
        <v>39439100000</v>
      </c>
      <c r="Q335" s="2">
        <v>38103000000</v>
      </c>
      <c r="R335" s="2">
        <v>36743300000</v>
      </c>
      <c r="S335" s="2">
        <v>35543400000</v>
      </c>
      <c r="T335" s="2">
        <v>34402500000</v>
      </c>
      <c r="U335" s="2">
        <v>33253700000</v>
      </c>
      <c r="V335" s="2">
        <v>32082000000</v>
      </c>
      <c r="W335" s="2">
        <v>31129000000</v>
      </c>
      <c r="X335" s="2">
        <v>30259900000</v>
      </c>
      <c r="Y335" s="2">
        <v>29444900000</v>
      </c>
      <c r="Z335" s="2">
        <v>28682800000</v>
      </c>
      <c r="AA335" s="2">
        <v>27960200000</v>
      </c>
      <c r="AB335" s="2">
        <v>27312700000</v>
      </c>
      <c r="AC335" s="2">
        <v>26694600000</v>
      </c>
      <c r="AD335" s="2">
        <v>26121200000</v>
      </c>
      <c r="AE335" s="2">
        <v>25681700000</v>
      </c>
      <c r="AF335" s="2">
        <v>25453300000</v>
      </c>
    </row>
    <row r="336" spans="1:32">
      <c r="A336" t="s">
        <v>354</v>
      </c>
      <c r="B336" t="s">
        <v>19</v>
      </c>
      <c r="C336" s="2">
        <v>18518700</v>
      </c>
      <c r="D336" s="2">
        <v>15765000</v>
      </c>
      <c r="E336" s="2">
        <v>14563000</v>
      </c>
      <c r="F336" s="2">
        <v>13442200</v>
      </c>
      <c r="G336" s="2">
        <v>12492000</v>
      </c>
      <c r="H336" s="2">
        <v>11627400</v>
      </c>
      <c r="I336" s="2">
        <v>10732800</v>
      </c>
      <c r="J336" s="2">
        <v>9820650</v>
      </c>
      <c r="K336" s="2">
        <v>8884680</v>
      </c>
      <c r="L336" s="2">
        <v>7950610</v>
      </c>
      <c r="M336" s="2">
        <v>7024670</v>
      </c>
      <c r="N336" s="2">
        <v>6120080</v>
      </c>
      <c r="O336" s="2">
        <v>5210400</v>
      </c>
      <c r="P336" s="2">
        <v>4301290</v>
      </c>
      <c r="Q336" s="2">
        <v>3410730</v>
      </c>
      <c r="R336" s="2">
        <v>2531220</v>
      </c>
      <c r="S336" s="2">
        <v>1675070</v>
      </c>
      <c r="T336">
        <v>831898</v>
      </c>
      <c r="U336">
        <v>0</v>
      </c>
      <c r="V336">
        <v>0</v>
      </c>
      <c r="W336">
        <v>0</v>
      </c>
      <c r="X336">
        <v>0</v>
      </c>
      <c r="Y336">
        <v>0</v>
      </c>
      <c r="Z336">
        <v>0</v>
      </c>
      <c r="AA336">
        <v>0</v>
      </c>
      <c r="AB336">
        <v>0</v>
      </c>
      <c r="AC336">
        <v>0</v>
      </c>
      <c r="AD336">
        <v>0</v>
      </c>
      <c r="AE336">
        <v>0</v>
      </c>
      <c r="AF336">
        <v>0</v>
      </c>
    </row>
    <row r="337" spans="1:32">
      <c r="A337" t="s">
        <v>355</v>
      </c>
      <c r="B337" t="s">
        <v>19</v>
      </c>
      <c r="C337" s="2">
        <v>1781170000</v>
      </c>
      <c r="D337" s="2">
        <v>1598660000</v>
      </c>
      <c r="E337" s="2">
        <v>1676790000</v>
      </c>
      <c r="F337" s="2">
        <v>1909870000</v>
      </c>
      <c r="G337" s="2">
        <v>1770980000</v>
      </c>
      <c r="H337" s="2">
        <v>1740420000</v>
      </c>
      <c r="I337" s="2">
        <v>1759400000</v>
      </c>
      <c r="J337" s="2">
        <v>1346220000</v>
      </c>
      <c r="K337" s="2">
        <v>1413370000</v>
      </c>
      <c r="L337" s="2">
        <v>1471800000</v>
      </c>
      <c r="M337" s="2">
        <v>1490100000</v>
      </c>
      <c r="N337" s="2">
        <v>1447050000</v>
      </c>
      <c r="O337" s="2">
        <v>1435850000</v>
      </c>
      <c r="P337" s="2">
        <v>1374650000</v>
      </c>
      <c r="Q337" s="2">
        <v>1309430000</v>
      </c>
      <c r="R337" s="2">
        <v>1243610000</v>
      </c>
      <c r="S337" s="2">
        <v>1180720000</v>
      </c>
      <c r="T337" s="2">
        <v>1119240000</v>
      </c>
      <c r="U337" s="2">
        <v>1061110000</v>
      </c>
      <c r="V337" s="2">
        <v>998024000</v>
      </c>
      <c r="W337" s="2">
        <v>941700000</v>
      </c>
      <c r="X337" s="2">
        <v>888209000</v>
      </c>
      <c r="Y337" s="2">
        <v>836909000</v>
      </c>
      <c r="Z337" s="2">
        <v>788193000</v>
      </c>
      <c r="AA337" s="2">
        <v>741441000</v>
      </c>
      <c r="AB337" s="2">
        <v>696413000</v>
      </c>
      <c r="AC337" s="2">
        <v>652528000</v>
      </c>
      <c r="AD337" s="2">
        <v>610947000</v>
      </c>
      <c r="AE337" s="2">
        <v>573165000</v>
      </c>
      <c r="AF337" s="2">
        <v>539269000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1203090</v>
      </c>
      <c r="E340" s="2">
        <v>1128410</v>
      </c>
      <c r="F340" s="2">
        <v>1062240</v>
      </c>
      <c r="G340" s="2">
        <v>1012150</v>
      </c>
      <c r="H340">
        <v>971537</v>
      </c>
      <c r="I340">
        <v>929571</v>
      </c>
      <c r="J340">
        <v>887869</v>
      </c>
      <c r="K340">
        <v>846340</v>
      </c>
      <c r="L340">
        <v>806045</v>
      </c>
      <c r="M340">
        <v>765520</v>
      </c>
      <c r="N340">
        <v>725352</v>
      </c>
      <c r="O340">
        <v>686770</v>
      </c>
      <c r="P340">
        <v>649253</v>
      </c>
      <c r="Q340">
        <v>614971</v>
      </c>
      <c r="R340">
        <v>582519</v>
      </c>
      <c r="S340">
        <v>554662</v>
      </c>
      <c r="T340">
        <v>529721</v>
      </c>
      <c r="U340">
        <v>506704</v>
      </c>
      <c r="V340">
        <v>535640</v>
      </c>
      <c r="W340">
        <v>551126</v>
      </c>
      <c r="X340">
        <v>571211</v>
      </c>
      <c r="Y340">
        <v>589509</v>
      </c>
      <c r="Z340">
        <v>606233</v>
      </c>
      <c r="AA340">
        <v>621488</v>
      </c>
      <c r="AB340">
        <v>637615</v>
      </c>
      <c r="AC340">
        <v>653639</v>
      </c>
      <c r="AD340">
        <v>668322</v>
      </c>
      <c r="AE340">
        <v>684587</v>
      </c>
      <c r="AF340">
        <v>704226</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35509900</v>
      </c>
      <c r="D343" s="2">
        <v>36699900</v>
      </c>
      <c r="E343" s="2">
        <v>33492300</v>
      </c>
      <c r="F343" s="2">
        <v>29284000</v>
      </c>
      <c r="G343" s="2">
        <v>24869300</v>
      </c>
      <c r="H343" s="2">
        <v>20589900</v>
      </c>
      <c r="I343" s="2">
        <v>16535900</v>
      </c>
      <c r="J343" s="2">
        <v>12739200</v>
      </c>
      <c r="K343" s="2">
        <v>9205520</v>
      </c>
      <c r="L343" s="2">
        <v>5929120</v>
      </c>
      <c r="M343" s="2">
        <v>2897030</v>
      </c>
      <c r="N343">
        <v>110890</v>
      </c>
      <c r="O343">
        <v>99511.5</v>
      </c>
      <c r="P343">
        <v>74320.5</v>
      </c>
      <c r="Q343">
        <v>58854.6</v>
      </c>
      <c r="R343">
        <v>43923.199999999997</v>
      </c>
      <c r="S343">
        <v>34125.9</v>
      </c>
      <c r="T343">
        <v>26240.799999999999</v>
      </c>
      <c r="U343">
        <v>20084.3</v>
      </c>
      <c r="V343">
        <v>16700.900000000001</v>
      </c>
      <c r="W343">
        <v>14262.4</v>
      </c>
      <c r="X343">
        <v>12685.9</v>
      </c>
      <c r="Y343">
        <v>11533</v>
      </c>
      <c r="Z343">
        <v>10413.5</v>
      </c>
      <c r="AA343">
        <v>8969.19</v>
      </c>
      <c r="AB343">
        <v>7580.45</v>
      </c>
      <c r="AC343">
        <v>6249.12</v>
      </c>
      <c r="AD343">
        <v>5296.29</v>
      </c>
      <c r="AE343">
        <v>4388.17</v>
      </c>
      <c r="AF343">
        <v>3811.16</v>
      </c>
    </row>
    <row r="344" spans="1:32">
      <c r="A344" t="s">
        <v>362</v>
      </c>
      <c r="B344" t="s">
        <v>19</v>
      </c>
      <c r="C344" s="2">
        <v>50397800</v>
      </c>
      <c r="D344" s="2">
        <v>60118700</v>
      </c>
      <c r="E344" s="2">
        <v>63500200</v>
      </c>
      <c r="F344" s="2">
        <v>64604200</v>
      </c>
      <c r="G344" s="2">
        <v>64330800</v>
      </c>
      <c r="H344" s="2">
        <v>63163200</v>
      </c>
      <c r="I344" s="2">
        <v>61127500</v>
      </c>
      <c r="J344" s="2">
        <v>58503400</v>
      </c>
      <c r="K344" s="2">
        <v>55357300</v>
      </c>
      <c r="L344" s="2">
        <v>51912000</v>
      </c>
      <c r="M344" s="2">
        <v>48666000</v>
      </c>
      <c r="N344" s="2">
        <v>45648200</v>
      </c>
      <c r="O344" s="2">
        <v>43152900</v>
      </c>
      <c r="P344" s="2">
        <v>40390900</v>
      </c>
      <c r="Q344" s="2">
        <v>38071600</v>
      </c>
      <c r="R344" s="2">
        <v>36059700</v>
      </c>
      <c r="S344" s="2">
        <v>34415900</v>
      </c>
      <c r="T344" s="2">
        <v>33177700</v>
      </c>
      <c r="U344" s="2">
        <v>32499900</v>
      </c>
      <c r="V344" s="2">
        <v>32324500</v>
      </c>
      <c r="W344" s="2">
        <v>32675600</v>
      </c>
      <c r="X344" s="2">
        <v>33432700</v>
      </c>
      <c r="Y344" s="2">
        <v>34192200</v>
      </c>
      <c r="Z344" s="2">
        <v>34946300</v>
      </c>
      <c r="AA344" s="2">
        <v>34733500</v>
      </c>
      <c r="AB344" s="2">
        <v>34483700</v>
      </c>
      <c r="AC344" s="2">
        <v>34200300</v>
      </c>
      <c r="AD344" s="2">
        <v>33929300</v>
      </c>
      <c r="AE344" s="2">
        <v>33647700</v>
      </c>
      <c r="AF344" s="2">
        <v>33359500</v>
      </c>
    </row>
    <row r="345" spans="1:32">
      <c r="A345" t="s">
        <v>363</v>
      </c>
      <c r="B345" t="s">
        <v>19</v>
      </c>
      <c r="C345" s="2">
        <v>1518680000</v>
      </c>
      <c r="D345" s="2">
        <v>1804430000</v>
      </c>
      <c r="E345" s="2">
        <v>1904800000</v>
      </c>
      <c r="F345" s="2">
        <v>1926740000</v>
      </c>
      <c r="G345" s="2">
        <v>1919720000</v>
      </c>
      <c r="H345" s="2">
        <v>1881360000</v>
      </c>
      <c r="I345" s="2">
        <v>1814830000</v>
      </c>
      <c r="J345" s="2">
        <v>1746550000</v>
      </c>
      <c r="K345" s="2">
        <v>1645610000</v>
      </c>
      <c r="L345" s="2">
        <v>1536780000</v>
      </c>
      <c r="M345" s="2">
        <v>1435290000</v>
      </c>
      <c r="N345" s="2">
        <v>1342820000</v>
      </c>
      <c r="O345" s="2">
        <v>1256430000</v>
      </c>
      <c r="P345" s="2">
        <v>1174870000</v>
      </c>
      <c r="Q345" s="2">
        <v>1099500000</v>
      </c>
      <c r="R345" s="2">
        <v>1036110000</v>
      </c>
      <c r="S345" s="2">
        <v>985611000</v>
      </c>
      <c r="T345" s="2">
        <v>948251000</v>
      </c>
      <c r="U345" s="2">
        <v>928239000</v>
      </c>
      <c r="V345" s="2">
        <v>923647000</v>
      </c>
      <c r="W345" s="2">
        <v>934165000</v>
      </c>
      <c r="X345" s="2">
        <v>956583000</v>
      </c>
      <c r="Y345" s="2">
        <v>978980000</v>
      </c>
      <c r="Z345" s="2">
        <v>1001700000</v>
      </c>
      <c r="AA345" s="2">
        <v>996716000</v>
      </c>
      <c r="AB345" s="2">
        <v>991056000</v>
      </c>
      <c r="AC345" s="2">
        <v>984593000</v>
      </c>
      <c r="AD345" s="2">
        <v>978229000</v>
      </c>
      <c r="AE345" s="2">
        <v>971493000</v>
      </c>
      <c r="AF345" s="2">
        <v>965087000</v>
      </c>
    </row>
    <row r="346" spans="1:32">
      <c r="A346" t="s">
        <v>364</v>
      </c>
      <c r="B346" t="s">
        <v>19</v>
      </c>
      <c r="C346" s="2">
        <v>4228040</v>
      </c>
      <c r="D346" s="2">
        <v>5043550</v>
      </c>
      <c r="E346" s="2">
        <v>5327250</v>
      </c>
      <c r="F346" s="2">
        <v>5419870</v>
      </c>
      <c r="G346" s="2">
        <v>5396930</v>
      </c>
      <c r="H346" s="2">
        <v>5298970</v>
      </c>
      <c r="I346" s="2">
        <v>5128190</v>
      </c>
      <c r="J346" s="2">
        <v>4908040</v>
      </c>
      <c r="K346" s="2">
        <v>4644110</v>
      </c>
      <c r="L346" s="2">
        <v>4355070</v>
      </c>
      <c r="M346" s="2">
        <v>4082760</v>
      </c>
      <c r="N346" s="2">
        <v>3829580</v>
      </c>
      <c r="O346" s="2">
        <v>3620240</v>
      </c>
      <c r="P346" s="2">
        <v>3388520</v>
      </c>
      <c r="Q346" s="2">
        <v>3193960</v>
      </c>
      <c r="R346" s="2">
        <v>3025170</v>
      </c>
      <c r="S346" s="2">
        <v>2887270</v>
      </c>
      <c r="T346" s="2">
        <v>2783390</v>
      </c>
      <c r="U346" s="2">
        <v>2726520</v>
      </c>
      <c r="V346" s="2">
        <v>2711810</v>
      </c>
      <c r="W346" s="2">
        <v>2741260</v>
      </c>
      <c r="X346" s="2">
        <v>2804780</v>
      </c>
      <c r="Y346" s="2">
        <v>2868500</v>
      </c>
      <c r="Z346" s="2">
        <v>2931770</v>
      </c>
      <c r="AA346" s="2">
        <v>2913910</v>
      </c>
      <c r="AB346" s="2">
        <v>2892950</v>
      </c>
      <c r="AC346" s="2">
        <v>2869170</v>
      </c>
      <c r="AD346" s="2">
        <v>2846440</v>
      </c>
      <c r="AE346" s="2">
        <v>2822820</v>
      </c>
      <c r="AF346" s="2">
        <v>2798640</v>
      </c>
    </row>
    <row r="347" spans="1:32">
      <c r="A347" t="s">
        <v>365</v>
      </c>
      <c r="B347" t="s">
        <v>19</v>
      </c>
      <c r="C347" s="2">
        <v>47251000</v>
      </c>
      <c r="D347" s="2">
        <v>56141600</v>
      </c>
      <c r="E347" s="2">
        <v>63860900</v>
      </c>
      <c r="F347" s="2">
        <v>75743500</v>
      </c>
      <c r="G347" s="2">
        <v>70798300</v>
      </c>
      <c r="H347" s="2">
        <v>68749900</v>
      </c>
      <c r="I347" s="2">
        <v>67941300</v>
      </c>
      <c r="J347" s="2">
        <v>50353500</v>
      </c>
      <c r="K347" s="2">
        <v>50854700</v>
      </c>
      <c r="L347" s="2">
        <v>50616200</v>
      </c>
      <c r="M347" s="2">
        <v>49165500</v>
      </c>
      <c r="N347" s="2">
        <v>46022200</v>
      </c>
      <c r="O347" s="2">
        <v>44171800</v>
      </c>
      <c r="P347" s="2">
        <v>40950200</v>
      </c>
      <c r="Q347" s="2">
        <v>37784900</v>
      </c>
      <c r="R347" s="2">
        <v>35068000</v>
      </c>
      <c r="S347" s="2">
        <v>32741200</v>
      </c>
      <c r="T347" s="2">
        <v>30850000</v>
      </c>
      <c r="U347" s="2">
        <v>29619800</v>
      </c>
      <c r="V347" s="2">
        <v>28733300</v>
      </c>
      <c r="W347" s="2">
        <v>28260000</v>
      </c>
      <c r="X347" s="2">
        <v>28078300</v>
      </c>
      <c r="Y347" s="2">
        <v>27825500</v>
      </c>
      <c r="Z347" s="2">
        <v>27526400</v>
      </c>
      <c r="AA347" s="2">
        <v>26430700</v>
      </c>
      <c r="AB347" s="2">
        <v>25269700</v>
      </c>
      <c r="AC347" s="2">
        <v>24067600</v>
      </c>
      <c r="AD347" s="2">
        <v>22879700</v>
      </c>
      <c r="AE347" s="2">
        <v>21681800</v>
      </c>
      <c r="AF347" s="2">
        <v>20446900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153847</v>
      </c>
      <c r="D350">
        <v>159105</v>
      </c>
      <c r="E350">
        <v>145435</v>
      </c>
      <c r="F350">
        <v>127606</v>
      </c>
      <c r="G350">
        <v>108934</v>
      </c>
      <c r="H350">
        <v>90915.199999999997</v>
      </c>
      <c r="I350">
        <v>73892.2</v>
      </c>
      <c r="J350">
        <v>57849</v>
      </c>
      <c r="K350">
        <v>42865</v>
      </c>
      <c r="L350">
        <v>28926</v>
      </c>
      <c r="M350">
        <v>16079.6</v>
      </c>
      <c r="N350">
        <v>4390.3999999999996</v>
      </c>
      <c r="O350">
        <v>4908.05</v>
      </c>
      <c r="P350">
        <v>5308.55</v>
      </c>
      <c r="Q350">
        <v>5722.99</v>
      </c>
      <c r="R350">
        <v>6054.95</v>
      </c>
      <c r="S350">
        <v>6356.79</v>
      </c>
      <c r="T350">
        <v>6622.49</v>
      </c>
      <c r="U350">
        <v>6857.9</v>
      </c>
      <c r="V350">
        <v>7184.24</v>
      </c>
      <c r="W350">
        <v>7597.72</v>
      </c>
      <c r="X350">
        <v>8057.96</v>
      </c>
      <c r="Y350">
        <v>8480.35</v>
      </c>
      <c r="Z350">
        <v>8903.8799999999992</v>
      </c>
      <c r="AA350">
        <v>9127.31</v>
      </c>
      <c r="AB350">
        <v>9355.08</v>
      </c>
      <c r="AC350">
        <v>9541.15</v>
      </c>
      <c r="AD350">
        <v>9690.07</v>
      </c>
      <c r="AE350">
        <v>9839.31</v>
      </c>
      <c r="AF350">
        <v>9951.5</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82913800</v>
      </c>
      <c r="E353" s="2">
        <v>75354200</v>
      </c>
      <c r="F353" s="2">
        <v>68471300</v>
      </c>
      <c r="G353" s="2">
        <v>62445500</v>
      </c>
      <c r="H353" s="2">
        <v>56925400</v>
      </c>
      <c r="I353" s="2">
        <v>51370000</v>
      </c>
      <c r="J353" s="2">
        <v>45873000</v>
      </c>
      <c r="K353" s="2">
        <v>40453600</v>
      </c>
      <c r="L353" s="2">
        <v>35253600</v>
      </c>
      <c r="M353" s="2">
        <v>30292500</v>
      </c>
      <c r="N353" s="2">
        <v>25627600</v>
      </c>
      <c r="O353" s="2">
        <v>21240100</v>
      </c>
      <c r="P353" s="2">
        <v>17179500</v>
      </c>
      <c r="Q353" s="2">
        <v>13537300</v>
      </c>
      <c r="R353" s="2">
        <v>10293700</v>
      </c>
      <c r="S353" s="2">
        <v>7514020</v>
      </c>
      <c r="T353" s="2">
        <v>5163160</v>
      </c>
      <c r="U353" s="2">
        <v>3236780</v>
      </c>
      <c r="V353" s="2">
        <v>3558300</v>
      </c>
      <c r="W353" s="2">
        <v>3692040</v>
      </c>
      <c r="X353" s="2">
        <v>4008400</v>
      </c>
      <c r="Y353" s="2">
        <v>4273030</v>
      </c>
      <c r="Z353" s="2">
        <v>4614410</v>
      </c>
      <c r="AA353" s="2">
        <v>4981890</v>
      </c>
      <c r="AB353" s="2">
        <v>5360110</v>
      </c>
      <c r="AC353" s="2">
        <v>5742660</v>
      </c>
      <c r="AD353" s="2">
        <v>6110290</v>
      </c>
      <c r="AE353" s="2">
        <v>6473700</v>
      </c>
      <c r="AF353" s="2">
        <v>6849050</v>
      </c>
    </row>
    <row r="354" spans="1:32">
      <c r="A354" t="s">
        <v>372</v>
      </c>
      <c r="B354" t="s">
        <v>19</v>
      </c>
      <c r="C354" s="2">
        <v>65849100</v>
      </c>
      <c r="D354" s="2">
        <v>56057300</v>
      </c>
      <c r="E354" s="2">
        <v>51783100</v>
      </c>
      <c r="F354" s="2">
        <v>47797800</v>
      </c>
      <c r="G354" s="2">
        <v>44419200</v>
      </c>
      <c r="H354" s="2">
        <v>41344900</v>
      </c>
      <c r="I354" s="2">
        <v>38163800</v>
      </c>
      <c r="J354" s="2">
        <v>34920300</v>
      </c>
      <c r="K354" s="2">
        <v>31592200</v>
      </c>
      <c r="L354" s="2">
        <v>28270800</v>
      </c>
      <c r="M354" s="2">
        <v>24978400</v>
      </c>
      <c r="N354" s="2">
        <v>21761800</v>
      </c>
      <c r="O354" s="2">
        <v>18527200</v>
      </c>
      <c r="P354" s="2">
        <v>15294500</v>
      </c>
      <c r="Q354" s="2">
        <v>12127900</v>
      </c>
      <c r="R354" s="2">
        <v>9000540</v>
      </c>
      <c r="S354" s="2">
        <v>5956240</v>
      </c>
      <c r="T354" s="2">
        <v>2958070</v>
      </c>
      <c r="U354">
        <v>0</v>
      </c>
      <c r="V354">
        <v>0</v>
      </c>
      <c r="W354">
        <v>0</v>
      </c>
      <c r="X354">
        <v>0</v>
      </c>
      <c r="Y354">
        <v>0</v>
      </c>
      <c r="Z354">
        <v>0</v>
      </c>
      <c r="AA354">
        <v>0</v>
      </c>
      <c r="AB354">
        <v>0</v>
      </c>
      <c r="AC354">
        <v>0</v>
      </c>
      <c r="AD354">
        <v>0</v>
      </c>
      <c r="AE354">
        <v>0</v>
      </c>
      <c r="AF354">
        <v>0</v>
      </c>
    </row>
    <row r="355" spans="1:32">
      <c r="A355" t="s">
        <v>373</v>
      </c>
      <c r="B355" t="s">
        <v>19</v>
      </c>
      <c r="C355" s="2">
        <v>33851600000</v>
      </c>
      <c r="D355" s="2">
        <v>30383000000</v>
      </c>
      <c r="E355" s="2">
        <v>29574200000</v>
      </c>
      <c r="F355" s="2">
        <v>28727600000</v>
      </c>
      <c r="G355" s="2">
        <v>28395500000</v>
      </c>
      <c r="H355" s="2">
        <v>28162600000</v>
      </c>
      <c r="I355" s="2">
        <v>27789900000</v>
      </c>
      <c r="J355" s="2">
        <v>27611400000</v>
      </c>
      <c r="K355" s="2">
        <v>27044100000</v>
      </c>
      <c r="L355" s="2">
        <v>26423400000</v>
      </c>
      <c r="M355" s="2">
        <v>25722600000</v>
      </c>
      <c r="N355" s="2">
        <v>24966300000</v>
      </c>
      <c r="O355" s="2">
        <v>24150200000</v>
      </c>
      <c r="P355" s="2">
        <v>23321000000</v>
      </c>
      <c r="Q355" s="2">
        <v>22530900000</v>
      </c>
      <c r="R355" s="2">
        <v>21726900000</v>
      </c>
      <c r="S355" s="2">
        <v>21017400000</v>
      </c>
      <c r="T355" s="2">
        <v>20342800000</v>
      </c>
      <c r="U355" s="2">
        <v>19663400000</v>
      </c>
      <c r="V355" s="2">
        <v>18970600000</v>
      </c>
      <c r="W355" s="2">
        <v>18407000000</v>
      </c>
      <c r="X355" s="2">
        <v>17893100000</v>
      </c>
      <c r="Y355" s="2">
        <v>17411200000</v>
      </c>
      <c r="Z355" s="2">
        <v>16960600000</v>
      </c>
      <c r="AA355" s="2">
        <v>16533300000</v>
      </c>
      <c r="AB355" s="2">
        <v>16150400000</v>
      </c>
      <c r="AC355" s="2">
        <v>15784900000</v>
      </c>
      <c r="AD355" s="2">
        <v>15445900000</v>
      </c>
      <c r="AE355" s="2">
        <v>15186000000</v>
      </c>
      <c r="AF355" s="2">
        <v>15050900000</v>
      </c>
    </row>
    <row r="356" spans="1:32">
      <c r="A356" t="s">
        <v>374</v>
      </c>
      <c r="B356" t="s">
        <v>19</v>
      </c>
      <c r="C356" s="2">
        <v>5524300</v>
      </c>
      <c r="D356" s="2">
        <v>4702830</v>
      </c>
      <c r="E356" s="2">
        <v>4344260</v>
      </c>
      <c r="F356" s="2">
        <v>4009920</v>
      </c>
      <c r="G356" s="2">
        <v>3726470</v>
      </c>
      <c r="H356" s="2">
        <v>3468560</v>
      </c>
      <c r="I356" s="2">
        <v>3201690</v>
      </c>
      <c r="J356" s="2">
        <v>2929580</v>
      </c>
      <c r="K356" s="2">
        <v>2650380</v>
      </c>
      <c r="L356" s="2">
        <v>2371740</v>
      </c>
      <c r="M356" s="2">
        <v>2095520</v>
      </c>
      <c r="N356" s="2">
        <v>1825670</v>
      </c>
      <c r="O356" s="2">
        <v>1554310</v>
      </c>
      <c r="P356" s="2">
        <v>1283110</v>
      </c>
      <c r="Q356" s="2">
        <v>1017450</v>
      </c>
      <c r="R356">
        <v>755086</v>
      </c>
      <c r="S356">
        <v>499689</v>
      </c>
      <c r="T356">
        <v>248162</v>
      </c>
      <c r="U356">
        <v>0</v>
      </c>
      <c r="V356">
        <v>0</v>
      </c>
      <c r="W356">
        <v>0</v>
      </c>
      <c r="X356">
        <v>0</v>
      </c>
      <c r="Y356">
        <v>0</v>
      </c>
      <c r="Z356">
        <v>0</v>
      </c>
      <c r="AA356">
        <v>0</v>
      </c>
      <c r="AB356">
        <v>0</v>
      </c>
      <c r="AC356">
        <v>0</v>
      </c>
      <c r="AD356">
        <v>0</v>
      </c>
      <c r="AE356">
        <v>0</v>
      </c>
      <c r="AF356">
        <v>0</v>
      </c>
    </row>
    <row r="357" spans="1:32">
      <c r="A357" t="s">
        <v>375</v>
      </c>
      <c r="B357" t="s">
        <v>19</v>
      </c>
      <c r="C357" s="2">
        <v>1053230000</v>
      </c>
      <c r="D357" s="2">
        <v>945313000</v>
      </c>
      <c r="E357" s="2">
        <v>991515000</v>
      </c>
      <c r="F357" s="2">
        <v>1129330000</v>
      </c>
      <c r="G357" s="2">
        <v>1047210000</v>
      </c>
      <c r="H357" s="2">
        <v>1029140000</v>
      </c>
      <c r="I357" s="2">
        <v>1040360000</v>
      </c>
      <c r="J357" s="2">
        <v>796044000</v>
      </c>
      <c r="K357" s="2">
        <v>835751000</v>
      </c>
      <c r="L357" s="2">
        <v>870299000</v>
      </c>
      <c r="M357" s="2">
        <v>881119000</v>
      </c>
      <c r="N357" s="2">
        <v>855666000</v>
      </c>
      <c r="O357" s="2">
        <v>849040000</v>
      </c>
      <c r="P357" s="2">
        <v>812852000</v>
      </c>
      <c r="Q357" s="2">
        <v>774287000</v>
      </c>
      <c r="R357" s="2">
        <v>735365000</v>
      </c>
      <c r="S357" s="2">
        <v>698180000</v>
      </c>
      <c r="T357" s="2">
        <v>661824000</v>
      </c>
      <c r="U357" s="2">
        <v>627453000</v>
      </c>
      <c r="V357" s="2">
        <v>590147000</v>
      </c>
      <c r="W357" s="2">
        <v>556842000</v>
      </c>
      <c r="X357" s="2">
        <v>525212000</v>
      </c>
      <c r="Y357" s="2">
        <v>494878000</v>
      </c>
      <c r="Z357" s="2">
        <v>466071000</v>
      </c>
      <c r="AA357" s="2">
        <v>438426000</v>
      </c>
      <c r="AB357" s="2">
        <v>411800000</v>
      </c>
      <c r="AC357" s="2">
        <v>385850000</v>
      </c>
      <c r="AD357" s="2">
        <v>361263000</v>
      </c>
      <c r="AE357" s="2">
        <v>338921000</v>
      </c>
      <c r="AF357" s="2">
        <v>318878000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587875</v>
      </c>
      <c r="E360">
        <v>551381</v>
      </c>
      <c r="F360">
        <v>519051</v>
      </c>
      <c r="G360">
        <v>494574</v>
      </c>
      <c r="H360">
        <v>474728</v>
      </c>
      <c r="I360">
        <v>454222</v>
      </c>
      <c r="J360">
        <v>433845</v>
      </c>
      <c r="K360">
        <v>413553</v>
      </c>
      <c r="L360">
        <v>393863</v>
      </c>
      <c r="M360">
        <v>374061</v>
      </c>
      <c r="N360">
        <v>354434</v>
      </c>
      <c r="O360">
        <v>335581</v>
      </c>
      <c r="P360">
        <v>317248</v>
      </c>
      <c r="Q360">
        <v>300497</v>
      </c>
      <c r="R360">
        <v>284640</v>
      </c>
      <c r="S360">
        <v>271028</v>
      </c>
      <c r="T360">
        <v>258841</v>
      </c>
      <c r="U360">
        <v>247594</v>
      </c>
      <c r="V360">
        <v>261733</v>
      </c>
      <c r="W360">
        <v>269300</v>
      </c>
      <c r="X360">
        <v>279115</v>
      </c>
      <c r="Y360">
        <v>288056</v>
      </c>
      <c r="Z360">
        <v>296227</v>
      </c>
      <c r="AA360">
        <v>303682</v>
      </c>
      <c r="AB360">
        <v>311562</v>
      </c>
      <c r="AC360">
        <v>319392</v>
      </c>
      <c r="AD360">
        <v>326566</v>
      </c>
      <c r="AE360">
        <v>334514</v>
      </c>
      <c r="AF360">
        <v>344110</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5426570</v>
      </c>
      <c r="D364" s="2">
        <v>6473260</v>
      </c>
      <c r="E364" s="2">
        <v>6837370</v>
      </c>
      <c r="F364" s="2">
        <v>6956240</v>
      </c>
      <c r="G364" s="2">
        <v>6926800</v>
      </c>
      <c r="H364" s="2">
        <v>6801080</v>
      </c>
      <c r="I364" s="2">
        <v>6581880</v>
      </c>
      <c r="J364" s="2">
        <v>6299330</v>
      </c>
      <c r="K364" s="2">
        <v>5960580</v>
      </c>
      <c r="L364" s="2">
        <v>5589610</v>
      </c>
      <c r="M364" s="2">
        <v>5240100</v>
      </c>
      <c r="N364" s="2">
        <v>4915150</v>
      </c>
      <c r="O364" s="2">
        <v>4646480</v>
      </c>
      <c r="P364" s="2">
        <v>4349070</v>
      </c>
      <c r="Q364" s="2">
        <v>4099350</v>
      </c>
      <c r="R364" s="2">
        <v>3882720</v>
      </c>
      <c r="S364" s="2">
        <v>3705720</v>
      </c>
      <c r="T364" s="2">
        <v>3572400</v>
      </c>
      <c r="U364" s="2">
        <v>3499420</v>
      </c>
      <c r="V364" s="2">
        <v>3480530</v>
      </c>
      <c r="W364" s="2">
        <v>3518330</v>
      </c>
      <c r="X364" s="2">
        <v>3599860</v>
      </c>
      <c r="Y364" s="2">
        <v>3681630</v>
      </c>
      <c r="Z364" s="2">
        <v>3762840</v>
      </c>
      <c r="AA364" s="2">
        <v>3739920</v>
      </c>
      <c r="AB364" s="2">
        <v>3713020</v>
      </c>
      <c r="AC364" s="2">
        <v>3682500</v>
      </c>
      <c r="AD364" s="2">
        <v>3653330</v>
      </c>
      <c r="AE364" s="2">
        <v>3623000</v>
      </c>
      <c r="AF364" s="2">
        <v>3591970</v>
      </c>
    </row>
    <row r="365" spans="1:32">
      <c r="A365" t="s">
        <v>383</v>
      </c>
      <c r="B365" t="s">
        <v>19</v>
      </c>
      <c r="C365" s="2">
        <v>51162300</v>
      </c>
      <c r="D365" s="2">
        <v>60788900</v>
      </c>
      <c r="E365" s="2">
        <v>64170000</v>
      </c>
      <c r="F365" s="2">
        <v>64909100</v>
      </c>
      <c r="G365" s="2">
        <v>64672800</v>
      </c>
      <c r="H365" s="2">
        <v>63380300</v>
      </c>
      <c r="I365" s="2">
        <v>61139200</v>
      </c>
      <c r="J365" s="2">
        <v>58838900</v>
      </c>
      <c r="K365" s="2">
        <v>55438300</v>
      </c>
      <c r="L365" s="2">
        <v>51771900</v>
      </c>
      <c r="M365" s="2">
        <v>48353000</v>
      </c>
      <c r="N365" s="2">
        <v>45237600</v>
      </c>
      <c r="O365" s="2">
        <v>42327400</v>
      </c>
      <c r="P365" s="2">
        <v>39579900</v>
      </c>
      <c r="Q365" s="2">
        <v>37040600</v>
      </c>
      <c r="R365" s="2">
        <v>34905200</v>
      </c>
      <c r="S365" s="2">
        <v>33203900</v>
      </c>
      <c r="T365" s="2">
        <v>31945300</v>
      </c>
      <c r="U365" s="2">
        <v>31271100</v>
      </c>
      <c r="V365" s="2">
        <v>31116400</v>
      </c>
      <c r="W365" s="2">
        <v>31470800</v>
      </c>
      <c r="X365" s="2">
        <v>32226000</v>
      </c>
      <c r="Y365" s="2">
        <v>32980500</v>
      </c>
      <c r="Z365" s="2">
        <v>33746000</v>
      </c>
      <c r="AA365" s="2">
        <v>33578000</v>
      </c>
      <c r="AB365" s="2">
        <v>33387300</v>
      </c>
      <c r="AC365" s="2">
        <v>33169600</v>
      </c>
      <c r="AD365" s="2">
        <v>32955200</v>
      </c>
      <c r="AE365" s="2">
        <v>32728300</v>
      </c>
      <c r="AF365" s="2">
        <v>32512500</v>
      </c>
    </row>
    <row r="366" spans="1:32">
      <c r="A366" t="s">
        <v>384</v>
      </c>
      <c r="B366" t="s">
        <v>19</v>
      </c>
      <c r="C366">
        <v>455253</v>
      </c>
      <c r="D366">
        <v>543063</v>
      </c>
      <c r="E366">
        <v>573610</v>
      </c>
      <c r="F366">
        <v>583582</v>
      </c>
      <c r="G366">
        <v>581113</v>
      </c>
      <c r="H366">
        <v>570565</v>
      </c>
      <c r="I366">
        <v>552176</v>
      </c>
      <c r="J366">
        <v>528472</v>
      </c>
      <c r="K366">
        <v>500053</v>
      </c>
      <c r="L366">
        <v>468931</v>
      </c>
      <c r="M366">
        <v>439609</v>
      </c>
      <c r="N366">
        <v>412349</v>
      </c>
      <c r="O366">
        <v>389809</v>
      </c>
      <c r="P366">
        <v>364858</v>
      </c>
      <c r="Q366">
        <v>343908</v>
      </c>
      <c r="R366">
        <v>325734</v>
      </c>
      <c r="S366">
        <v>310886</v>
      </c>
      <c r="T366">
        <v>299701</v>
      </c>
      <c r="U366">
        <v>293578</v>
      </c>
      <c r="V366">
        <v>291994</v>
      </c>
      <c r="W366">
        <v>295165</v>
      </c>
      <c r="X366">
        <v>302004</v>
      </c>
      <c r="Y366">
        <v>308865</v>
      </c>
      <c r="Z366">
        <v>315677</v>
      </c>
      <c r="AA366">
        <v>313754</v>
      </c>
      <c r="AB366">
        <v>311498</v>
      </c>
      <c r="AC366">
        <v>308937</v>
      </c>
      <c r="AD366">
        <v>306490</v>
      </c>
      <c r="AE366">
        <v>303946</v>
      </c>
      <c r="AF366">
        <v>301342</v>
      </c>
    </row>
    <row r="367" spans="1:32">
      <c r="A367" t="s">
        <v>385</v>
      </c>
      <c r="B367" t="s">
        <v>19</v>
      </c>
      <c r="C367" s="2">
        <v>1591820</v>
      </c>
      <c r="D367" s="2">
        <v>1891340</v>
      </c>
      <c r="E367" s="2">
        <v>2151390</v>
      </c>
      <c r="F367" s="2">
        <v>2551700</v>
      </c>
      <c r="G367" s="2">
        <v>2385100</v>
      </c>
      <c r="H367" s="2">
        <v>2316090</v>
      </c>
      <c r="I367" s="2">
        <v>2288850</v>
      </c>
      <c r="J367" s="2">
        <v>1696340</v>
      </c>
      <c r="K367" s="2">
        <v>1713230</v>
      </c>
      <c r="L367" s="2">
        <v>1705190</v>
      </c>
      <c r="M367" s="2">
        <v>1656320</v>
      </c>
      <c r="N367" s="2">
        <v>1550420</v>
      </c>
      <c r="O367" s="2">
        <v>1488090</v>
      </c>
      <c r="P367" s="2">
        <v>1379560</v>
      </c>
      <c r="Q367" s="2">
        <v>1272920</v>
      </c>
      <c r="R367" s="2">
        <v>1181390</v>
      </c>
      <c r="S367" s="2">
        <v>1103010</v>
      </c>
      <c r="T367" s="2">
        <v>1039300</v>
      </c>
      <c r="U367">
        <v>997851</v>
      </c>
      <c r="V367">
        <v>967986</v>
      </c>
      <c r="W367">
        <v>952040</v>
      </c>
      <c r="X367">
        <v>945920</v>
      </c>
      <c r="Y367">
        <v>937403</v>
      </c>
      <c r="Z367">
        <v>927326</v>
      </c>
      <c r="AA367">
        <v>890413</v>
      </c>
      <c r="AB367">
        <v>851303</v>
      </c>
      <c r="AC367">
        <v>810805</v>
      </c>
      <c r="AD367">
        <v>770787</v>
      </c>
      <c r="AE367">
        <v>730430</v>
      </c>
      <c r="AF367">
        <v>688829</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7090280</v>
      </c>
      <c r="D374" s="2">
        <v>6035950</v>
      </c>
      <c r="E374" s="2">
        <v>5575730</v>
      </c>
      <c r="F374" s="2">
        <v>5146620</v>
      </c>
      <c r="G374" s="2">
        <v>4782820</v>
      </c>
      <c r="H374" s="2">
        <v>4451800</v>
      </c>
      <c r="I374" s="2">
        <v>4109270</v>
      </c>
      <c r="J374" s="2">
        <v>3760040</v>
      </c>
      <c r="K374" s="2">
        <v>3401680</v>
      </c>
      <c r="L374" s="2">
        <v>3044050</v>
      </c>
      <c r="M374" s="2">
        <v>2689540</v>
      </c>
      <c r="N374" s="2">
        <v>2343200</v>
      </c>
      <c r="O374" s="2">
        <v>1994910</v>
      </c>
      <c r="P374" s="2">
        <v>1646840</v>
      </c>
      <c r="Q374" s="2">
        <v>1305870</v>
      </c>
      <c r="R374">
        <v>969130</v>
      </c>
      <c r="S374">
        <v>641336</v>
      </c>
      <c r="T374">
        <v>318509</v>
      </c>
      <c r="U374">
        <v>0</v>
      </c>
      <c r="V374">
        <v>0</v>
      </c>
      <c r="W374">
        <v>0</v>
      </c>
      <c r="X374">
        <v>0</v>
      </c>
      <c r="Y374">
        <v>0</v>
      </c>
      <c r="Z374">
        <v>0</v>
      </c>
      <c r="AA374">
        <v>0</v>
      </c>
      <c r="AB374">
        <v>0</v>
      </c>
      <c r="AC374">
        <v>0</v>
      </c>
      <c r="AD374">
        <v>0</v>
      </c>
      <c r="AE374">
        <v>0</v>
      </c>
      <c r="AF374">
        <v>0</v>
      </c>
    </row>
    <row r="375" spans="1:32">
      <c r="A375" t="s">
        <v>393</v>
      </c>
      <c r="B375" t="s">
        <v>19</v>
      </c>
      <c r="C375" s="2">
        <v>1140420000</v>
      </c>
      <c r="D375" s="2">
        <v>1023560000</v>
      </c>
      <c r="E375" s="2">
        <v>996314000</v>
      </c>
      <c r="F375" s="2">
        <v>967793000</v>
      </c>
      <c r="G375" s="2">
        <v>956606000</v>
      </c>
      <c r="H375" s="2">
        <v>948760000</v>
      </c>
      <c r="I375" s="2">
        <v>936204000</v>
      </c>
      <c r="J375" s="2">
        <v>930190000</v>
      </c>
      <c r="K375" s="2">
        <v>911078000</v>
      </c>
      <c r="L375" s="2">
        <v>890170000</v>
      </c>
      <c r="M375" s="2">
        <v>866559000</v>
      </c>
      <c r="N375" s="2">
        <v>841080000</v>
      </c>
      <c r="O375" s="2">
        <v>813587000</v>
      </c>
      <c r="P375" s="2">
        <v>785652000</v>
      </c>
      <c r="Q375" s="2">
        <v>759035000</v>
      </c>
      <c r="R375" s="2">
        <v>731950000</v>
      </c>
      <c r="S375" s="2">
        <v>708047000</v>
      </c>
      <c r="T375" s="2">
        <v>685320000</v>
      </c>
      <c r="U375" s="2">
        <v>662434000</v>
      </c>
      <c r="V375" s="2">
        <v>639094000</v>
      </c>
      <c r="W375" s="2">
        <v>620109000</v>
      </c>
      <c r="X375" s="2">
        <v>602795000</v>
      </c>
      <c r="Y375" s="2">
        <v>586560000</v>
      </c>
      <c r="Z375" s="2">
        <v>571380000</v>
      </c>
      <c r="AA375" s="2">
        <v>556985000</v>
      </c>
      <c r="AB375" s="2">
        <v>544086000</v>
      </c>
      <c r="AC375" s="2">
        <v>531773000</v>
      </c>
      <c r="AD375" s="2">
        <v>520351000</v>
      </c>
      <c r="AE375" s="2">
        <v>511596000</v>
      </c>
      <c r="AF375" s="2">
        <v>507046000</v>
      </c>
    </row>
    <row r="376" spans="1:32">
      <c r="A376" t="s">
        <v>394</v>
      </c>
      <c r="B376" t="s">
        <v>19</v>
      </c>
      <c r="C376">
        <v>594827</v>
      </c>
      <c r="D376">
        <v>506376</v>
      </c>
      <c r="E376">
        <v>467767</v>
      </c>
      <c r="F376">
        <v>431767</v>
      </c>
      <c r="G376">
        <v>401247</v>
      </c>
      <c r="H376">
        <v>373476</v>
      </c>
      <c r="I376">
        <v>344740</v>
      </c>
      <c r="J376">
        <v>315442</v>
      </c>
      <c r="K376">
        <v>285378</v>
      </c>
      <c r="L376">
        <v>255376</v>
      </c>
      <c r="M376">
        <v>225634</v>
      </c>
      <c r="N376">
        <v>196579</v>
      </c>
      <c r="O376">
        <v>167360</v>
      </c>
      <c r="P376">
        <v>138159</v>
      </c>
      <c r="Q376">
        <v>109554</v>
      </c>
      <c r="R376">
        <v>81303.600000000006</v>
      </c>
      <c r="S376">
        <v>53803.8</v>
      </c>
      <c r="T376">
        <v>26720.799999999999</v>
      </c>
      <c r="U376">
        <v>0</v>
      </c>
      <c r="V376">
        <v>0</v>
      </c>
      <c r="W376">
        <v>0</v>
      </c>
      <c r="X376">
        <v>0</v>
      </c>
      <c r="Y376">
        <v>0</v>
      </c>
      <c r="Z376">
        <v>0</v>
      </c>
      <c r="AA376">
        <v>0</v>
      </c>
      <c r="AB376">
        <v>0</v>
      </c>
      <c r="AC376">
        <v>0</v>
      </c>
      <c r="AD376">
        <v>0</v>
      </c>
      <c r="AE376">
        <v>0</v>
      </c>
      <c r="AF376">
        <v>0</v>
      </c>
    </row>
    <row r="377" spans="1:32">
      <c r="A377" t="s">
        <v>395</v>
      </c>
      <c r="B377" t="s">
        <v>19</v>
      </c>
      <c r="C377" s="2">
        <v>35482000</v>
      </c>
      <c r="D377" s="2">
        <v>31846300</v>
      </c>
      <c r="E377" s="2">
        <v>33402800</v>
      </c>
      <c r="F377" s="2">
        <v>38045700</v>
      </c>
      <c r="G377" s="2">
        <v>35279100</v>
      </c>
      <c r="H377" s="2">
        <v>34670300</v>
      </c>
      <c r="I377" s="2">
        <v>35048400</v>
      </c>
      <c r="J377" s="2">
        <v>26817600</v>
      </c>
      <c r="K377" s="2">
        <v>28155300</v>
      </c>
      <c r="L377" s="2">
        <v>29319200</v>
      </c>
      <c r="M377" s="2">
        <v>29683700</v>
      </c>
      <c r="N377" s="2">
        <v>28826200</v>
      </c>
      <c r="O377" s="2">
        <v>28603000</v>
      </c>
      <c r="P377" s="2">
        <v>27383900</v>
      </c>
      <c r="Q377" s="2">
        <v>26084700</v>
      </c>
      <c r="R377" s="2">
        <v>24773400</v>
      </c>
      <c r="S377" s="2">
        <v>23520700</v>
      </c>
      <c r="T377" s="2">
        <v>22295900</v>
      </c>
      <c r="U377" s="2">
        <v>21138100</v>
      </c>
      <c r="V377" s="2">
        <v>19881300</v>
      </c>
      <c r="W377" s="2">
        <v>18759300</v>
      </c>
      <c r="X377" s="2">
        <v>17693700</v>
      </c>
      <c r="Y377" s="2">
        <v>16671800</v>
      </c>
      <c r="Z377" s="2">
        <v>15701300</v>
      </c>
      <c r="AA377" s="2">
        <v>14770000</v>
      </c>
      <c r="AB377" s="2">
        <v>13873000</v>
      </c>
      <c r="AC377" s="2">
        <v>12998800</v>
      </c>
      <c r="AD377" s="2">
        <v>12170500</v>
      </c>
      <c r="AE377" s="2">
        <v>11417800</v>
      </c>
      <c r="AF377" s="2">
        <v>10742600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2816220</v>
      </c>
      <c r="D383" s="2">
        <v>2910590</v>
      </c>
      <c r="E383" s="2">
        <v>2656200</v>
      </c>
      <c r="F383" s="2">
        <v>2322450</v>
      </c>
      <c r="G383" s="2">
        <v>1972330</v>
      </c>
      <c r="H383" s="2">
        <v>1632940</v>
      </c>
      <c r="I383" s="2">
        <v>1311430</v>
      </c>
      <c r="J383" s="2">
        <v>1010320</v>
      </c>
      <c r="K383">
        <v>730070</v>
      </c>
      <c r="L383">
        <v>470226</v>
      </c>
      <c r="M383">
        <v>229757</v>
      </c>
      <c r="N383">
        <v>8794.43</v>
      </c>
      <c r="O383">
        <v>7892.04</v>
      </c>
      <c r="P383">
        <v>5894.2</v>
      </c>
      <c r="Q383">
        <v>4667.63</v>
      </c>
      <c r="R383">
        <v>3483.45</v>
      </c>
      <c r="S383">
        <v>2706.45</v>
      </c>
      <c r="T383">
        <v>2081.11</v>
      </c>
      <c r="U383">
        <v>1592.85</v>
      </c>
      <c r="V383">
        <v>1324.51</v>
      </c>
      <c r="W383">
        <v>1131.1199999999999</v>
      </c>
      <c r="X383">
        <v>1006.09</v>
      </c>
      <c r="Y383">
        <v>914.66</v>
      </c>
      <c r="Z383">
        <v>825.87400000000002</v>
      </c>
      <c r="AA383">
        <v>711.327</v>
      </c>
      <c r="AB383">
        <v>601.18899999999996</v>
      </c>
      <c r="AC383">
        <v>495.60500000000002</v>
      </c>
      <c r="AD383">
        <v>420.03800000000001</v>
      </c>
      <c r="AE383">
        <v>348.01600000000002</v>
      </c>
      <c r="AF383">
        <v>302.255</v>
      </c>
    </row>
    <row r="384" spans="1:32">
      <c r="A384" t="s">
        <v>402</v>
      </c>
      <c r="B384" t="s">
        <v>19</v>
      </c>
      <c r="C384" s="2">
        <v>3059660</v>
      </c>
      <c r="D384" s="2">
        <v>3649820</v>
      </c>
      <c r="E384" s="2">
        <v>3855110</v>
      </c>
      <c r="F384" s="2">
        <v>3922140</v>
      </c>
      <c r="G384" s="2">
        <v>3905540</v>
      </c>
      <c r="H384" s="2">
        <v>3834650</v>
      </c>
      <c r="I384" s="2">
        <v>3711060</v>
      </c>
      <c r="J384" s="2">
        <v>3551750</v>
      </c>
      <c r="K384" s="2">
        <v>3360750</v>
      </c>
      <c r="L384" s="2">
        <v>3151590</v>
      </c>
      <c r="M384" s="2">
        <v>2954520</v>
      </c>
      <c r="N384" s="2">
        <v>2771310</v>
      </c>
      <c r="O384" s="2">
        <v>2619820</v>
      </c>
      <c r="P384" s="2">
        <v>2452140</v>
      </c>
      <c r="Q384" s="2">
        <v>2311340</v>
      </c>
      <c r="R384" s="2">
        <v>2189190</v>
      </c>
      <c r="S384" s="2">
        <v>2089400</v>
      </c>
      <c r="T384" s="2">
        <v>2014230</v>
      </c>
      <c r="U384" s="2">
        <v>1973070</v>
      </c>
      <c r="V384" s="2">
        <v>1962430</v>
      </c>
      <c r="W384" s="2">
        <v>1983740</v>
      </c>
      <c r="X384" s="2">
        <v>2029710</v>
      </c>
      <c r="Y384" s="2">
        <v>2075820</v>
      </c>
      <c r="Z384" s="2">
        <v>2121600</v>
      </c>
      <c r="AA384" s="2">
        <v>2108680</v>
      </c>
      <c r="AB384" s="2">
        <v>2093510</v>
      </c>
      <c r="AC384" s="2">
        <v>2076300</v>
      </c>
      <c r="AD384" s="2">
        <v>2059860</v>
      </c>
      <c r="AE384" s="2">
        <v>2042760</v>
      </c>
      <c r="AF384" s="2">
        <v>2025260</v>
      </c>
    </row>
    <row r="385" spans="1:32">
      <c r="A385" t="s">
        <v>403</v>
      </c>
      <c r="B385" t="s">
        <v>19</v>
      </c>
      <c r="C385" s="2">
        <v>844977000</v>
      </c>
      <c r="D385" s="2">
        <v>1003970000</v>
      </c>
      <c r="E385" s="2">
        <v>1059810000</v>
      </c>
      <c r="F385" s="2">
        <v>1072010000</v>
      </c>
      <c r="G385" s="2">
        <v>1068110000</v>
      </c>
      <c r="H385" s="2">
        <v>1046770000</v>
      </c>
      <c r="I385" s="2">
        <v>1009750000</v>
      </c>
      <c r="J385" s="2">
        <v>971761000</v>
      </c>
      <c r="K385" s="2">
        <v>915598000</v>
      </c>
      <c r="L385" s="2">
        <v>855045000</v>
      </c>
      <c r="M385" s="2">
        <v>798580000</v>
      </c>
      <c r="N385" s="2">
        <v>747128000</v>
      </c>
      <c r="O385" s="2">
        <v>699063000</v>
      </c>
      <c r="P385" s="2">
        <v>653687000</v>
      </c>
      <c r="Q385" s="2">
        <v>611748000</v>
      </c>
      <c r="R385" s="2">
        <v>576481000</v>
      </c>
      <c r="S385" s="2">
        <v>548383000</v>
      </c>
      <c r="T385" s="2">
        <v>527596000</v>
      </c>
      <c r="U385" s="2">
        <v>516462000</v>
      </c>
      <c r="V385" s="2">
        <v>513907000</v>
      </c>
      <c r="W385" s="2">
        <v>519759000</v>
      </c>
      <c r="X385" s="2">
        <v>532232000</v>
      </c>
      <c r="Y385" s="2">
        <v>544694000</v>
      </c>
      <c r="Z385" s="2">
        <v>557336000</v>
      </c>
      <c r="AA385" s="2">
        <v>554562000</v>
      </c>
      <c r="AB385" s="2">
        <v>551413000</v>
      </c>
      <c r="AC385" s="2">
        <v>547817000</v>
      </c>
      <c r="AD385" s="2">
        <v>544276000</v>
      </c>
      <c r="AE385" s="2">
        <v>540528000</v>
      </c>
      <c r="AF385" s="2">
        <v>536964000</v>
      </c>
    </row>
    <row r="386" spans="1:32">
      <c r="A386" t="s">
        <v>404</v>
      </c>
      <c r="B386" t="s">
        <v>19</v>
      </c>
      <c r="C386">
        <v>256685</v>
      </c>
      <c r="D386">
        <v>306195</v>
      </c>
      <c r="E386">
        <v>323418</v>
      </c>
      <c r="F386">
        <v>329041</v>
      </c>
      <c r="G386">
        <v>327649</v>
      </c>
      <c r="H386">
        <v>321702</v>
      </c>
      <c r="I386">
        <v>311333</v>
      </c>
      <c r="J386">
        <v>297968</v>
      </c>
      <c r="K386">
        <v>281945</v>
      </c>
      <c r="L386">
        <v>264397</v>
      </c>
      <c r="M386">
        <v>247865</v>
      </c>
      <c r="N386">
        <v>232494</v>
      </c>
      <c r="O386">
        <v>219786</v>
      </c>
      <c r="P386">
        <v>205718</v>
      </c>
      <c r="Q386">
        <v>193906</v>
      </c>
      <c r="R386">
        <v>183659</v>
      </c>
      <c r="S386">
        <v>175287</v>
      </c>
      <c r="T386">
        <v>168980</v>
      </c>
      <c r="U386">
        <v>165528</v>
      </c>
      <c r="V386">
        <v>164635</v>
      </c>
      <c r="W386">
        <v>166423</v>
      </c>
      <c r="X386">
        <v>170279</v>
      </c>
      <c r="Y386">
        <v>174147</v>
      </c>
      <c r="Z386">
        <v>177988</v>
      </c>
      <c r="AA386">
        <v>176904</v>
      </c>
      <c r="AB386">
        <v>175632</v>
      </c>
      <c r="AC386">
        <v>174188</v>
      </c>
      <c r="AD386">
        <v>172808</v>
      </c>
      <c r="AE386">
        <v>171374</v>
      </c>
      <c r="AF386">
        <v>169906</v>
      </c>
    </row>
    <row r="387" spans="1:32">
      <c r="A387" t="s">
        <v>405</v>
      </c>
      <c r="B387" t="s">
        <v>19</v>
      </c>
      <c r="C387" s="2">
        <v>26289900</v>
      </c>
      <c r="D387" s="2">
        <v>31236600</v>
      </c>
      <c r="E387" s="2">
        <v>35531500</v>
      </c>
      <c r="F387" s="2">
        <v>42142800</v>
      </c>
      <c r="G387" s="2">
        <v>39391400</v>
      </c>
      <c r="H387" s="2">
        <v>38251700</v>
      </c>
      <c r="I387" s="2">
        <v>37801800</v>
      </c>
      <c r="J387" s="2">
        <v>28016100</v>
      </c>
      <c r="K387" s="2">
        <v>28295000</v>
      </c>
      <c r="L387" s="2">
        <v>28162300</v>
      </c>
      <c r="M387" s="2">
        <v>27355100</v>
      </c>
      <c r="N387" s="2">
        <v>25606200</v>
      </c>
      <c r="O387" s="2">
        <v>24576700</v>
      </c>
      <c r="P387" s="2">
        <v>22784300</v>
      </c>
      <c r="Q387" s="2">
        <v>21023100</v>
      </c>
      <c r="R387" s="2">
        <v>19511500</v>
      </c>
      <c r="S387" s="2">
        <v>18216800</v>
      </c>
      <c r="T387" s="2">
        <v>17164600</v>
      </c>
      <c r="U387" s="2">
        <v>16480100</v>
      </c>
      <c r="V387" s="2">
        <v>15986900</v>
      </c>
      <c r="W387" s="2">
        <v>15723500</v>
      </c>
      <c r="X387" s="2">
        <v>15622500</v>
      </c>
      <c r="Y387" s="2">
        <v>15481800</v>
      </c>
      <c r="Z387" s="2">
        <v>15315400</v>
      </c>
      <c r="AA387" s="2">
        <v>14705700</v>
      </c>
      <c r="AB387" s="2">
        <v>14059800</v>
      </c>
      <c r="AC387" s="2">
        <v>13391000</v>
      </c>
      <c r="AD387" s="2">
        <v>12730000</v>
      </c>
      <c r="AE387" s="2">
        <v>12063500</v>
      </c>
      <c r="AF387" s="2">
        <v>11376400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11926.1</v>
      </c>
      <c r="D390">
        <v>12333.7</v>
      </c>
      <c r="E390">
        <v>11274</v>
      </c>
      <c r="F390">
        <v>9891.9599999999991</v>
      </c>
      <c r="G390">
        <v>8444.5300000000007</v>
      </c>
      <c r="H390">
        <v>7047.69</v>
      </c>
      <c r="I390">
        <v>5728.08</v>
      </c>
      <c r="J390">
        <v>4484.42</v>
      </c>
      <c r="K390">
        <v>3322.87</v>
      </c>
      <c r="L390">
        <v>2242.33</v>
      </c>
      <c r="M390">
        <v>1246.48</v>
      </c>
      <c r="N390">
        <v>340.34100000000001</v>
      </c>
      <c r="O390">
        <v>380.46899999999999</v>
      </c>
      <c r="P390">
        <v>411.51499999999999</v>
      </c>
      <c r="Q390">
        <v>443.642</v>
      </c>
      <c r="R390">
        <v>469.37599999999998</v>
      </c>
      <c r="S390">
        <v>492.774</v>
      </c>
      <c r="T390">
        <v>513.37099999999998</v>
      </c>
      <c r="U390">
        <v>531.62</v>
      </c>
      <c r="V390">
        <v>556.91700000000003</v>
      </c>
      <c r="W390">
        <v>588.971</v>
      </c>
      <c r="X390">
        <v>624.64800000000002</v>
      </c>
      <c r="Y390">
        <v>657.39200000000005</v>
      </c>
      <c r="Z390">
        <v>690.22299999999996</v>
      </c>
      <c r="AA390">
        <v>707.54300000000001</v>
      </c>
      <c r="AB390">
        <v>725.2</v>
      </c>
      <c r="AC390">
        <v>739.62400000000002</v>
      </c>
      <c r="AD390">
        <v>751.16800000000001</v>
      </c>
      <c r="AE390">
        <v>762.73699999999997</v>
      </c>
      <c r="AF390">
        <v>771.43399999999997</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6575710</v>
      </c>
      <c r="E393" s="2">
        <v>5976180</v>
      </c>
      <c r="F393" s="2">
        <v>5430310</v>
      </c>
      <c r="G393" s="2">
        <v>4952420</v>
      </c>
      <c r="H393" s="2">
        <v>4514630</v>
      </c>
      <c r="I393" s="2">
        <v>4074050</v>
      </c>
      <c r="J393" s="2">
        <v>3638090</v>
      </c>
      <c r="K393" s="2">
        <v>3208290</v>
      </c>
      <c r="L393" s="2">
        <v>2795890</v>
      </c>
      <c r="M393" s="2">
        <v>2402430</v>
      </c>
      <c r="N393" s="2">
        <v>2032470</v>
      </c>
      <c r="O393" s="2">
        <v>1684510</v>
      </c>
      <c r="P393" s="2">
        <v>1362470</v>
      </c>
      <c r="Q393" s="2">
        <v>1073610</v>
      </c>
      <c r="R393">
        <v>816369</v>
      </c>
      <c r="S393">
        <v>595921</v>
      </c>
      <c r="T393">
        <v>409479</v>
      </c>
      <c r="U393">
        <v>256702</v>
      </c>
      <c r="V393">
        <v>282201</v>
      </c>
      <c r="W393">
        <v>292808</v>
      </c>
      <c r="X393">
        <v>317897</v>
      </c>
      <c r="Y393">
        <v>338885</v>
      </c>
      <c r="Z393">
        <v>365959</v>
      </c>
      <c r="AA393">
        <v>395103</v>
      </c>
      <c r="AB393">
        <v>425099</v>
      </c>
      <c r="AC393">
        <v>455438</v>
      </c>
      <c r="AD393">
        <v>484594</v>
      </c>
      <c r="AE393">
        <v>513415</v>
      </c>
      <c r="AF393">
        <v>543183</v>
      </c>
    </row>
    <row r="394" spans="1:32">
      <c r="A394" t="s">
        <v>412</v>
      </c>
      <c r="B394" t="s">
        <v>19</v>
      </c>
      <c r="C394" s="2">
        <v>3997710</v>
      </c>
      <c r="D394" s="2">
        <v>3403250</v>
      </c>
      <c r="E394" s="2">
        <v>3143760</v>
      </c>
      <c r="F394" s="2">
        <v>2901820</v>
      </c>
      <c r="G394" s="2">
        <v>2696700</v>
      </c>
      <c r="H394" s="2">
        <v>2510060</v>
      </c>
      <c r="I394" s="2">
        <v>2316930</v>
      </c>
      <c r="J394" s="2">
        <v>2120020</v>
      </c>
      <c r="K394" s="2">
        <v>1917970</v>
      </c>
      <c r="L394" s="2">
        <v>1716330</v>
      </c>
      <c r="M394" s="2">
        <v>1516440</v>
      </c>
      <c r="N394" s="2">
        <v>1321170</v>
      </c>
      <c r="O394" s="2">
        <v>1124790</v>
      </c>
      <c r="P394">
        <v>928535</v>
      </c>
      <c r="Q394">
        <v>736287</v>
      </c>
      <c r="R394">
        <v>546425</v>
      </c>
      <c r="S394">
        <v>361604</v>
      </c>
      <c r="T394">
        <v>179585</v>
      </c>
      <c r="U394">
        <v>0</v>
      </c>
      <c r="V394">
        <v>0</v>
      </c>
      <c r="W394">
        <v>0</v>
      </c>
      <c r="X394">
        <v>0</v>
      </c>
      <c r="Y394">
        <v>0</v>
      </c>
      <c r="Z394">
        <v>0</v>
      </c>
      <c r="AA394">
        <v>0</v>
      </c>
      <c r="AB394">
        <v>0</v>
      </c>
      <c r="AC394">
        <v>0</v>
      </c>
      <c r="AD394">
        <v>0</v>
      </c>
      <c r="AE394">
        <v>0</v>
      </c>
      <c r="AF394">
        <v>0</v>
      </c>
    </row>
    <row r="395" spans="1:32">
      <c r="A395" t="s">
        <v>413</v>
      </c>
      <c r="B395" t="s">
        <v>19</v>
      </c>
      <c r="C395" s="2">
        <v>18834700000</v>
      </c>
      <c r="D395" s="2">
        <v>16904800000</v>
      </c>
      <c r="E395" s="2">
        <v>16454800000</v>
      </c>
      <c r="F395" s="2">
        <v>15983700000</v>
      </c>
      <c r="G395" s="2">
        <v>15798900000</v>
      </c>
      <c r="H395" s="2">
        <v>15669400000</v>
      </c>
      <c r="I395" s="2">
        <v>15462000000</v>
      </c>
      <c r="J395" s="2">
        <v>15362700000</v>
      </c>
      <c r="K395" s="2">
        <v>15047000000</v>
      </c>
      <c r="L395" s="2">
        <v>14701700000</v>
      </c>
      <c r="M395" s="2">
        <v>14311800000</v>
      </c>
      <c r="N395" s="2">
        <v>13891000000</v>
      </c>
      <c r="O395" s="2">
        <v>13436900000</v>
      </c>
      <c r="P395" s="2">
        <v>12975500000</v>
      </c>
      <c r="Q395" s="2">
        <v>12535900000</v>
      </c>
      <c r="R395" s="2">
        <v>12088600000</v>
      </c>
      <c r="S395" s="2">
        <v>11693800000</v>
      </c>
      <c r="T395" s="2">
        <v>11318500000</v>
      </c>
      <c r="U395" s="2">
        <v>10940500000</v>
      </c>
      <c r="V395" s="2">
        <v>10555000000</v>
      </c>
      <c r="W395" s="2">
        <v>10241500000</v>
      </c>
      <c r="X395" s="2">
        <v>9955540000</v>
      </c>
      <c r="Y395" s="2">
        <v>9687410000</v>
      </c>
      <c r="Z395" s="2">
        <v>9436700000</v>
      </c>
      <c r="AA395" s="2">
        <v>9198950000</v>
      </c>
      <c r="AB395" s="2">
        <v>8985920000</v>
      </c>
      <c r="AC395" s="2">
        <v>8782560000</v>
      </c>
      <c r="AD395" s="2">
        <v>8593930000</v>
      </c>
      <c r="AE395" s="2">
        <v>8449330000</v>
      </c>
      <c r="AF395" s="2">
        <v>8374170000</v>
      </c>
    </row>
    <row r="396" spans="1:32">
      <c r="A396" t="s">
        <v>414</v>
      </c>
      <c r="B396" t="s">
        <v>19</v>
      </c>
      <c r="C396">
        <v>335381</v>
      </c>
      <c r="D396">
        <v>285510</v>
      </c>
      <c r="E396">
        <v>263741</v>
      </c>
      <c r="F396">
        <v>243443</v>
      </c>
      <c r="G396">
        <v>226235</v>
      </c>
      <c r="H396">
        <v>210577</v>
      </c>
      <c r="I396">
        <v>194375</v>
      </c>
      <c r="J396">
        <v>177856</v>
      </c>
      <c r="K396">
        <v>160905</v>
      </c>
      <c r="L396">
        <v>143989</v>
      </c>
      <c r="M396">
        <v>127219</v>
      </c>
      <c r="N396">
        <v>110837</v>
      </c>
      <c r="O396">
        <v>94362.4</v>
      </c>
      <c r="P396">
        <v>77897.899999999994</v>
      </c>
      <c r="Q396">
        <v>61769.599999999999</v>
      </c>
      <c r="R396">
        <v>45841.4</v>
      </c>
      <c r="S396">
        <v>30336.2</v>
      </c>
      <c r="T396">
        <v>15066</v>
      </c>
      <c r="U396">
        <v>0</v>
      </c>
      <c r="V396">
        <v>0</v>
      </c>
      <c r="W396">
        <v>0</v>
      </c>
      <c r="X396">
        <v>0</v>
      </c>
      <c r="Y396">
        <v>0</v>
      </c>
      <c r="Z396">
        <v>0</v>
      </c>
      <c r="AA396">
        <v>0</v>
      </c>
      <c r="AB396">
        <v>0</v>
      </c>
      <c r="AC396">
        <v>0</v>
      </c>
      <c r="AD396">
        <v>0</v>
      </c>
      <c r="AE396">
        <v>0</v>
      </c>
      <c r="AF396">
        <v>0</v>
      </c>
    </row>
    <row r="397" spans="1:32">
      <c r="A397" t="s">
        <v>415</v>
      </c>
      <c r="B397" t="s">
        <v>19</v>
      </c>
      <c r="C397" s="2">
        <v>586007000</v>
      </c>
      <c r="D397" s="2">
        <v>525962000</v>
      </c>
      <c r="E397" s="2">
        <v>551668000</v>
      </c>
      <c r="F397" s="2">
        <v>628349000</v>
      </c>
      <c r="G397" s="2">
        <v>582657000</v>
      </c>
      <c r="H397" s="2">
        <v>572602000</v>
      </c>
      <c r="I397" s="2">
        <v>578847000</v>
      </c>
      <c r="J397" s="2">
        <v>442910000</v>
      </c>
      <c r="K397" s="2">
        <v>465003000</v>
      </c>
      <c r="L397" s="2">
        <v>484225000</v>
      </c>
      <c r="M397" s="2">
        <v>490245000</v>
      </c>
      <c r="N397" s="2">
        <v>476083000</v>
      </c>
      <c r="O397" s="2">
        <v>472396000</v>
      </c>
      <c r="P397" s="2">
        <v>452262000</v>
      </c>
      <c r="Q397" s="2">
        <v>430805000</v>
      </c>
      <c r="R397" s="2">
        <v>409149000</v>
      </c>
      <c r="S397" s="2">
        <v>388460000</v>
      </c>
      <c r="T397" s="2">
        <v>368232000</v>
      </c>
      <c r="U397" s="2">
        <v>349108000</v>
      </c>
      <c r="V397" s="2">
        <v>328351000</v>
      </c>
      <c r="W397" s="2">
        <v>309821000</v>
      </c>
      <c r="X397" s="2">
        <v>292222000</v>
      </c>
      <c r="Y397" s="2">
        <v>275345000</v>
      </c>
      <c r="Z397" s="2">
        <v>259317000</v>
      </c>
      <c r="AA397" s="2">
        <v>243935000</v>
      </c>
      <c r="AB397" s="2">
        <v>229121000</v>
      </c>
      <c r="AC397" s="2">
        <v>214683000</v>
      </c>
      <c r="AD397" s="2">
        <v>201003000</v>
      </c>
      <c r="AE397" s="2">
        <v>188572000</v>
      </c>
      <c r="AF397" s="2">
        <v>177420000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45571.7</v>
      </c>
      <c r="E400">
        <v>42742.7</v>
      </c>
      <c r="F400">
        <v>40236.5</v>
      </c>
      <c r="G400">
        <v>38339</v>
      </c>
      <c r="H400">
        <v>36800.6</v>
      </c>
      <c r="I400">
        <v>35211</v>
      </c>
      <c r="J400">
        <v>33631.4</v>
      </c>
      <c r="K400">
        <v>32058.3</v>
      </c>
      <c r="L400">
        <v>30532</v>
      </c>
      <c r="M400">
        <v>28997</v>
      </c>
      <c r="N400">
        <v>27475.5</v>
      </c>
      <c r="O400">
        <v>26014</v>
      </c>
      <c r="P400">
        <v>24592.9</v>
      </c>
      <c r="Q400">
        <v>23294.3</v>
      </c>
      <c r="R400">
        <v>22065.1</v>
      </c>
      <c r="S400">
        <v>21009.9</v>
      </c>
      <c r="T400">
        <v>20065.2</v>
      </c>
      <c r="U400">
        <v>19193.3</v>
      </c>
      <c r="V400">
        <v>20289.400000000001</v>
      </c>
      <c r="W400">
        <v>20876</v>
      </c>
      <c r="X400">
        <v>21636.799999999999</v>
      </c>
      <c r="Y400">
        <v>22329.9</v>
      </c>
      <c r="Z400">
        <v>22963.4</v>
      </c>
      <c r="AA400">
        <v>23541.200000000001</v>
      </c>
      <c r="AB400">
        <v>24152.1</v>
      </c>
      <c r="AC400">
        <v>24759.1</v>
      </c>
      <c r="AD400">
        <v>25315.200000000001</v>
      </c>
      <c r="AE400">
        <v>25931.3</v>
      </c>
      <c r="AF400">
        <v>26675.200000000001</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5120390</v>
      </c>
      <c r="D403" s="2">
        <v>5291980</v>
      </c>
      <c r="E403" s="2">
        <v>4829460</v>
      </c>
      <c r="F403" s="2">
        <v>4222640</v>
      </c>
      <c r="G403" s="2">
        <v>3586050</v>
      </c>
      <c r="H403" s="2">
        <v>2968980</v>
      </c>
      <c r="I403" s="2">
        <v>2384410</v>
      </c>
      <c r="J403" s="2">
        <v>1836940</v>
      </c>
      <c r="K403" s="2">
        <v>1327400</v>
      </c>
      <c r="L403">
        <v>854956</v>
      </c>
      <c r="M403">
        <v>417740</v>
      </c>
      <c r="N403">
        <v>15989.9</v>
      </c>
      <c r="O403">
        <v>14349.2</v>
      </c>
      <c r="P403">
        <v>10716.7</v>
      </c>
      <c r="Q403">
        <v>8486.61</v>
      </c>
      <c r="R403">
        <v>6333.55</v>
      </c>
      <c r="S403">
        <v>4920.82</v>
      </c>
      <c r="T403">
        <v>3783.83</v>
      </c>
      <c r="U403">
        <v>2896.08</v>
      </c>
      <c r="V403">
        <v>2408.1999999999998</v>
      </c>
      <c r="W403">
        <v>2056.58</v>
      </c>
      <c r="X403">
        <v>1829.26</v>
      </c>
      <c r="Y403">
        <v>1663.02</v>
      </c>
      <c r="Z403">
        <v>1501.59</v>
      </c>
      <c r="AA403">
        <v>1293.32</v>
      </c>
      <c r="AB403">
        <v>1093.07</v>
      </c>
      <c r="AC403">
        <v>901.09900000000005</v>
      </c>
      <c r="AD403">
        <v>763.70500000000004</v>
      </c>
      <c r="AE403">
        <v>632.75699999999995</v>
      </c>
      <c r="AF403">
        <v>549.55399999999997</v>
      </c>
    </row>
    <row r="404" spans="1:32">
      <c r="A404" t="s">
        <v>422</v>
      </c>
      <c r="B404" t="s">
        <v>19</v>
      </c>
      <c r="C404" s="2">
        <v>16741500</v>
      </c>
      <c r="D404" s="2">
        <v>19970700</v>
      </c>
      <c r="E404" s="2">
        <v>21094000</v>
      </c>
      <c r="F404" s="2">
        <v>21460700</v>
      </c>
      <c r="G404" s="2">
        <v>21369900</v>
      </c>
      <c r="H404" s="2">
        <v>20982100</v>
      </c>
      <c r="I404" s="2">
        <v>20305800</v>
      </c>
      <c r="J404" s="2">
        <v>19434100</v>
      </c>
      <c r="K404" s="2">
        <v>18389000</v>
      </c>
      <c r="L404" s="2">
        <v>17244500</v>
      </c>
      <c r="M404" s="2">
        <v>16166300</v>
      </c>
      <c r="N404" s="2">
        <v>15163800</v>
      </c>
      <c r="O404" s="2">
        <v>14334900</v>
      </c>
      <c r="P404" s="2">
        <v>13417400</v>
      </c>
      <c r="Q404" s="2">
        <v>12646900</v>
      </c>
      <c r="R404" s="2">
        <v>11978600</v>
      </c>
      <c r="S404" s="2">
        <v>11432600</v>
      </c>
      <c r="T404" s="2">
        <v>11021200</v>
      </c>
      <c r="U404" s="2">
        <v>10796100</v>
      </c>
      <c r="V404" s="2">
        <v>10737800</v>
      </c>
      <c r="W404" s="2">
        <v>10854400</v>
      </c>
      <c r="X404" s="2">
        <v>11105900</v>
      </c>
      <c r="Y404" s="2">
        <v>11358200</v>
      </c>
      <c r="Z404" s="2">
        <v>11608800</v>
      </c>
      <c r="AA404" s="2">
        <v>11538000</v>
      </c>
      <c r="AB404" s="2">
        <v>11455100</v>
      </c>
      <c r="AC404" s="2">
        <v>11360900</v>
      </c>
      <c r="AD404" s="2">
        <v>11270900</v>
      </c>
      <c r="AE404" s="2">
        <v>11177400</v>
      </c>
      <c r="AF404" s="2">
        <v>11081600</v>
      </c>
    </row>
    <row r="405" spans="1:32">
      <c r="A405" t="s">
        <v>423</v>
      </c>
      <c r="B405" t="s">
        <v>19</v>
      </c>
      <c r="C405" s="2">
        <v>359335000</v>
      </c>
      <c r="D405" s="2">
        <v>426947000</v>
      </c>
      <c r="E405" s="2">
        <v>450694000</v>
      </c>
      <c r="F405" s="2">
        <v>455885000</v>
      </c>
      <c r="G405" s="2">
        <v>454225000</v>
      </c>
      <c r="H405" s="2">
        <v>445148000</v>
      </c>
      <c r="I405" s="2">
        <v>429407000</v>
      </c>
      <c r="J405" s="2">
        <v>413251000</v>
      </c>
      <c r="K405" s="2">
        <v>389367000</v>
      </c>
      <c r="L405" s="2">
        <v>363617000</v>
      </c>
      <c r="M405" s="2">
        <v>339604000</v>
      </c>
      <c r="N405" s="2">
        <v>317724000</v>
      </c>
      <c r="O405" s="2">
        <v>297284000</v>
      </c>
      <c r="P405" s="2">
        <v>277987000</v>
      </c>
      <c r="Q405" s="2">
        <v>260152000</v>
      </c>
      <c r="R405" s="2">
        <v>245154000</v>
      </c>
      <c r="S405" s="2">
        <v>233206000</v>
      </c>
      <c r="T405" s="2">
        <v>224366000</v>
      </c>
      <c r="U405" s="2">
        <v>219631000</v>
      </c>
      <c r="V405" s="2">
        <v>218544000</v>
      </c>
      <c r="W405" s="2">
        <v>221033000</v>
      </c>
      <c r="X405" s="2">
        <v>226337000</v>
      </c>
      <c r="Y405" s="2">
        <v>231636000</v>
      </c>
      <c r="Z405" s="2">
        <v>237013000</v>
      </c>
      <c r="AA405" s="2">
        <v>235833000</v>
      </c>
      <c r="AB405" s="2">
        <v>234494000</v>
      </c>
      <c r="AC405" s="2">
        <v>232965000</v>
      </c>
      <c r="AD405" s="2">
        <v>231459000</v>
      </c>
      <c r="AE405" s="2">
        <v>229865000</v>
      </c>
      <c r="AF405" s="2">
        <v>228349000</v>
      </c>
    </row>
    <row r="406" spans="1:32">
      <c r="A406" t="s">
        <v>424</v>
      </c>
      <c r="B406" t="s">
        <v>19</v>
      </c>
      <c r="C406" s="2">
        <v>1404500</v>
      </c>
      <c r="D406" s="2">
        <v>1675410</v>
      </c>
      <c r="E406" s="2">
        <v>1769650</v>
      </c>
      <c r="F406" s="2">
        <v>1800410</v>
      </c>
      <c r="G406" s="2">
        <v>1792790</v>
      </c>
      <c r="H406" s="2">
        <v>1760250</v>
      </c>
      <c r="I406" s="2">
        <v>1703520</v>
      </c>
      <c r="J406" s="2">
        <v>1630390</v>
      </c>
      <c r="K406" s="2">
        <v>1542720</v>
      </c>
      <c r="L406" s="2">
        <v>1446700</v>
      </c>
      <c r="M406" s="2">
        <v>1356240</v>
      </c>
      <c r="N406" s="2">
        <v>1272140</v>
      </c>
      <c r="O406" s="2">
        <v>1202600</v>
      </c>
      <c r="P406" s="2">
        <v>1125630</v>
      </c>
      <c r="Q406" s="2">
        <v>1060990</v>
      </c>
      <c r="R406" s="2">
        <v>1004930</v>
      </c>
      <c r="S406">
        <v>959115</v>
      </c>
      <c r="T406">
        <v>924608</v>
      </c>
      <c r="U406">
        <v>905718</v>
      </c>
      <c r="V406">
        <v>900832</v>
      </c>
      <c r="W406">
        <v>910614</v>
      </c>
      <c r="X406">
        <v>931715</v>
      </c>
      <c r="Y406">
        <v>952880</v>
      </c>
      <c r="Z406">
        <v>973897</v>
      </c>
      <c r="AA406">
        <v>967965</v>
      </c>
      <c r="AB406">
        <v>961003</v>
      </c>
      <c r="AC406">
        <v>953105</v>
      </c>
      <c r="AD406">
        <v>945554</v>
      </c>
      <c r="AE406">
        <v>937706</v>
      </c>
      <c r="AF406">
        <v>929673</v>
      </c>
    </row>
    <row r="407" spans="1:32">
      <c r="A407" t="s">
        <v>425</v>
      </c>
      <c r="B407" t="s">
        <v>19</v>
      </c>
      <c r="C407" s="2">
        <v>11180100</v>
      </c>
      <c r="D407" s="2">
        <v>13283700</v>
      </c>
      <c r="E407" s="2">
        <v>15110100</v>
      </c>
      <c r="F407" s="2">
        <v>17921700</v>
      </c>
      <c r="G407" s="2">
        <v>16751600</v>
      </c>
      <c r="H407" s="2">
        <v>16266900</v>
      </c>
      <c r="I407" s="2">
        <v>16075600</v>
      </c>
      <c r="J407" s="2">
        <v>11914200</v>
      </c>
      <c r="K407" s="2">
        <v>12032700</v>
      </c>
      <c r="L407" s="2">
        <v>11976300</v>
      </c>
      <c r="M407" s="2">
        <v>11633000</v>
      </c>
      <c r="N407" s="2">
        <v>10889300</v>
      </c>
      <c r="O407" s="2">
        <v>10451500</v>
      </c>
      <c r="P407" s="2">
        <v>9689240</v>
      </c>
      <c r="Q407" s="2">
        <v>8940280</v>
      </c>
      <c r="R407" s="2">
        <v>8297450</v>
      </c>
      <c r="S407" s="2">
        <v>7746900</v>
      </c>
      <c r="T407" s="2">
        <v>7299430</v>
      </c>
      <c r="U407" s="2">
        <v>7008350</v>
      </c>
      <c r="V407" s="2">
        <v>6798590</v>
      </c>
      <c r="W407" s="2">
        <v>6686590</v>
      </c>
      <c r="X407" s="2">
        <v>6643610</v>
      </c>
      <c r="Y407" s="2">
        <v>6583790</v>
      </c>
      <c r="Z407" s="2">
        <v>6513020</v>
      </c>
      <c r="AA407" s="2">
        <v>6253760</v>
      </c>
      <c r="AB407" s="2">
        <v>5979070</v>
      </c>
      <c r="AC407" s="2">
        <v>5694640</v>
      </c>
      <c r="AD407" s="2">
        <v>5413570</v>
      </c>
      <c r="AE407" s="2">
        <v>5130130</v>
      </c>
      <c r="AF407" s="2">
        <v>4837950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22063.3</v>
      </c>
      <c r="D410">
        <v>22817.4</v>
      </c>
      <c r="E410">
        <v>20857</v>
      </c>
      <c r="F410">
        <v>18300.099999999999</v>
      </c>
      <c r="G410">
        <v>15622.4</v>
      </c>
      <c r="H410">
        <v>13038.2</v>
      </c>
      <c r="I410">
        <v>10596.9</v>
      </c>
      <c r="J410">
        <v>8296.17</v>
      </c>
      <c r="K410">
        <v>6147.31</v>
      </c>
      <c r="L410">
        <v>4148.3100000000004</v>
      </c>
      <c r="M410">
        <v>2305.9899999999998</v>
      </c>
      <c r="N410">
        <v>629.63099999999997</v>
      </c>
      <c r="O410">
        <v>703.86800000000005</v>
      </c>
      <c r="P410">
        <v>761.303</v>
      </c>
      <c r="Q410">
        <v>820.73800000000006</v>
      </c>
      <c r="R410">
        <v>868.346</v>
      </c>
      <c r="S410">
        <v>911.63300000000004</v>
      </c>
      <c r="T410">
        <v>949.73599999999999</v>
      </c>
      <c r="U410">
        <v>983.49800000000005</v>
      </c>
      <c r="V410">
        <v>1030.3</v>
      </c>
      <c r="W410">
        <v>1089.5999999999999</v>
      </c>
      <c r="X410">
        <v>1155.5999999999999</v>
      </c>
      <c r="Y410">
        <v>1216.17</v>
      </c>
      <c r="Z410">
        <v>1276.9100000000001</v>
      </c>
      <c r="AA410">
        <v>1308.96</v>
      </c>
      <c r="AB410">
        <v>1341.62</v>
      </c>
      <c r="AC410">
        <v>1368.31</v>
      </c>
      <c r="AD410">
        <v>1389.66</v>
      </c>
      <c r="AE410">
        <v>1411.06</v>
      </c>
      <c r="AF410">
        <v>1427.15</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11955800</v>
      </c>
      <c r="E413" s="2">
        <v>10865800</v>
      </c>
      <c r="F413" s="2">
        <v>9873290</v>
      </c>
      <c r="G413" s="2">
        <v>9004400</v>
      </c>
      <c r="H413" s="2">
        <v>8208430</v>
      </c>
      <c r="I413" s="2">
        <v>7407360</v>
      </c>
      <c r="J413" s="2">
        <v>6614710</v>
      </c>
      <c r="K413" s="2">
        <v>5833250</v>
      </c>
      <c r="L413" s="2">
        <v>5083440</v>
      </c>
      <c r="M413" s="2">
        <v>4368060</v>
      </c>
      <c r="N413" s="2">
        <v>3695400</v>
      </c>
      <c r="O413" s="2">
        <v>3062740</v>
      </c>
      <c r="P413" s="2">
        <v>2477220</v>
      </c>
      <c r="Q413" s="2">
        <v>1952020</v>
      </c>
      <c r="R413" s="2">
        <v>1484310</v>
      </c>
      <c r="S413" s="2">
        <v>1083490</v>
      </c>
      <c r="T413">
        <v>744507</v>
      </c>
      <c r="U413">
        <v>466732</v>
      </c>
      <c r="V413">
        <v>513093</v>
      </c>
      <c r="W413">
        <v>532379</v>
      </c>
      <c r="X413">
        <v>577995</v>
      </c>
      <c r="Y413">
        <v>616155</v>
      </c>
      <c r="Z413">
        <v>665379</v>
      </c>
      <c r="AA413">
        <v>718370</v>
      </c>
      <c r="AB413">
        <v>772907</v>
      </c>
      <c r="AC413">
        <v>828070</v>
      </c>
      <c r="AD413">
        <v>881080</v>
      </c>
      <c r="AE413">
        <v>933482</v>
      </c>
      <c r="AF413">
        <v>987606</v>
      </c>
    </row>
    <row r="414" spans="1:32">
      <c r="A414" t="s">
        <v>432</v>
      </c>
      <c r="B414" t="s">
        <v>19</v>
      </c>
      <c r="C414" s="2">
        <v>21874300</v>
      </c>
      <c r="D414" s="2">
        <v>18621500</v>
      </c>
      <c r="E414" s="2">
        <v>17201700</v>
      </c>
      <c r="F414" s="2">
        <v>15877900</v>
      </c>
      <c r="G414" s="2">
        <v>14755500</v>
      </c>
      <c r="H414" s="2">
        <v>13734300</v>
      </c>
      <c r="I414" s="2">
        <v>12677500</v>
      </c>
      <c r="J414" s="2">
        <v>11600100</v>
      </c>
      <c r="K414" s="2">
        <v>10494500</v>
      </c>
      <c r="L414" s="2">
        <v>9391230</v>
      </c>
      <c r="M414" s="2">
        <v>8297510</v>
      </c>
      <c r="N414" s="2">
        <v>7229020</v>
      </c>
      <c r="O414" s="2">
        <v>6154510</v>
      </c>
      <c r="P414" s="2">
        <v>5080660</v>
      </c>
      <c r="Q414" s="2">
        <v>4028740</v>
      </c>
      <c r="R414" s="2">
        <v>2989870</v>
      </c>
      <c r="S414" s="2">
        <v>1978590</v>
      </c>
      <c r="T414">
        <v>982635</v>
      </c>
      <c r="U414">
        <v>0</v>
      </c>
      <c r="V414">
        <v>0</v>
      </c>
      <c r="W414">
        <v>0</v>
      </c>
      <c r="X414">
        <v>0</v>
      </c>
      <c r="Y414">
        <v>0</v>
      </c>
      <c r="Z414">
        <v>0</v>
      </c>
      <c r="AA414">
        <v>0</v>
      </c>
      <c r="AB414">
        <v>0</v>
      </c>
      <c r="AC414">
        <v>0</v>
      </c>
      <c r="AD414">
        <v>0</v>
      </c>
      <c r="AE414">
        <v>0</v>
      </c>
      <c r="AF414">
        <v>0</v>
      </c>
    </row>
    <row r="415" spans="1:32">
      <c r="A415" t="s">
        <v>433</v>
      </c>
      <c r="B415" t="s">
        <v>19</v>
      </c>
      <c r="C415" s="2">
        <v>8009640000</v>
      </c>
      <c r="D415" s="2">
        <v>7188930000</v>
      </c>
      <c r="E415" s="2">
        <v>6997550000</v>
      </c>
      <c r="F415" s="2">
        <v>6797240000</v>
      </c>
      <c r="G415" s="2">
        <v>6718660000</v>
      </c>
      <c r="H415" s="2">
        <v>6663560000</v>
      </c>
      <c r="I415" s="2">
        <v>6575370000</v>
      </c>
      <c r="J415" s="2">
        <v>6533130000</v>
      </c>
      <c r="K415" s="2">
        <v>6398900000</v>
      </c>
      <c r="L415" s="2">
        <v>6252050000</v>
      </c>
      <c r="M415" s="2">
        <v>6086220000</v>
      </c>
      <c r="N415" s="2">
        <v>5907270000</v>
      </c>
      <c r="O415" s="2">
        <v>5714180000</v>
      </c>
      <c r="P415" s="2">
        <v>5517980000</v>
      </c>
      <c r="Q415" s="2">
        <v>5331040000</v>
      </c>
      <c r="R415" s="2">
        <v>5140800000</v>
      </c>
      <c r="S415" s="2">
        <v>4972920000</v>
      </c>
      <c r="T415" s="2">
        <v>4813300000</v>
      </c>
      <c r="U415" s="2">
        <v>4652560000</v>
      </c>
      <c r="V415" s="2">
        <v>4488630000</v>
      </c>
      <c r="W415" s="2">
        <v>4355290000</v>
      </c>
      <c r="X415" s="2">
        <v>4233700000</v>
      </c>
      <c r="Y415" s="2">
        <v>4119670000</v>
      </c>
      <c r="Z415" s="2">
        <v>4013050000</v>
      </c>
      <c r="AA415" s="2">
        <v>3911950000</v>
      </c>
      <c r="AB415" s="2">
        <v>3821360000</v>
      </c>
      <c r="AC415" s="2">
        <v>3734870000</v>
      </c>
      <c r="AD415" s="2">
        <v>3654650000</v>
      </c>
      <c r="AE415" s="2">
        <v>3593160000</v>
      </c>
      <c r="AF415" s="2">
        <v>3561200000</v>
      </c>
    </row>
    <row r="416" spans="1:32">
      <c r="A416" t="s">
        <v>434</v>
      </c>
      <c r="B416" t="s">
        <v>19</v>
      </c>
      <c r="C416" s="2">
        <v>1835110</v>
      </c>
      <c r="D416" s="2">
        <v>1562220</v>
      </c>
      <c r="E416" s="2">
        <v>1443110</v>
      </c>
      <c r="F416" s="2">
        <v>1332050</v>
      </c>
      <c r="G416" s="2">
        <v>1237890</v>
      </c>
      <c r="H416" s="2">
        <v>1152210</v>
      </c>
      <c r="I416" s="2">
        <v>1063560</v>
      </c>
      <c r="J416">
        <v>973172</v>
      </c>
      <c r="K416">
        <v>880422</v>
      </c>
      <c r="L416">
        <v>787862</v>
      </c>
      <c r="M416">
        <v>696106</v>
      </c>
      <c r="N416">
        <v>606467</v>
      </c>
      <c r="O416">
        <v>516322</v>
      </c>
      <c r="P416">
        <v>426234</v>
      </c>
      <c r="Q416">
        <v>337984</v>
      </c>
      <c r="R416">
        <v>250830</v>
      </c>
      <c r="S416">
        <v>165990</v>
      </c>
      <c r="T416">
        <v>82436.5</v>
      </c>
      <c r="U416">
        <v>0</v>
      </c>
      <c r="V416">
        <v>0</v>
      </c>
      <c r="W416">
        <v>0</v>
      </c>
      <c r="X416">
        <v>0</v>
      </c>
      <c r="Y416">
        <v>0</v>
      </c>
      <c r="Z416">
        <v>0</v>
      </c>
      <c r="AA416">
        <v>0</v>
      </c>
      <c r="AB416">
        <v>0</v>
      </c>
      <c r="AC416">
        <v>0</v>
      </c>
      <c r="AD416">
        <v>0</v>
      </c>
      <c r="AE416">
        <v>0</v>
      </c>
      <c r="AF416">
        <v>0</v>
      </c>
    </row>
    <row r="417" spans="1:32">
      <c r="A417" t="s">
        <v>435</v>
      </c>
      <c r="B417" t="s">
        <v>19</v>
      </c>
      <c r="C417" s="2">
        <v>249205000</v>
      </c>
      <c r="D417" s="2">
        <v>223671000</v>
      </c>
      <c r="E417" s="2">
        <v>234602000</v>
      </c>
      <c r="F417" s="2">
        <v>267212000</v>
      </c>
      <c r="G417" s="2">
        <v>247781000</v>
      </c>
      <c r="H417" s="2">
        <v>243505000</v>
      </c>
      <c r="I417" s="2">
        <v>246161000</v>
      </c>
      <c r="J417" s="2">
        <v>188352000</v>
      </c>
      <c r="K417" s="2">
        <v>197747000</v>
      </c>
      <c r="L417" s="2">
        <v>205922000</v>
      </c>
      <c r="M417" s="2">
        <v>208482000</v>
      </c>
      <c r="N417" s="2">
        <v>202459000</v>
      </c>
      <c r="O417" s="2">
        <v>200891000</v>
      </c>
      <c r="P417" s="2">
        <v>192329000</v>
      </c>
      <c r="Q417" s="2">
        <v>183204000</v>
      </c>
      <c r="R417" s="2">
        <v>173995000</v>
      </c>
      <c r="S417" s="2">
        <v>165196000</v>
      </c>
      <c r="T417" s="2">
        <v>156594000</v>
      </c>
      <c r="U417" s="2">
        <v>148462000</v>
      </c>
      <c r="V417" s="2">
        <v>139635000</v>
      </c>
      <c r="W417" s="2">
        <v>131754000</v>
      </c>
      <c r="X417" s="2">
        <v>124270000</v>
      </c>
      <c r="Y417" s="2">
        <v>117093000</v>
      </c>
      <c r="Z417" s="2">
        <v>110277000</v>
      </c>
      <c r="AA417" s="2">
        <v>103736000</v>
      </c>
      <c r="AB417" s="2">
        <v>97436100</v>
      </c>
      <c r="AC417" s="2">
        <v>91296000</v>
      </c>
      <c r="AD417" s="2">
        <v>85478400</v>
      </c>
      <c r="AE417" s="2">
        <v>80192200</v>
      </c>
      <c r="AF417" s="2">
        <v>75449900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84307.6</v>
      </c>
      <c r="E420">
        <v>79074</v>
      </c>
      <c r="F420">
        <v>74437.5</v>
      </c>
      <c r="G420">
        <v>70927.199999999997</v>
      </c>
      <c r="H420">
        <v>68081.2</v>
      </c>
      <c r="I420">
        <v>65140.4</v>
      </c>
      <c r="J420">
        <v>62218.1</v>
      </c>
      <c r="K420">
        <v>59307.9</v>
      </c>
      <c r="L420">
        <v>56484.2</v>
      </c>
      <c r="M420">
        <v>53644.4</v>
      </c>
      <c r="N420">
        <v>50829.599999999999</v>
      </c>
      <c r="O420">
        <v>48125.9</v>
      </c>
      <c r="P420">
        <v>45496.9</v>
      </c>
      <c r="Q420">
        <v>43094.5</v>
      </c>
      <c r="R420">
        <v>40820.5</v>
      </c>
      <c r="S420">
        <v>38868.400000000001</v>
      </c>
      <c r="T420">
        <v>37120.6</v>
      </c>
      <c r="U420">
        <v>35507.699999999997</v>
      </c>
      <c r="V420">
        <v>37535.4</v>
      </c>
      <c r="W420">
        <v>38620.6</v>
      </c>
      <c r="X420">
        <v>40028.1</v>
      </c>
      <c r="Y420">
        <v>41310.300000000003</v>
      </c>
      <c r="Z420">
        <v>42482.2</v>
      </c>
      <c r="AA420">
        <v>43551.199999999997</v>
      </c>
      <c r="AB420">
        <v>44681.4</v>
      </c>
      <c r="AC420">
        <v>45804.3</v>
      </c>
      <c r="AD420">
        <v>46833.2</v>
      </c>
      <c r="AE420">
        <v>47973</v>
      </c>
      <c r="AF420">
        <v>49349.2</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12801000</v>
      </c>
      <c r="D423" s="2">
        <v>13230000</v>
      </c>
      <c r="E423" s="2">
        <v>12073600</v>
      </c>
      <c r="F423" s="2">
        <v>10556600</v>
      </c>
      <c r="G423" s="2">
        <v>8965140</v>
      </c>
      <c r="H423" s="2">
        <v>7422440</v>
      </c>
      <c r="I423" s="2">
        <v>5961040</v>
      </c>
      <c r="J423" s="2">
        <v>4592360</v>
      </c>
      <c r="K423" s="2">
        <v>3318500</v>
      </c>
      <c r="L423" s="2">
        <v>2137390</v>
      </c>
      <c r="M423" s="2">
        <v>1044350</v>
      </c>
      <c r="N423">
        <v>39974.699999999997</v>
      </c>
      <c r="O423">
        <v>35872.9</v>
      </c>
      <c r="P423">
        <v>26791.8</v>
      </c>
      <c r="Q423">
        <v>21216.5</v>
      </c>
      <c r="R423">
        <v>15833.9</v>
      </c>
      <c r="S423">
        <v>12302.1</v>
      </c>
      <c r="T423">
        <v>9459.57</v>
      </c>
      <c r="U423">
        <v>7240.21</v>
      </c>
      <c r="V423">
        <v>6020.51</v>
      </c>
      <c r="W423">
        <v>5141.4399999999996</v>
      </c>
      <c r="X423">
        <v>4573.1499999999996</v>
      </c>
      <c r="Y423">
        <v>4157.54</v>
      </c>
      <c r="Z423">
        <v>3753.97</v>
      </c>
      <c r="AA423">
        <v>3233.31</v>
      </c>
      <c r="AB423">
        <v>2732.68</v>
      </c>
      <c r="AC423">
        <v>2252.75</v>
      </c>
      <c r="AD423">
        <v>1909.26</v>
      </c>
      <c r="AE423">
        <v>1581.89</v>
      </c>
      <c r="AF423">
        <v>1373.88</v>
      </c>
    </row>
    <row r="424" spans="1:32">
      <c r="A424" t="s">
        <v>442</v>
      </c>
      <c r="B424" t="s">
        <v>19</v>
      </c>
      <c r="C424" s="2">
        <v>86594100</v>
      </c>
      <c r="D424" s="2">
        <v>103297000</v>
      </c>
      <c r="E424" s="2">
        <v>109107000</v>
      </c>
      <c r="F424" s="2">
        <v>111004000</v>
      </c>
      <c r="G424" s="2">
        <v>110534000</v>
      </c>
      <c r="H424" s="2">
        <v>108528000</v>
      </c>
      <c r="I424" s="2">
        <v>105030000</v>
      </c>
      <c r="J424" s="2">
        <v>100521000</v>
      </c>
      <c r="K424" s="2">
        <v>95115700</v>
      </c>
      <c r="L424" s="2">
        <v>89195900</v>
      </c>
      <c r="M424" s="2">
        <v>83618600</v>
      </c>
      <c r="N424" s="2">
        <v>78433300</v>
      </c>
      <c r="O424" s="2">
        <v>74145900</v>
      </c>
      <c r="P424" s="2">
        <v>69400100</v>
      </c>
      <c r="Q424" s="2">
        <v>65415200</v>
      </c>
      <c r="R424" s="2">
        <v>61958300</v>
      </c>
      <c r="S424" s="2">
        <v>59133900</v>
      </c>
      <c r="T424" s="2">
        <v>57006400</v>
      </c>
      <c r="U424" s="2">
        <v>55841700</v>
      </c>
      <c r="V424" s="2">
        <v>55540500</v>
      </c>
      <c r="W424" s="2">
        <v>56143600</v>
      </c>
      <c r="X424" s="2">
        <v>57444500</v>
      </c>
      <c r="Y424" s="2">
        <v>58749500</v>
      </c>
      <c r="Z424" s="2">
        <v>60045300</v>
      </c>
      <c r="AA424" s="2">
        <v>59679500</v>
      </c>
      <c r="AB424" s="2">
        <v>59250300</v>
      </c>
      <c r="AC424" s="2">
        <v>58763300</v>
      </c>
      <c r="AD424" s="2">
        <v>58297800</v>
      </c>
      <c r="AE424" s="2">
        <v>57813900</v>
      </c>
      <c r="AF424" s="2">
        <v>57318700</v>
      </c>
    </row>
    <row r="425" spans="1:32">
      <c r="A425" t="s">
        <v>443</v>
      </c>
      <c r="B425" t="s">
        <v>19</v>
      </c>
      <c r="C425" s="2">
        <v>599558000</v>
      </c>
      <c r="D425" s="2">
        <v>712369000</v>
      </c>
      <c r="E425" s="2">
        <v>751993000</v>
      </c>
      <c r="F425" s="2">
        <v>760653000</v>
      </c>
      <c r="G425" s="2">
        <v>757885000</v>
      </c>
      <c r="H425" s="2">
        <v>742738000</v>
      </c>
      <c r="I425" s="2">
        <v>716475000</v>
      </c>
      <c r="J425" s="2">
        <v>689518000</v>
      </c>
      <c r="K425" s="2">
        <v>649668000</v>
      </c>
      <c r="L425" s="2">
        <v>606702000</v>
      </c>
      <c r="M425" s="2">
        <v>566637000</v>
      </c>
      <c r="N425" s="2">
        <v>530128000</v>
      </c>
      <c r="O425" s="2">
        <v>496024000</v>
      </c>
      <c r="P425" s="2">
        <v>463827000</v>
      </c>
      <c r="Q425" s="2">
        <v>434069000</v>
      </c>
      <c r="R425" s="2">
        <v>409045000</v>
      </c>
      <c r="S425" s="2">
        <v>389108000</v>
      </c>
      <c r="T425" s="2">
        <v>374359000</v>
      </c>
      <c r="U425" s="2">
        <v>366459000</v>
      </c>
      <c r="V425" s="2">
        <v>364646000</v>
      </c>
      <c r="W425" s="2">
        <v>368798000</v>
      </c>
      <c r="X425" s="2">
        <v>377648000</v>
      </c>
      <c r="Y425" s="2">
        <v>386490000</v>
      </c>
      <c r="Z425" s="2">
        <v>395461000</v>
      </c>
      <c r="AA425" s="2">
        <v>393492000</v>
      </c>
      <c r="AB425" s="2">
        <v>391258000</v>
      </c>
      <c r="AC425" s="2">
        <v>388706000</v>
      </c>
      <c r="AD425" s="2">
        <v>386194000</v>
      </c>
      <c r="AE425" s="2">
        <v>383535000</v>
      </c>
      <c r="AF425" s="2">
        <v>381005000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1788920</v>
      </c>
      <c r="D430" s="2">
        <v>1850060</v>
      </c>
      <c r="E430" s="2">
        <v>1691100</v>
      </c>
      <c r="F430" s="2">
        <v>1483790</v>
      </c>
      <c r="G430" s="2">
        <v>1266680</v>
      </c>
      <c r="H430" s="2">
        <v>1057150</v>
      </c>
      <c r="I430">
        <v>859212</v>
      </c>
      <c r="J430">
        <v>672663</v>
      </c>
      <c r="K430">
        <v>498431</v>
      </c>
      <c r="L430">
        <v>336349</v>
      </c>
      <c r="M430">
        <v>186973</v>
      </c>
      <c r="N430">
        <v>51051.199999999997</v>
      </c>
      <c r="O430">
        <v>57070.3</v>
      </c>
      <c r="P430">
        <v>61727.3</v>
      </c>
      <c r="Q430">
        <v>66546.399999999994</v>
      </c>
      <c r="R430">
        <v>70406.399999999994</v>
      </c>
      <c r="S430">
        <v>73916.2</v>
      </c>
      <c r="T430">
        <v>77005.7</v>
      </c>
      <c r="U430">
        <v>79743.100000000006</v>
      </c>
      <c r="V430">
        <v>83537.600000000006</v>
      </c>
      <c r="W430">
        <v>88345.600000000006</v>
      </c>
      <c r="X430">
        <v>93697.2</v>
      </c>
      <c r="Y430">
        <v>98608.8</v>
      </c>
      <c r="Z430">
        <v>103533</v>
      </c>
      <c r="AA430">
        <v>106132</v>
      </c>
      <c r="AB430">
        <v>108780</v>
      </c>
      <c r="AC430">
        <v>110944</v>
      </c>
      <c r="AD430">
        <v>112675</v>
      </c>
      <c r="AE430">
        <v>114411</v>
      </c>
      <c r="AF430">
        <v>115715</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29889600</v>
      </c>
      <c r="E433" s="2">
        <v>27164500</v>
      </c>
      <c r="F433" s="2">
        <v>24683200</v>
      </c>
      <c r="G433" s="2">
        <v>22511000</v>
      </c>
      <c r="H433" s="2">
        <v>20521100</v>
      </c>
      <c r="I433" s="2">
        <v>18518400</v>
      </c>
      <c r="J433" s="2">
        <v>16536800</v>
      </c>
      <c r="K433" s="2">
        <v>14583100</v>
      </c>
      <c r="L433" s="2">
        <v>12708600</v>
      </c>
      <c r="M433" s="2">
        <v>10920200</v>
      </c>
      <c r="N433" s="2">
        <v>9238490</v>
      </c>
      <c r="O433" s="2">
        <v>7656850</v>
      </c>
      <c r="P433" s="2">
        <v>6193040</v>
      </c>
      <c r="Q433" s="2">
        <v>4880060</v>
      </c>
      <c r="R433" s="2">
        <v>3710770</v>
      </c>
      <c r="S433" s="2">
        <v>2708730</v>
      </c>
      <c r="T433" s="2">
        <v>1861270</v>
      </c>
      <c r="U433" s="2">
        <v>1166830</v>
      </c>
      <c r="V433" s="2">
        <v>1282730</v>
      </c>
      <c r="W433" s="2">
        <v>1330950</v>
      </c>
      <c r="X433" s="2">
        <v>1444990</v>
      </c>
      <c r="Y433" s="2">
        <v>1540390</v>
      </c>
      <c r="Z433" s="2">
        <v>1663450</v>
      </c>
      <c r="AA433" s="2">
        <v>1795920</v>
      </c>
      <c r="AB433" s="2">
        <v>1932270</v>
      </c>
      <c r="AC433" s="2">
        <v>2070170</v>
      </c>
      <c r="AD433" s="2">
        <v>2202700</v>
      </c>
      <c r="AE433" s="2">
        <v>2333710</v>
      </c>
      <c r="AF433" s="2">
        <v>2469010</v>
      </c>
    </row>
    <row r="434" spans="1:32">
      <c r="A434" t="s">
        <v>452</v>
      </c>
      <c r="B434" t="s">
        <v>19</v>
      </c>
      <c r="C434" s="2">
        <v>113143000</v>
      </c>
      <c r="D434" s="2">
        <v>96318300</v>
      </c>
      <c r="E434" s="2">
        <v>88974500</v>
      </c>
      <c r="F434" s="2">
        <v>82126800</v>
      </c>
      <c r="G434" s="2">
        <v>76321600</v>
      </c>
      <c r="H434" s="2">
        <v>71039400</v>
      </c>
      <c r="I434" s="2">
        <v>65573500</v>
      </c>
      <c r="J434" s="2">
        <v>60000600</v>
      </c>
      <c r="K434" s="2">
        <v>54282100</v>
      </c>
      <c r="L434" s="2">
        <v>48575300</v>
      </c>
      <c r="M434" s="2">
        <v>42918200</v>
      </c>
      <c r="N434" s="2">
        <v>37391500</v>
      </c>
      <c r="O434" s="2">
        <v>31833700</v>
      </c>
      <c r="P434" s="2">
        <v>26279300</v>
      </c>
      <c r="Q434" s="2">
        <v>20838300</v>
      </c>
      <c r="R434" s="2">
        <v>15464800</v>
      </c>
      <c r="S434" s="2">
        <v>10234100</v>
      </c>
      <c r="T434" s="2">
        <v>5082590</v>
      </c>
      <c r="U434">
        <v>0</v>
      </c>
      <c r="V434">
        <v>0</v>
      </c>
      <c r="W434">
        <v>0</v>
      </c>
      <c r="X434">
        <v>0</v>
      </c>
      <c r="Y434">
        <v>0</v>
      </c>
      <c r="Z434">
        <v>0</v>
      </c>
      <c r="AA434">
        <v>0</v>
      </c>
      <c r="AB434">
        <v>0</v>
      </c>
      <c r="AC434">
        <v>0</v>
      </c>
      <c r="AD434">
        <v>0</v>
      </c>
      <c r="AE434">
        <v>0</v>
      </c>
      <c r="AF434">
        <v>0</v>
      </c>
    </row>
    <row r="435" spans="1:32">
      <c r="A435" t="s">
        <v>453</v>
      </c>
      <c r="B435" t="s">
        <v>19</v>
      </c>
      <c r="C435" s="2">
        <v>13364200000</v>
      </c>
      <c r="D435" s="2">
        <v>11994900000</v>
      </c>
      <c r="E435" s="2">
        <v>11675600000</v>
      </c>
      <c r="F435" s="2">
        <v>11341300000</v>
      </c>
      <c r="G435" s="2">
        <v>11210200000</v>
      </c>
      <c r="H435" s="2">
        <v>11118300000</v>
      </c>
      <c r="I435" s="2">
        <v>10971100000</v>
      </c>
      <c r="J435" s="2">
        <v>10900700000</v>
      </c>
      <c r="K435" s="2">
        <v>10676700000</v>
      </c>
      <c r="L435" s="2">
        <v>10431700000</v>
      </c>
      <c r="M435" s="2">
        <v>10155000000</v>
      </c>
      <c r="N435" s="2">
        <v>9856410000</v>
      </c>
      <c r="O435" s="2">
        <v>9534220000</v>
      </c>
      <c r="P435" s="2">
        <v>9206860000</v>
      </c>
      <c r="Q435" s="2">
        <v>8894940000</v>
      </c>
      <c r="R435" s="2">
        <v>8577530000</v>
      </c>
      <c r="S435" s="2">
        <v>8297430000</v>
      </c>
      <c r="T435" s="2">
        <v>8031100000</v>
      </c>
      <c r="U435" s="2">
        <v>7762900000</v>
      </c>
      <c r="V435" s="2">
        <v>7489380000</v>
      </c>
      <c r="W435" s="2">
        <v>7266900000</v>
      </c>
      <c r="X435" s="2">
        <v>7064010000</v>
      </c>
      <c r="Y435" s="2">
        <v>6873750000</v>
      </c>
      <c r="Z435" s="2">
        <v>6695860000</v>
      </c>
      <c r="AA435" s="2">
        <v>6527160000</v>
      </c>
      <c r="AB435" s="2">
        <v>6376010000</v>
      </c>
      <c r="AC435" s="2">
        <v>6231710000</v>
      </c>
      <c r="AD435" s="2">
        <v>6097870000</v>
      </c>
      <c r="AE435" s="2">
        <v>5995270000</v>
      </c>
      <c r="AF435" s="2">
        <v>5941940000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6835750</v>
      </c>
      <c r="E440" s="2">
        <v>6411400</v>
      </c>
      <c r="F440" s="2">
        <v>6035480</v>
      </c>
      <c r="G440" s="2">
        <v>5750860</v>
      </c>
      <c r="H440" s="2">
        <v>5520090</v>
      </c>
      <c r="I440" s="2">
        <v>5281650</v>
      </c>
      <c r="J440" s="2">
        <v>5044710</v>
      </c>
      <c r="K440" s="2">
        <v>4808750</v>
      </c>
      <c r="L440" s="2">
        <v>4579800</v>
      </c>
      <c r="M440" s="2">
        <v>4349540</v>
      </c>
      <c r="N440" s="2">
        <v>4121320</v>
      </c>
      <c r="O440" s="2">
        <v>3902100</v>
      </c>
      <c r="P440" s="2">
        <v>3688940</v>
      </c>
      <c r="Q440" s="2">
        <v>3494150</v>
      </c>
      <c r="R440" s="2">
        <v>3309770</v>
      </c>
      <c r="S440" s="2">
        <v>3151490</v>
      </c>
      <c r="T440" s="2">
        <v>3009780</v>
      </c>
      <c r="U440" s="2">
        <v>2879000</v>
      </c>
      <c r="V440" s="2">
        <v>3043410</v>
      </c>
      <c r="W440" s="2">
        <v>3131400</v>
      </c>
      <c r="X440" s="2">
        <v>3245520</v>
      </c>
      <c r="Y440" s="2">
        <v>3349480</v>
      </c>
      <c r="Z440" s="2">
        <v>3444500</v>
      </c>
      <c r="AA440" s="2">
        <v>3531180</v>
      </c>
      <c r="AB440" s="2">
        <v>3622810</v>
      </c>
      <c r="AC440" s="2">
        <v>3713860</v>
      </c>
      <c r="AD440" s="2">
        <v>3797280</v>
      </c>
      <c r="AE440" s="2">
        <v>3889700</v>
      </c>
      <c r="AF440" s="2">
        <v>4001280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1280100</v>
      </c>
      <c r="D443" s="2">
        <v>1323000</v>
      </c>
      <c r="E443" s="2">
        <v>1207360</v>
      </c>
      <c r="F443" s="2">
        <v>1055660</v>
      </c>
      <c r="G443">
        <v>896514</v>
      </c>
      <c r="H443">
        <v>742244</v>
      </c>
      <c r="I443">
        <v>596104</v>
      </c>
      <c r="J443">
        <v>459236</v>
      </c>
      <c r="K443">
        <v>331850</v>
      </c>
      <c r="L443">
        <v>213739</v>
      </c>
      <c r="M443">
        <v>104435</v>
      </c>
      <c r="N443">
        <v>3997.47</v>
      </c>
      <c r="O443">
        <v>3587.29</v>
      </c>
      <c r="P443">
        <v>2679.18</v>
      </c>
      <c r="Q443">
        <v>2121.65</v>
      </c>
      <c r="R443">
        <v>1583.39</v>
      </c>
      <c r="S443">
        <v>1230.21</v>
      </c>
      <c r="T443">
        <v>945.95699999999999</v>
      </c>
      <c r="U443">
        <v>724.02099999999996</v>
      </c>
      <c r="V443">
        <v>602.05100000000004</v>
      </c>
      <c r="W443">
        <v>514.14400000000001</v>
      </c>
      <c r="X443">
        <v>457.315</v>
      </c>
      <c r="Y443">
        <v>415.75400000000002</v>
      </c>
      <c r="Z443">
        <v>375.39699999999999</v>
      </c>
      <c r="AA443">
        <v>323.33100000000002</v>
      </c>
      <c r="AB443">
        <v>273.26799999999997</v>
      </c>
      <c r="AC443">
        <v>225.27500000000001</v>
      </c>
      <c r="AD443">
        <v>190.92599999999999</v>
      </c>
      <c r="AE443">
        <v>158.18899999999999</v>
      </c>
      <c r="AF443">
        <v>137.38800000000001</v>
      </c>
    </row>
    <row r="444" spans="1:32">
      <c r="A444" t="s">
        <v>462</v>
      </c>
      <c r="B444" t="s">
        <v>19</v>
      </c>
      <c r="C444" s="2">
        <v>17318800</v>
      </c>
      <c r="D444" s="2">
        <v>20659300</v>
      </c>
      <c r="E444" s="2">
        <v>21821400</v>
      </c>
      <c r="F444" s="2">
        <v>22200800</v>
      </c>
      <c r="G444" s="2">
        <v>22106800</v>
      </c>
      <c r="H444" s="2">
        <v>21705600</v>
      </c>
      <c r="I444" s="2">
        <v>21006000</v>
      </c>
      <c r="J444" s="2">
        <v>20104300</v>
      </c>
      <c r="K444" s="2">
        <v>19023100</v>
      </c>
      <c r="L444" s="2">
        <v>17839200</v>
      </c>
      <c r="M444" s="2">
        <v>16723700</v>
      </c>
      <c r="N444" s="2">
        <v>15686700</v>
      </c>
      <c r="O444" s="2">
        <v>14829200</v>
      </c>
      <c r="P444" s="2">
        <v>13880000</v>
      </c>
      <c r="Q444" s="2">
        <v>13083000</v>
      </c>
      <c r="R444" s="2">
        <v>12391700</v>
      </c>
      <c r="S444" s="2">
        <v>11826800</v>
      </c>
      <c r="T444" s="2">
        <v>11401300</v>
      </c>
      <c r="U444" s="2">
        <v>11168300</v>
      </c>
      <c r="V444" s="2">
        <v>11108100</v>
      </c>
      <c r="W444" s="2">
        <v>11228700</v>
      </c>
      <c r="X444" s="2">
        <v>11488900</v>
      </c>
      <c r="Y444" s="2">
        <v>11749900</v>
      </c>
      <c r="Z444" s="2">
        <v>12009100</v>
      </c>
      <c r="AA444" s="2">
        <v>11935900</v>
      </c>
      <c r="AB444" s="2">
        <v>11850100</v>
      </c>
      <c r="AC444" s="2">
        <v>11752700</v>
      </c>
      <c r="AD444" s="2">
        <v>11659600</v>
      </c>
      <c r="AE444" s="2">
        <v>11562800</v>
      </c>
      <c r="AF444" s="2">
        <v>11463700</v>
      </c>
    </row>
    <row r="445" spans="1:32">
      <c r="A445" t="s">
        <v>463</v>
      </c>
      <c r="B445" t="s">
        <v>19</v>
      </c>
      <c r="C445" s="2">
        <v>119912000</v>
      </c>
      <c r="D445" s="2">
        <v>142474000</v>
      </c>
      <c r="E445" s="2">
        <v>150399000</v>
      </c>
      <c r="F445" s="2">
        <v>152131000</v>
      </c>
      <c r="G445" s="2">
        <v>151577000</v>
      </c>
      <c r="H445" s="2">
        <v>148548000</v>
      </c>
      <c r="I445" s="2">
        <v>143295000</v>
      </c>
      <c r="J445" s="2">
        <v>137904000</v>
      </c>
      <c r="K445" s="2">
        <v>129934000</v>
      </c>
      <c r="L445" s="2">
        <v>121340000</v>
      </c>
      <c r="M445" s="2">
        <v>113327000</v>
      </c>
      <c r="N445" s="2">
        <v>106026000</v>
      </c>
      <c r="O445" s="2">
        <v>99204800</v>
      </c>
      <c r="P445" s="2">
        <v>92765400</v>
      </c>
      <c r="Q445" s="2">
        <v>86813800</v>
      </c>
      <c r="R445" s="2">
        <v>81809000</v>
      </c>
      <c r="S445" s="2">
        <v>77821700</v>
      </c>
      <c r="T445" s="2">
        <v>74871800</v>
      </c>
      <c r="U445" s="2">
        <v>73291700</v>
      </c>
      <c r="V445" s="2">
        <v>72929100</v>
      </c>
      <c r="W445" s="2">
        <v>73759600</v>
      </c>
      <c r="X445" s="2">
        <v>75529700</v>
      </c>
      <c r="Y445" s="2">
        <v>77298000</v>
      </c>
      <c r="Z445" s="2">
        <v>79092100</v>
      </c>
      <c r="AA445" s="2">
        <v>78698500</v>
      </c>
      <c r="AB445" s="2">
        <v>78251600</v>
      </c>
      <c r="AC445" s="2">
        <v>77741300</v>
      </c>
      <c r="AD445" s="2">
        <v>77238800</v>
      </c>
      <c r="AE445" s="2">
        <v>76706900</v>
      </c>
      <c r="AF445" s="2">
        <v>76201100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357784</v>
      </c>
      <c r="D450">
        <v>370012</v>
      </c>
      <c r="E450">
        <v>338221</v>
      </c>
      <c r="F450">
        <v>296759</v>
      </c>
      <c r="G450">
        <v>253336</v>
      </c>
      <c r="H450">
        <v>211431</v>
      </c>
      <c r="I450">
        <v>171842</v>
      </c>
      <c r="J450">
        <v>134533</v>
      </c>
      <c r="K450">
        <v>99686.1</v>
      </c>
      <c r="L450">
        <v>67269.899999999994</v>
      </c>
      <c r="M450">
        <v>37394.5</v>
      </c>
      <c r="N450">
        <v>10210.200000000001</v>
      </c>
      <c r="O450">
        <v>11414.1</v>
      </c>
      <c r="P450">
        <v>12345.5</v>
      </c>
      <c r="Q450">
        <v>13309.3</v>
      </c>
      <c r="R450">
        <v>14081.3</v>
      </c>
      <c r="S450">
        <v>14783.2</v>
      </c>
      <c r="T450">
        <v>15401.1</v>
      </c>
      <c r="U450">
        <v>15948.6</v>
      </c>
      <c r="V450">
        <v>16707.5</v>
      </c>
      <c r="W450">
        <v>17669.099999999999</v>
      </c>
      <c r="X450">
        <v>18739.400000000001</v>
      </c>
      <c r="Y450">
        <v>19721.8</v>
      </c>
      <c r="Z450">
        <v>20706.7</v>
      </c>
      <c r="AA450">
        <v>21226.3</v>
      </c>
      <c r="AB450">
        <v>21756</v>
      </c>
      <c r="AC450">
        <v>22188.7</v>
      </c>
      <c r="AD450">
        <v>22535</v>
      </c>
      <c r="AE450">
        <v>22882.1</v>
      </c>
      <c r="AF450">
        <v>23143</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2988960</v>
      </c>
      <c r="E453" s="2">
        <v>2716450</v>
      </c>
      <c r="F453" s="2">
        <v>2468320</v>
      </c>
      <c r="G453" s="2">
        <v>2251100</v>
      </c>
      <c r="H453" s="2">
        <v>2052110</v>
      </c>
      <c r="I453" s="2">
        <v>1851840</v>
      </c>
      <c r="J453" s="2">
        <v>1653680</v>
      </c>
      <c r="K453" s="2">
        <v>1458310</v>
      </c>
      <c r="L453" s="2">
        <v>1270860</v>
      </c>
      <c r="M453" s="2">
        <v>1092020</v>
      </c>
      <c r="N453">
        <v>923849</v>
      </c>
      <c r="O453">
        <v>765685</v>
      </c>
      <c r="P453">
        <v>619304</v>
      </c>
      <c r="Q453">
        <v>488006</v>
      </c>
      <c r="R453">
        <v>371077</v>
      </c>
      <c r="S453">
        <v>270873</v>
      </c>
      <c r="T453">
        <v>186127</v>
      </c>
      <c r="U453">
        <v>116683</v>
      </c>
      <c r="V453">
        <v>128273</v>
      </c>
      <c r="W453">
        <v>133095</v>
      </c>
      <c r="X453">
        <v>144499</v>
      </c>
      <c r="Y453">
        <v>154039</v>
      </c>
      <c r="Z453">
        <v>166345</v>
      </c>
      <c r="AA453">
        <v>179592</v>
      </c>
      <c r="AB453">
        <v>193227</v>
      </c>
      <c r="AC453">
        <v>207017</v>
      </c>
      <c r="AD453">
        <v>220270</v>
      </c>
      <c r="AE453">
        <v>233371</v>
      </c>
      <c r="AF453">
        <v>246901</v>
      </c>
    </row>
    <row r="454" spans="1:32">
      <c r="A454" t="s">
        <v>472</v>
      </c>
      <c r="B454" t="s">
        <v>19</v>
      </c>
      <c r="C454" s="2">
        <v>22628600</v>
      </c>
      <c r="D454" s="2">
        <v>19263700</v>
      </c>
      <c r="E454" s="2">
        <v>17794900</v>
      </c>
      <c r="F454" s="2">
        <v>16425400</v>
      </c>
      <c r="G454" s="2">
        <v>15264300</v>
      </c>
      <c r="H454" s="2">
        <v>14207900</v>
      </c>
      <c r="I454" s="2">
        <v>13114700</v>
      </c>
      <c r="J454" s="2">
        <v>12000100</v>
      </c>
      <c r="K454" s="2">
        <v>10856400</v>
      </c>
      <c r="L454" s="2">
        <v>9715070</v>
      </c>
      <c r="M454" s="2">
        <v>8583630</v>
      </c>
      <c r="N454" s="2">
        <v>7478300</v>
      </c>
      <c r="O454" s="2">
        <v>6366730</v>
      </c>
      <c r="P454" s="2">
        <v>5255860</v>
      </c>
      <c r="Q454" s="2">
        <v>4167660</v>
      </c>
      <c r="R454" s="2">
        <v>3092970</v>
      </c>
      <c r="S454" s="2">
        <v>2046820</v>
      </c>
      <c r="T454" s="2">
        <v>1016520</v>
      </c>
      <c r="U454">
        <v>0</v>
      </c>
      <c r="V454">
        <v>0</v>
      </c>
      <c r="W454">
        <v>0</v>
      </c>
      <c r="X454">
        <v>0</v>
      </c>
      <c r="Y454">
        <v>0</v>
      </c>
      <c r="Z454">
        <v>0</v>
      </c>
      <c r="AA454">
        <v>0</v>
      </c>
      <c r="AB454">
        <v>0</v>
      </c>
      <c r="AC454">
        <v>0</v>
      </c>
      <c r="AD454">
        <v>0</v>
      </c>
      <c r="AE454">
        <v>0</v>
      </c>
      <c r="AF454">
        <v>0</v>
      </c>
    </row>
    <row r="455" spans="1:32">
      <c r="A455" t="s">
        <v>473</v>
      </c>
      <c r="B455" t="s">
        <v>19</v>
      </c>
      <c r="C455" s="2">
        <v>2672850000</v>
      </c>
      <c r="D455" s="2">
        <v>2398980000</v>
      </c>
      <c r="E455" s="2">
        <v>2335110000</v>
      </c>
      <c r="F455" s="2">
        <v>2268270000</v>
      </c>
      <c r="G455" s="2">
        <v>2242050000</v>
      </c>
      <c r="H455" s="2">
        <v>2223660000</v>
      </c>
      <c r="I455" s="2">
        <v>2194230000</v>
      </c>
      <c r="J455" s="2">
        <v>2180130000</v>
      </c>
      <c r="K455" s="2">
        <v>2135340000</v>
      </c>
      <c r="L455" s="2">
        <v>2086340000</v>
      </c>
      <c r="M455" s="2">
        <v>2031000000</v>
      </c>
      <c r="N455" s="2">
        <v>1971280000</v>
      </c>
      <c r="O455" s="2">
        <v>1906840000</v>
      </c>
      <c r="P455" s="2">
        <v>1841370000</v>
      </c>
      <c r="Q455" s="2">
        <v>1778990000</v>
      </c>
      <c r="R455" s="2">
        <v>1715510000</v>
      </c>
      <c r="S455" s="2">
        <v>1659490000</v>
      </c>
      <c r="T455" s="2">
        <v>1606220000</v>
      </c>
      <c r="U455" s="2">
        <v>1552580000</v>
      </c>
      <c r="V455" s="2">
        <v>1497880000</v>
      </c>
      <c r="W455" s="2">
        <v>1453380000</v>
      </c>
      <c r="X455" s="2">
        <v>1412800000</v>
      </c>
      <c r="Y455" s="2">
        <v>1374750000</v>
      </c>
      <c r="Z455" s="2">
        <v>1339170000</v>
      </c>
      <c r="AA455" s="2">
        <v>1305430000</v>
      </c>
      <c r="AB455" s="2">
        <v>1275200000</v>
      </c>
      <c r="AC455" s="2">
        <v>1246340000</v>
      </c>
      <c r="AD455" s="2">
        <v>1219570000</v>
      </c>
      <c r="AE455" s="2">
        <v>1199050000</v>
      </c>
      <c r="AF455" s="2">
        <v>1188390000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1367150</v>
      </c>
      <c r="E460" s="2">
        <v>1282280</v>
      </c>
      <c r="F460" s="2">
        <v>1207100</v>
      </c>
      <c r="G460" s="2">
        <v>1150170</v>
      </c>
      <c r="H460" s="2">
        <v>1104020</v>
      </c>
      <c r="I460" s="2">
        <v>1056330</v>
      </c>
      <c r="J460" s="2">
        <v>1008940</v>
      </c>
      <c r="K460">
        <v>961750</v>
      </c>
      <c r="L460">
        <v>915961</v>
      </c>
      <c r="M460">
        <v>869909</v>
      </c>
      <c r="N460">
        <v>824264</v>
      </c>
      <c r="O460">
        <v>780420</v>
      </c>
      <c r="P460">
        <v>737787</v>
      </c>
      <c r="Q460">
        <v>698830</v>
      </c>
      <c r="R460">
        <v>661954</v>
      </c>
      <c r="S460">
        <v>630298</v>
      </c>
      <c r="T460">
        <v>601956</v>
      </c>
      <c r="U460">
        <v>575800</v>
      </c>
      <c r="V460">
        <v>608682</v>
      </c>
      <c r="W460">
        <v>626279</v>
      </c>
      <c r="X460">
        <v>649104</v>
      </c>
      <c r="Y460">
        <v>669897</v>
      </c>
      <c r="Z460">
        <v>688901</v>
      </c>
      <c r="AA460">
        <v>706236</v>
      </c>
      <c r="AB460">
        <v>724563</v>
      </c>
      <c r="AC460">
        <v>742772</v>
      </c>
      <c r="AD460">
        <v>759456</v>
      </c>
      <c r="AE460">
        <v>777940</v>
      </c>
      <c r="AF460">
        <v>800257</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91271000000000</v>
      </c>
      <c r="D488" s="2">
        <v>103042000000000</v>
      </c>
      <c r="E488" s="2">
        <v>110191000000000</v>
      </c>
      <c r="F488" s="2">
        <v>110885000000000</v>
      </c>
      <c r="G488" s="2">
        <v>110350000000000</v>
      </c>
      <c r="H488" s="2">
        <v>111772000000000</v>
      </c>
      <c r="I488" s="2">
        <v>112580000000000</v>
      </c>
      <c r="J488" s="2">
        <v>113413000000000</v>
      </c>
      <c r="K488" s="2">
        <v>113639000000000</v>
      </c>
      <c r="L488" s="2">
        <v>113890000000000</v>
      </c>
      <c r="M488" s="2">
        <v>114165000000000</v>
      </c>
      <c r="N488" s="2">
        <v>114461000000000</v>
      </c>
      <c r="O488" s="2">
        <v>115399000000000</v>
      </c>
      <c r="P488" s="2">
        <v>115729000000000</v>
      </c>
      <c r="Q488" s="2">
        <v>116076000000000</v>
      </c>
      <c r="R488" s="2">
        <v>117675000000000</v>
      </c>
      <c r="S488" s="2">
        <v>118663000000000</v>
      </c>
      <c r="T488" s="2">
        <v>120276000000000</v>
      </c>
      <c r="U488" s="2">
        <v>121281000000000</v>
      </c>
      <c r="V488" s="2">
        <v>123523000000000</v>
      </c>
      <c r="W488" s="2">
        <v>125154000000000</v>
      </c>
      <c r="X488" s="2">
        <v>126790000000000</v>
      </c>
      <c r="Y488" s="2">
        <v>128432000000000</v>
      </c>
      <c r="Z488" s="2">
        <v>130079000000000</v>
      </c>
      <c r="AA488" s="2">
        <v>131730000000000</v>
      </c>
      <c r="AB488" s="2">
        <v>133382000000000</v>
      </c>
      <c r="AC488" s="2">
        <v>135037000000000</v>
      </c>
      <c r="AD488" s="2">
        <v>136694000000000</v>
      </c>
      <c r="AE488" s="2">
        <v>138355000000000</v>
      </c>
      <c r="AF488" s="2">
        <v>140624000000000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59776200000000</v>
      </c>
      <c r="D498" s="2">
        <v>71945600000000</v>
      </c>
      <c r="E498" s="2">
        <v>76405100000000</v>
      </c>
      <c r="F498" s="2">
        <v>76790200000000</v>
      </c>
      <c r="G498" s="2">
        <v>76607000000000</v>
      </c>
      <c r="H498" s="2">
        <v>76430700000000</v>
      </c>
      <c r="I498" s="2">
        <v>76806900000000</v>
      </c>
      <c r="J498" s="2">
        <v>76639600000000</v>
      </c>
      <c r="K498" s="2">
        <v>76479000000000</v>
      </c>
      <c r="L498" s="2">
        <v>76320200000000</v>
      </c>
      <c r="M498" s="2">
        <v>76169400000000</v>
      </c>
      <c r="N498" s="2">
        <v>76019500000000</v>
      </c>
      <c r="O498" s="2">
        <v>75877300000000</v>
      </c>
      <c r="P498" s="2">
        <v>75724700000000</v>
      </c>
      <c r="Q498" s="2">
        <v>75567400000000</v>
      </c>
      <c r="R498" s="2">
        <v>75921600000000</v>
      </c>
      <c r="S498" s="2">
        <v>76257300000000</v>
      </c>
      <c r="T498" s="2">
        <v>76587100000000</v>
      </c>
      <c r="U498" s="2">
        <v>76899500000000</v>
      </c>
      <c r="V498" s="2">
        <v>77701100000000</v>
      </c>
      <c r="W498" s="2">
        <v>78003600000000</v>
      </c>
      <c r="X498" s="2">
        <v>78290000000000</v>
      </c>
      <c r="Y498" s="2">
        <v>79047500000000</v>
      </c>
      <c r="Z498" s="2">
        <v>79308500000000</v>
      </c>
      <c r="AA498" s="2">
        <v>80248900000000</v>
      </c>
      <c r="AB498" s="2">
        <v>80602400000000</v>
      </c>
      <c r="AC498" s="2">
        <v>80917700000000</v>
      </c>
      <c r="AD498" s="2">
        <v>81667200000000</v>
      </c>
      <c r="AE498" s="2">
        <v>81937200000000</v>
      </c>
      <c r="AF498" s="2">
        <v>82658800000000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31317100000</v>
      </c>
      <c r="D508" s="2">
        <v>35355900000</v>
      </c>
      <c r="E508" s="2">
        <v>37809000000</v>
      </c>
      <c r="F508" s="2">
        <v>38047200000</v>
      </c>
      <c r="G508" s="2">
        <v>37863600000</v>
      </c>
      <c r="H508" s="2">
        <v>38351400000</v>
      </c>
      <c r="I508" s="2">
        <v>38628800000</v>
      </c>
      <c r="J508" s="2">
        <v>38914400000</v>
      </c>
      <c r="K508" s="2">
        <v>38991900000</v>
      </c>
      <c r="L508" s="2">
        <v>39078200000</v>
      </c>
      <c r="M508" s="2">
        <v>39172500000</v>
      </c>
      <c r="N508" s="2">
        <v>39274000000</v>
      </c>
      <c r="O508" s="2">
        <v>39595800000</v>
      </c>
      <c r="P508" s="2">
        <v>39709100000</v>
      </c>
      <c r="Q508" s="2">
        <v>39828100000</v>
      </c>
      <c r="R508" s="2">
        <v>40376700000</v>
      </c>
      <c r="S508" s="2">
        <v>40715700000</v>
      </c>
      <c r="T508" s="2">
        <v>41269300000</v>
      </c>
      <c r="U508" s="2">
        <v>41614200000</v>
      </c>
      <c r="V508" s="2">
        <v>42383300000</v>
      </c>
      <c r="W508" s="2">
        <v>42942900000</v>
      </c>
      <c r="X508" s="2">
        <v>43504500000</v>
      </c>
      <c r="Y508" s="2">
        <v>44067800000</v>
      </c>
      <c r="Z508" s="2">
        <v>44633000000</v>
      </c>
      <c r="AA508" s="2">
        <v>45199300000</v>
      </c>
      <c r="AB508" s="2">
        <v>45766300000</v>
      </c>
      <c r="AC508" s="2">
        <v>46334100000</v>
      </c>
      <c r="AD508" s="2">
        <v>46902800000</v>
      </c>
      <c r="AE508" s="2">
        <v>47472500000</v>
      </c>
      <c r="AF508" s="2">
        <v>48251100000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20510500000</v>
      </c>
      <c r="D518" s="2">
        <v>24686100000</v>
      </c>
      <c r="E518" s="2">
        <v>26216200000</v>
      </c>
      <c r="F518" s="2">
        <v>26348400000</v>
      </c>
      <c r="G518" s="2">
        <v>26285500000</v>
      </c>
      <c r="H518" s="2">
        <v>26225000000</v>
      </c>
      <c r="I518" s="2">
        <v>26354100000</v>
      </c>
      <c r="J518" s="2">
        <v>26296700000</v>
      </c>
      <c r="K518" s="2">
        <v>26241600000</v>
      </c>
      <c r="L518" s="2">
        <v>26187100000</v>
      </c>
      <c r="M518" s="2">
        <v>26135400000</v>
      </c>
      <c r="N518" s="2">
        <v>26083900000</v>
      </c>
      <c r="O518" s="2">
        <v>26035100000</v>
      </c>
      <c r="P518" s="2">
        <v>25982800000</v>
      </c>
      <c r="Q518" s="2">
        <v>25928800000</v>
      </c>
      <c r="R518" s="2">
        <v>26050300000</v>
      </c>
      <c r="S518" s="2">
        <v>26165500000</v>
      </c>
      <c r="T518" s="2">
        <v>26278700000</v>
      </c>
      <c r="U518" s="2">
        <v>26385900000</v>
      </c>
      <c r="V518" s="2">
        <v>26660900000</v>
      </c>
      <c r="W518" s="2">
        <v>26764700000</v>
      </c>
      <c r="X518" s="2">
        <v>26863000000</v>
      </c>
      <c r="Y518" s="2">
        <v>27122900000</v>
      </c>
      <c r="Z518" s="2">
        <v>27212500000</v>
      </c>
      <c r="AA518" s="2">
        <v>27535100000</v>
      </c>
      <c r="AB518" s="2">
        <v>27656400000</v>
      </c>
      <c r="AC518" s="2">
        <v>27764600000</v>
      </c>
      <c r="AD518" s="2">
        <v>28021800000</v>
      </c>
      <c r="AE518" s="2">
        <v>28114400000</v>
      </c>
      <c r="AF518" s="2">
        <v>28362000000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201655000000</v>
      </c>
      <c r="D528" s="2">
        <v>227661000000</v>
      </c>
      <c r="E528" s="2">
        <v>243457000000</v>
      </c>
      <c r="F528" s="2">
        <v>244991000000</v>
      </c>
      <c r="G528" s="2">
        <v>243809000000</v>
      </c>
      <c r="H528" s="2">
        <v>246950000000</v>
      </c>
      <c r="I528" s="2">
        <v>248736000000</v>
      </c>
      <c r="J528" s="2">
        <v>250575000000</v>
      </c>
      <c r="K528" s="2">
        <v>251074000000</v>
      </c>
      <c r="L528" s="2">
        <v>251630000000</v>
      </c>
      <c r="M528" s="2">
        <v>252237000000</v>
      </c>
      <c r="N528" s="2">
        <v>252890000000</v>
      </c>
      <c r="O528" s="2">
        <v>254962000000</v>
      </c>
      <c r="P528" s="2">
        <v>255692000000</v>
      </c>
      <c r="Q528" s="2">
        <v>256458000000</v>
      </c>
      <c r="R528" s="2">
        <v>259991000000</v>
      </c>
      <c r="S528" s="2">
        <v>262174000000</v>
      </c>
      <c r="T528" s="2">
        <v>265738000000</v>
      </c>
      <c r="U528" s="2">
        <v>267959000000</v>
      </c>
      <c r="V528" s="2">
        <v>272911000000</v>
      </c>
      <c r="W528" s="2">
        <v>276515000000</v>
      </c>
      <c r="X528" s="2">
        <v>280131000000</v>
      </c>
      <c r="Y528" s="2">
        <v>283758000000</v>
      </c>
      <c r="Z528" s="2">
        <v>287398000000</v>
      </c>
      <c r="AA528" s="2">
        <v>291044000000</v>
      </c>
      <c r="AB528" s="2">
        <v>294695000000</v>
      </c>
      <c r="AC528" s="2">
        <v>298351000000</v>
      </c>
      <c r="AD528" s="2">
        <v>302013000000</v>
      </c>
      <c r="AE528" s="2">
        <v>305682000000</v>
      </c>
      <c r="AF528" s="2">
        <v>310695000000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132070000000</v>
      </c>
      <c r="D538" s="2">
        <v>158957000000</v>
      </c>
      <c r="E538" s="2">
        <v>168810000000</v>
      </c>
      <c r="F538" s="2">
        <v>169661000000</v>
      </c>
      <c r="G538" s="2">
        <v>169256000000</v>
      </c>
      <c r="H538" s="2">
        <v>168866000000</v>
      </c>
      <c r="I538" s="2">
        <v>169697000000</v>
      </c>
      <c r="J538" s="2">
        <v>169328000000</v>
      </c>
      <c r="K538" s="2">
        <v>168973000000</v>
      </c>
      <c r="L538" s="2">
        <v>168622000000</v>
      </c>
      <c r="M538" s="2">
        <v>168289000000</v>
      </c>
      <c r="N538" s="2">
        <v>167958000000</v>
      </c>
      <c r="O538" s="2">
        <v>167644000000</v>
      </c>
      <c r="P538" s="2">
        <v>167306000000</v>
      </c>
      <c r="Q538" s="2">
        <v>166959000000</v>
      </c>
      <c r="R538" s="2">
        <v>167741000000</v>
      </c>
      <c r="S538" s="2">
        <v>168483000000</v>
      </c>
      <c r="T538" s="2">
        <v>169212000000</v>
      </c>
      <c r="U538" s="2">
        <v>169902000000</v>
      </c>
      <c r="V538" s="2">
        <v>171673000000</v>
      </c>
      <c r="W538" s="2">
        <v>172341000000</v>
      </c>
      <c r="X538" s="2">
        <v>172974000000</v>
      </c>
      <c r="Y538" s="2">
        <v>174648000000</v>
      </c>
      <c r="Z538" s="2">
        <v>175224000000</v>
      </c>
      <c r="AA538" s="2">
        <v>177302000000</v>
      </c>
      <c r="AB538" s="2">
        <v>178083000000</v>
      </c>
      <c r="AC538" s="2">
        <v>178780000000</v>
      </c>
      <c r="AD538" s="2">
        <v>180436000000</v>
      </c>
      <c r="AE538" s="2">
        <v>181032000000</v>
      </c>
      <c r="AF538" s="2">
        <v>182627000000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51406900000</v>
      </c>
      <c r="D548" s="2">
        <v>58036600000</v>
      </c>
      <c r="E548" s="2">
        <v>62063500000</v>
      </c>
      <c r="F548" s="2">
        <v>62454500000</v>
      </c>
      <c r="G548" s="2">
        <v>62153100000</v>
      </c>
      <c r="H548" s="2">
        <v>62953900000</v>
      </c>
      <c r="I548" s="2">
        <v>63409100000</v>
      </c>
      <c r="J548" s="2">
        <v>63877900000</v>
      </c>
      <c r="K548" s="2">
        <v>64005300000</v>
      </c>
      <c r="L548" s="2">
        <v>64146900000</v>
      </c>
      <c r="M548" s="2">
        <v>64301600000</v>
      </c>
      <c r="N548" s="2">
        <v>64468300000</v>
      </c>
      <c r="O548" s="2">
        <v>64996400000</v>
      </c>
      <c r="P548" s="2">
        <v>65182500000</v>
      </c>
      <c r="Q548" s="2">
        <v>65377800000</v>
      </c>
      <c r="R548" s="2">
        <v>66278300000</v>
      </c>
      <c r="S548" s="2">
        <v>66834800000</v>
      </c>
      <c r="T548" s="2">
        <v>67743500000</v>
      </c>
      <c r="U548" s="2">
        <v>68309700000</v>
      </c>
      <c r="V548" s="2">
        <v>69572100000</v>
      </c>
      <c r="W548" s="2">
        <v>70490800000</v>
      </c>
      <c r="X548" s="2">
        <v>71412600000</v>
      </c>
      <c r="Y548" s="2">
        <v>72337200000</v>
      </c>
      <c r="Z548" s="2">
        <v>73265100000</v>
      </c>
      <c r="AA548" s="2">
        <v>74194600000</v>
      </c>
      <c r="AB548" s="2">
        <v>75125300000</v>
      </c>
      <c r="AC548" s="2">
        <v>76057300000</v>
      </c>
      <c r="AD548" s="2">
        <v>76990900000</v>
      </c>
      <c r="AE548" s="2">
        <v>77926100000</v>
      </c>
      <c r="AF548" s="2">
        <v>79204200000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33668000000</v>
      </c>
      <c r="D558" s="2">
        <v>40522200000</v>
      </c>
      <c r="E558" s="2">
        <v>43034000000</v>
      </c>
      <c r="F558" s="2">
        <v>43250900000</v>
      </c>
      <c r="G558" s="2">
        <v>43147700000</v>
      </c>
      <c r="H558" s="2">
        <v>43048300000</v>
      </c>
      <c r="I558" s="2">
        <v>43260300000</v>
      </c>
      <c r="J558" s="2">
        <v>43166000000</v>
      </c>
      <c r="K558" s="2">
        <v>43075600000</v>
      </c>
      <c r="L558" s="2">
        <v>42986100000</v>
      </c>
      <c r="M558" s="2">
        <v>42901200000</v>
      </c>
      <c r="N558" s="2">
        <v>42816700000</v>
      </c>
      <c r="O558" s="2">
        <v>42736700000</v>
      </c>
      <c r="P558" s="2">
        <v>42650700000</v>
      </c>
      <c r="Q558" s="2">
        <v>42562100000</v>
      </c>
      <c r="R558" s="2">
        <v>42761600000</v>
      </c>
      <c r="S558" s="2">
        <v>42950700000</v>
      </c>
      <c r="T558" s="2">
        <v>43136400000</v>
      </c>
      <c r="U558" s="2">
        <v>43312400000</v>
      </c>
      <c r="V558" s="2">
        <v>43763900000</v>
      </c>
      <c r="W558" s="2">
        <v>43934300000</v>
      </c>
      <c r="X558" s="2">
        <v>44095600000</v>
      </c>
      <c r="Y558" s="2">
        <v>44522200000</v>
      </c>
      <c r="Z558" s="2">
        <v>44669200000</v>
      </c>
      <c r="AA558" s="2">
        <v>45198900000</v>
      </c>
      <c r="AB558" s="2">
        <v>45398000000</v>
      </c>
      <c r="AC558" s="2">
        <v>45575600000</v>
      </c>
      <c r="AD558" s="2">
        <v>45997800000</v>
      </c>
      <c r="AE558" s="2">
        <v>46149800000</v>
      </c>
      <c r="AF558" s="2">
        <v>46556200000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5153580000</v>
      </c>
      <c r="D568" s="2">
        <v>5818220000</v>
      </c>
      <c r="E568" s="2">
        <v>6221910000</v>
      </c>
      <c r="F568" s="2">
        <v>6261110000</v>
      </c>
      <c r="G568" s="2">
        <v>6230900000</v>
      </c>
      <c r="H568" s="2">
        <v>6311170000</v>
      </c>
      <c r="I568" s="2">
        <v>6356810000</v>
      </c>
      <c r="J568" s="2">
        <v>6403810000</v>
      </c>
      <c r="K568" s="2">
        <v>6416580000</v>
      </c>
      <c r="L568" s="2">
        <v>6430780000</v>
      </c>
      <c r="M568" s="2">
        <v>6446290000</v>
      </c>
      <c r="N568" s="2">
        <v>6462990000</v>
      </c>
      <c r="O568" s="2">
        <v>6515940000</v>
      </c>
      <c r="P568" s="2">
        <v>6534590000</v>
      </c>
      <c r="Q568" s="2">
        <v>6554170000</v>
      </c>
      <c r="R568" s="2">
        <v>6644450000</v>
      </c>
      <c r="S568" s="2">
        <v>6700240000</v>
      </c>
      <c r="T568" s="2">
        <v>6791340000</v>
      </c>
      <c r="U568" s="2">
        <v>6848100000</v>
      </c>
      <c r="V568" s="2">
        <v>6974650000</v>
      </c>
      <c r="W568" s="2">
        <v>7066760000</v>
      </c>
      <c r="X568" s="2">
        <v>7159160000</v>
      </c>
      <c r="Y568" s="2">
        <v>7251860000</v>
      </c>
      <c r="Z568" s="2">
        <v>7344880000</v>
      </c>
      <c r="AA568" s="2">
        <v>7438070000</v>
      </c>
      <c r="AB568" s="2">
        <v>7531370000</v>
      </c>
      <c r="AC568" s="2">
        <v>7624810000</v>
      </c>
      <c r="AD568" s="2">
        <v>7718390000</v>
      </c>
      <c r="AE568" s="2">
        <v>7812150000</v>
      </c>
      <c r="AF568" s="2">
        <v>7940280000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3375240000</v>
      </c>
      <c r="D578" s="2">
        <v>4062380000</v>
      </c>
      <c r="E578" s="2">
        <v>4314190000</v>
      </c>
      <c r="F578" s="2">
        <v>4335930000</v>
      </c>
      <c r="G578" s="2">
        <v>4325590000</v>
      </c>
      <c r="H578" s="2">
        <v>4315630000</v>
      </c>
      <c r="I578" s="2">
        <v>4336870000</v>
      </c>
      <c r="J578" s="2">
        <v>4327430000</v>
      </c>
      <c r="K578" s="2">
        <v>4318360000</v>
      </c>
      <c r="L578" s="2">
        <v>4309390000</v>
      </c>
      <c r="M578" s="2">
        <v>4300880000</v>
      </c>
      <c r="N578" s="2">
        <v>4292410000</v>
      </c>
      <c r="O578" s="2">
        <v>4284380000</v>
      </c>
      <c r="P578" s="2">
        <v>4275770000</v>
      </c>
      <c r="Q578" s="2">
        <v>4266880000</v>
      </c>
      <c r="R578" s="2">
        <v>4286880000</v>
      </c>
      <c r="S578" s="2">
        <v>4305840000</v>
      </c>
      <c r="T578" s="2">
        <v>4324460000</v>
      </c>
      <c r="U578" s="2">
        <v>4342100000</v>
      </c>
      <c r="V578" s="2">
        <v>4387360000</v>
      </c>
      <c r="W578" s="2">
        <v>4404440000</v>
      </c>
      <c r="X578" s="2">
        <v>4420610000</v>
      </c>
      <c r="Y578" s="2">
        <v>4463390000</v>
      </c>
      <c r="Z578" s="2">
        <v>4478130000</v>
      </c>
      <c r="AA578" s="2">
        <v>4531220000</v>
      </c>
      <c r="AB578" s="2">
        <v>4551180000</v>
      </c>
      <c r="AC578" s="2">
        <v>4568990000</v>
      </c>
      <c r="AD578" s="2">
        <v>4611310000</v>
      </c>
      <c r="AE578" s="2">
        <v>4626550000</v>
      </c>
      <c r="AF578" s="2">
        <v>4667300000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4535610000</v>
      </c>
      <c r="D588" s="2">
        <v>5120540000</v>
      </c>
      <c r="E588" s="2">
        <v>5475830000</v>
      </c>
      <c r="F588" s="2">
        <v>5510330000</v>
      </c>
      <c r="G588" s="2">
        <v>5483740000</v>
      </c>
      <c r="H588" s="2">
        <v>5554390000</v>
      </c>
      <c r="I588" s="2">
        <v>5594560000</v>
      </c>
      <c r="J588" s="2">
        <v>5635920000</v>
      </c>
      <c r="K588" s="2">
        <v>5647150000</v>
      </c>
      <c r="L588" s="2">
        <v>5659650000</v>
      </c>
      <c r="M588" s="2">
        <v>5673300000</v>
      </c>
      <c r="N588" s="2">
        <v>5688000000</v>
      </c>
      <c r="O588" s="2">
        <v>5734600000</v>
      </c>
      <c r="P588" s="2">
        <v>5751020000</v>
      </c>
      <c r="Q588" s="2">
        <v>5768250000</v>
      </c>
      <c r="R588" s="2">
        <v>5847700000</v>
      </c>
      <c r="S588" s="2">
        <v>5896800000</v>
      </c>
      <c r="T588" s="2">
        <v>5976980000</v>
      </c>
      <c r="U588" s="2">
        <v>6026930000</v>
      </c>
      <c r="V588" s="2">
        <v>6138310000</v>
      </c>
      <c r="W588" s="2">
        <v>6219370000</v>
      </c>
      <c r="X588" s="2">
        <v>6300690000</v>
      </c>
      <c r="Y588" s="2">
        <v>6382280000</v>
      </c>
      <c r="Z588" s="2">
        <v>6464150000</v>
      </c>
      <c r="AA588" s="2">
        <v>6546160000</v>
      </c>
      <c r="AB588" s="2">
        <v>6628270000</v>
      </c>
      <c r="AC588" s="2">
        <v>6710500000</v>
      </c>
      <c r="AD588" s="2">
        <v>6792870000</v>
      </c>
      <c r="AE588" s="2">
        <v>6875380000</v>
      </c>
      <c r="AF588" s="2">
        <v>6988150000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2970510000</v>
      </c>
      <c r="D598" s="2">
        <v>3575250000</v>
      </c>
      <c r="E598" s="2">
        <v>3796860000</v>
      </c>
      <c r="F598" s="2">
        <v>3816000000</v>
      </c>
      <c r="G598" s="2">
        <v>3806900000</v>
      </c>
      <c r="H598" s="2">
        <v>3798130000</v>
      </c>
      <c r="I598" s="2">
        <v>3816830000</v>
      </c>
      <c r="J598" s="2">
        <v>3808520000</v>
      </c>
      <c r="K598" s="2">
        <v>3800540000</v>
      </c>
      <c r="L598" s="2">
        <v>3792640000</v>
      </c>
      <c r="M598" s="2">
        <v>3785150000</v>
      </c>
      <c r="N598" s="2">
        <v>3777700000</v>
      </c>
      <c r="O598" s="2">
        <v>3770640000</v>
      </c>
      <c r="P598" s="2">
        <v>3763050000</v>
      </c>
      <c r="Q598" s="2">
        <v>3755230000</v>
      </c>
      <c r="R598" s="2">
        <v>3772830000</v>
      </c>
      <c r="S598" s="2">
        <v>3789520000</v>
      </c>
      <c r="T598" s="2">
        <v>3805910000</v>
      </c>
      <c r="U598" s="2">
        <v>3821430000</v>
      </c>
      <c r="V598" s="2">
        <v>3861270000</v>
      </c>
      <c r="W598" s="2">
        <v>3876300000</v>
      </c>
      <c r="X598" s="2">
        <v>3890530000</v>
      </c>
      <c r="Y598" s="2">
        <v>3928170000</v>
      </c>
      <c r="Z598" s="2">
        <v>3941150000</v>
      </c>
      <c r="AA598" s="2">
        <v>3987880000</v>
      </c>
      <c r="AB598" s="2">
        <v>4005440000</v>
      </c>
      <c r="AC598" s="2">
        <v>4021110000</v>
      </c>
      <c r="AD598" s="2">
        <v>4058360000</v>
      </c>
      <c r="AE598" s="2">
        <v>4071770000</v>
      </c>
      <c r="AF598" s="2">
        <v>4107630000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5532710000</v>
      </c>
      <c r="D608" s="2">
        <v>6246240000</v>
      </c>
      <c r="E608" s="2">
        <v>6679630000</v>
      </c>
      <c r="F608" s="2">
        <v>6721710000</v>
      </c>
      <c r="G608" s="2">
        <v>6689270000</v>
      </c>
      <c r="H608" s="2">
        <v>6775460000</v>
      </c>
      <c r="I608" s="2">
        <v>6824460000</v>
      </c>
      <c r="J608" s="2">
        <v>6874910000</v>
      </c>
      <c r="K608" s="2">
        <v>6888610000</v>
      </c>
      <c r="L608" s="2">
        <v>6903860000</v>
      </c>
      <c r="M608" s="2">
        <v>6920510000</v>
      </c>
      <c r="N608" s="2">
        <v>6938440000</v>
      </c>
      <c r="O608" s="2">
        <v>6995290000</v>
      </c>
      <c r="P608" s="2">
        <v>7015310000</v>
      </c>
      <c r="Q608" s="2">
        <v>7036340000</v>
      </c>
      <c r="R608" s="2">
        <v>7133250000</v>
      </c>
      <c r="S608" s="2">
        <v>7193150000</v>
      </c>
      <c r="T608" s="2">
        <v>7290950000</v>
      </c>
      <c r="U608" s="2">
        <v>7351880000</v>
      </c>
      <c r="V608" s="2">
        <v>7487750000</v>
      </c>
      <c r="W608" s="2">
        <v>7586630000</v>
      </c>
      <c r="X608" s="2">
        <v>7685830000</v>
      </c>
      <c r="Y608" s="2">
        <v>7785350000</v>
      </c>
      <c r="Z608" s="2">
        <v>7885210000</v>
      </c>
      <c r="AA608" s="2">
        <v>7985250000</v>
      </c>
      <c r="AB608" s="2">
        <v>8085420000</v>
      </c>
      <c r="AC608" s="2">
        <v>8185730000</v>
      </c>
      <c r="AD608" s="2">
        <v>8286200000</v>
      </c>
      <c r="AE608" s="2">
        <v>8386860000</v>
      </c>
      <c r="AF608" s="2">
        <v>8524410000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3623540000</v>
      </c>
      <c r="D618" s="2">
        <v>4361230000</v>
      </c>
      <c r="E618" s="2">
        <v>4631560000</v>
      </c>
      <c r="F618" s="2">
        <v>4654900000</v>
      </c>
      <c r="G618" s="2">
        <v>4643800000</v>
      </c>
      <c r="H618" s="2">
        <v>4633110000</v>
      </c>
      <c r="I618" s="2">
        <v>4655920000</v>
      </c>
      <c r="J618" s="2">
        <v>4645770000</v>
      </c>
      <c r="K618" s="2">
        <v>4636040000</v>
      </c>
      <c r="L618" s="2">
        <v>4626410000</v>
      </c>
      <c r="M618" s="2">
        <v>4617270000</v>
      </c>
      <c r="N618" s="2">
        <v>4608180000</v>
      </c>
      <c r="O618" s="2">
        <v>4599570000</v>
      </c>
      <c r="P618" s="2">
        <v>4590320000</v>
      </c>
      <c r="Q618" s="2">
        <v>4580780000</v>
      </c>
      <c r="R618" s="2">
        <v>4602250000</v>
      </c>
      <c r="S618" s="2">
        <v>4622600000</v>
      </c>
      <c r="T618" s="2">
        <v>4642590000</v>
      </c>
      <c r="U618" s="2">
        <v>4661530000</v>
      </c>
      <c r="V618" s="2">
        <v>4710120000</v>
      </c>
      <c r="W618" s="2">
        <v>4728460000</v>
      </c>
      <c r="X618" s="2">
        <v>4745820000</v>
      </c>
      <c r="Y618" s="2">
        <v>4791740000</v>
      </c>
      <c r="Z618" s="2">
        <v>4807560000</v>
      </c>
      <c r="AA618" s="2">
        <v>4864560000</v>
      </c>
      <c r="AB618" s="2">
        <v>4885990000</v>
      </c>
      <c r="AC618" s="2">
        <v>4905110000</v>
      </c>
      <c r="AD618" s="2">
        <v>4950540000</v>
      </c>
      <c r="AE618" s="2">
        <v>4966910000</v>
      </c>
      <c r="AF618" s="2">
        <v>5010650000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1465950000</v>
      </c>
      <c r="D628" s="2">
        <v>1655010000</v>
      </c>
      <c r="E628" s="2">
        <v>1769840000</v>
      </c>
      <c r="F628" s="2">
        <v>1780990000</v>
      </c>
      <c r="G628" s="2">
        <v>1772400000</v>
      </c>
      <c r="H628" s="2">
        <v>1795230000</v>
      </c>
      <c r="I628" s="2">
        <v>1808220000</v>
      </c>
      <c r="J628" s="2">
        <v>1821580000</v>
      </c>
      <c r="K628" s="2">
        <v>1825220000</v>
      </c>
      <c r="L628" s="2">
        <v>1829260000</v>
      </c>
      <c r="M628" s="2">
        <v>1833670000</v>
      </c>
      <c r="N628" s="2">
        <v>1838420000</v>
      </c>
      <c r="O628" s="2">
        <v>1853480000</v>
      </c>
      <c r="P628" s="2">
        <v>1858790000</v>
      </c>
      <c r="Q628" s="2">
        <v>1864360000</v>
      </c>
      <c r="R628" s="2">
        <v>1890030000</v>
      </c>
      <c r="S628" s="2">
        <v>1905900000</v>
      </c>
      <c r="T628" s="2">
        <v>1931820000</v>
      </c>
      <c r="U628" s="2">
        <v>1947960000</v>
      </c>
      <c r="V628" s="2">
        <v>1983960000</v>
      </c>
      <c r="W628" s="2">
        <v>2010160000</v>
      </c>
      <c r="X628" s="2">
        <v>2036450000</v>
      </c>
      <c r="Y628" s="2">
        <v>2062810000</v>
      </c>
      <c r="Z628" s="2">
        <v>2089280000</v>
      </c>
      <c r="AA628" s="2">
        <v>2115780000</v>
      </c>
      <c r="AB628" s="2">
        <v>2142320000</v>
      </c>
      <c r="AC628" s="2">
        <v>2168900000</v>
      </c>
      <c r="AD628" s="2">
        <v>2195520000</v>
      </c>
      <c r="AE628" s="2">
        <v>2222190000</v>
      </c>
      <c r="AF628" s="2">
        <v>2258640000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960098000</v>
      </c>
      <c r="D638" s="2">
        <v>1155560000</v>
      </c>
      <c r="E638" s="2">
        <v>1227180000</v>
      </c>
      <c r="F638" s="2">
        <v>1233370000</v>
      </c>
      <c r="G638" s="2">
        <v>1230430000</v>
      </c>
      <c r="H638" s="2">
        <v>1227590000</v>
      </c>
      <c r="I638" s="2">
        <v>1233640000</v>
      </c>
      <c r="J638" s="2">
        <v>1230950000</v>
      </c>
      <c r="K638" s="2">
        <v>1228370000</v>
      </c>
      <c r="L638" s="2">
        <v>1225820000</v>
      </c>
      <c r="M638" s="2">
        <v>1223400000</v>
      </c>
      <c r="N638" s="2">
        <v>1220990000</v>
      </c>
      <c r="O638" s="2">
        <v>1218710000</v>
      </c>
      <c r="P638" s="2">
        <v>1216260000</v>
      </c>
      <c r="Q638" s="2">
        <v>1213730000</v>
      </c>
      <c r="R638" s="2">
        <v>1219420000</v>
      </c>
      <c r="S638" s="2">
        <v>1224810000</v>
      </c>
      <c r="T638" s="2">
        <v>1230110000</v>
      </c>
      <c r="U638" s="2">
        <v>1235120000</v>
      </c>
      <c r="V638" s="2">
        <v>1248000000</v>
      </c>
      <c r="W638" s="2">
        <v>1252860000</v>
      </c>
      <c r="X638" s="2">
        <v>1257460000</v>
      </c>
      <c r="Y638" s="2">
        <v>1269620000</v>
      </c>
      <c r="Z638" s="2">
        <v>1273820000</v>
      </c>
      <c r="AA638" s="2">
        <v>1288920000</v>
      </c>
      <c r="AB638" s="2">
        <v>1294600000</v>
      </c>
      <c r="AC638" s="2">
        <v>1299660000</v>
      </c>
      <c r="AD638" s="2">
        <v>1311700000</v>
      </c>
      <c r="AE638" s="2">
        <v>1316040000</v>
      </c>
      <c r="AF638" s="2">
        <v>1327630000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736768000</v>
      </c>
      <c r="D648" s="2">
        <v>831785000</v>
      </c>
      <c r="E648" s="2">
        <v>889499000</v>
      </c>
      <c r="F648" s="2">
        <v>895102000</v>
      </c>
      <c r="G648" s="2">
        <v>890783000</v>
      </c>
      <c r="H648" s="2">
        <v>902259000</v>
      </c>
      <c r="I648" s="2">
        <v>908784000</v>
      </c>
      <c r="J648" s="2">
        <v>915503000</v>
      </c>
      <c r="K648" s="2">
        <v>917328000</v>
      </c>
      <c r="L648" s="2">
        <v>919358000</v>
      </c>
      <c r="M648" s="2">
        <v>921576000</v>
      </c>
      <c r="N648" s="2">
        <v>923964000</v>
      </c>
      <c r="O648" s="2">
        <v>931534000</v>
      </c>
      <c r="P648" s="2">
        <v>934200000</v>
      </c>
      <c r="Q648" s="2">
        <v>937000000</v>
      </c>
      <c r="R648" s="2">
        <v>949905000</v>
      </c>
      <c r="S648" s="2">
        <v>957881000</v>
      </c>
      <c r="T648" s="2">
        <v>970905000</v>
      </c>
      <c r="U648" s="2">
        <v>979020000</v>
      </c>
      <c r="V648" s="2">
        <v>997112000</v>
      </c>
      <c r="W648" s="2">
        <v>1010280000</v>
      </c>
      <c r="X648" s="2">
        <v>1023490000</v>
      </c>
      <c r="Y648" s="2">
        <v>1036740000</v>
      </c>
      <c r="Z648" s="2">
        <v>1050040000</v>
      </c>
      <c r="AA648" s="2">
        <v>1063360000</v>
      </c>
      <c r="AB648" s="2">
        <v>1076700000</v>
      </c>
      <c r="AC648" s="2">
        <v>1090060000</v>
      </c>
      <c r="AD648" s="2">
        <v>1103440000</v>
      </c>
      <c r="AE648" s="2">
        <v>1116840000</v>
      </c>
      <c r="AF648" s="2">
        <v>1135160000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482532000</v>
      </c>
      <c r="D658" s="2">
        <v>580767000</v>
      </c>
      <c r="E658" s="2">
        <v>616766000</v>
      </c>
      <c r="F658" s="2">
        <v>619874000</v>
      </c>
      <c r="G658" s="2">
        <v>618395000</v>
      </c>
      <c r="H658" s="2">
        <v>616972000</v>
      </c>
      <c r="I658" s="2">
        <v>620009000</v>
      </c>
      <c r="J658" s="2">
        <v>618658000</v>
      </c>
      <c r="K658" s="2">
        <v>617362000</v>
      </c>
      <c r="L658" s="2">
        <v>616080000</v>
      </c>
      <c r="M658" s="2">
        <v>614863000</v>
      </c>
      <c r="N658" s="2">
        <v>613653000</v>
      </c>
      <c r="O658" s="2">
        <v>612505000</v>
      </c>
      <c r="P658" s="2">
        <v>611273000</v>
      </c>
      <c r="Q658" s="2">
        <v>610003000</v>
      </c>
      <c r="R658" s="2">
        <v>612862000</v>
      </c>
      <c r="S658" s="2">
        <v>615572000</v>
      </c>
      <c r="T658" s="2">
        <v>618234000</v>
      </c>
      <c r="U658" s="2">
        <v>620756000</v>
      </c>
      <c r="V658" s="2">
        <v>627227000</v>
      </c>
      <c r="W658" s="2">
        <v>629669000</v>
      </c>
      <c r="X658" s="2">
        <v>631981000</v>
      </c>
      <c r="Y658" s="2">
        <v>638096000</v>
      </c>
      <c r="Z658" s="2">
        <v>640203000</v>
      </c>
      <c r="AA658" s="2">
        <v>647794000</v>
      </c>
      <c r="AB658" s="2">
        <v>650647000</v>
      </c>
      <c r="AC658" s="2">
        <v>653193000</v>
      </c>
      <c r="AD658" s="2">
        <v>659243000</v>
      </c>
      <c r="AE658" s="2">
        <v>661422000</v>
      </c>
      <c r="AF658" s="2">
        <v>667247000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3791260000</v>
      </c>
      <c r="D668" s="2">
        <v>4280200000</v>
      </c>
      <c r="E668" s="2">
        <v>4577180000</v>
      </c>
      <c r="F668" s="2">
        <v>4606010000</v>
      </c>
      <c r="G668" s="2">
        <v>4583790000</v>
      </c>
      <c r="H668" s="2">
        <v>4642840000</v>
      </c>
      <c r="I668" s="2">
        <v>4676420000</v>
      </c>
      <c r="J668" s="2">
        <v>4710990000</v>
      </c>
      <c r="K668" s="2">
        <v>4720380000</v>
      </c>
      <c r="L668" s="2">
        <v>4730830000</v>
      </c>
      <c r="M668" s="2">
        <v>4742240000</v>
      </c>
      <c r="N668" s="2">
        <v>4754530000</v>
      </c>
      <c r="O668" s="2">
        <v>4793480000</v>
      </c>
      <c r="P668" s="2">
        <v>4807200000</v>
      </c>
      <c r="Q668" s="2">
        <v>4821610000</v>
      </c>
      <c r="R668" s="2">
        <v>4888020000</v>
      </c>
      <c r="S668" s="2">
        <v>4929060000</v>
      </c>
      <c r="T668" s="2">
        <v>4996080000</v>
      </c>
      <c r="U668" s="2">
        <v>5037840000</v>
      </c>
      <c r="V668" s="2">
        <v>5130940000</v>
      </c>
      <c r="W668" s="2">
        <v>5198690000</v>
      </c>
      <c r="X668" s="2">
        <v>5266670000</v>
      </c>
      <c r="Y668" s="2">
        <v>5334870000</v>
      </c>
      <c r="Z668" s="2">
        <v>5403300000</v>
      </c>
      <c r="AA668" s="2">
        <v>5471850000</v>
      </c>
      <c r="AB668" s="2">
        <v>5540490000</v>
      </c>
      <c r="AC668" s="2">
        <v>5609220000</v>
      </c>
      <c r="AD668" s="2">
        <v>5678070000</v>
      </c>
      <c r="AE668" s="2">
        <v>5747050000</v>
      </c>
      <c r="AF668" s="2">
        <v>5841310000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2483010000</v>
      </c>
      <c r="D678" s="2">
        <v>2988510000</v>
      </c>
      <c r="E678" s="2">
        <v>3173750000</v>
      </c>
      <c r="F678" s="2">
        <v>3189750000</v>
      </c>
      <c r="G678" s="2">
        <v>3182140000</v>
      </c>
      <c r="H678" s="2">
        <v>3174810000</v>
      </c>
      <c r="I678" s="2">
        <v>3190440000</v>
      </c>
      <c r="J678" s="2">
        <v>3183490000</v>
      </c>
      <c r="K678" s="2">
        <v>3176820000</v>
      </c>
      <c r="L678" s="2">
        <v>3170220000</v>
      </c>
      <c r="M678" s="2">
        <v>3163960000</v>
      </c>
      <c r="N678" s="2">
        <v>3157730000</v>
      </c>
      <c r="O678" s="2">
        <v>3151830000</v>
      </c>
      <c r="P678" s="2">
        <v>3145490000</v>
      </c>
      <c r="Q678" s="2">
        <v>3138950000</v>
      </c>
      <c r="R678" s="2">
        <v>3153660000</v>
      </c>
      <c r="S678" s="2">
        <v>3167610000</v>
      </c>
      <c r="T678" s="2">
        <v>3181310000</v>
      </c>
      <c r="U678" s="2">
        <v>3194290000</v>
      </c>
      <c r="V678" s="2">
        <v>3227580000</v>
      </c>
      <c r="W678" s="2">
        <v>3240150000</v>
      </c>
      <c r="X678" s="2">
        <v>3252050000</v>
      </c>
      <c r="Y678" s="2">
        <v>3283510000</v>
      </c>
      <c r="Z678" s="2">
        <v>3294350000</v>
      </c>
      <c r="AA678" s="2">
        <v>3333420000</v>
      </c>
      <c r="AB678" s="2">
        <v>3348100000</v>
      </c>
      <c r="AC678" s="2">
        <v>3361200000</v>
      </c>
      <c r="AD678" s="2">
        <v>3392330000</v>
      </c>
      <c r="AE678" s="2">
        <v>3403540000</v>
      </c>
      <c r="AF678" s="2">
        <v>3433520000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758252000</v>
      </c>
      <c r="D688" s="2">
        <v>856040000</v>
      </c>
      <c r="E688" s="2">
        <v>915436000</v>
      </c>
      <c r="F688" s="2">
        <v>921203000</v>
      </c>
      <c r="G688" s="2">
        <v>916758000</v>
      </c>
      <c r="H688" s="2">
        <v>928569000</v>
      </c>
      <c r="I688" s="2">
        <v>935284000</v>
      </c>
      <c r="J688" s="2">
        <v>942199000</v>
      </c>
      <c r="K688" s="2">
        <v>944077000</v>
      </c>
      <c r="L688" s="2">
        <v>946166000</v>
      </c>
      <c r="M688" s="2">
        <v>948448000</v>
      </c>
      <c r="N688" s="2">
        <v>950906000</v>
      </c>
      <c r="O688" s="2">
        <v>958697000</v>
      </c>
      <c r="P688" s="2">
        <v>961441000</v>
      </c>
      <c r="Q688" s="2">
        <v>964322000</v>
      </c>
      <c r="R688" s="2">
        <v>977604000</v>
      </c>
      <c r="S688" s="2">
        <v>985813000</v>
      </c>
      <c r="T688" s="2">
        <v>999216000</v>
      </c>
      <c r="U688" s="2">
        <v>1007570000</v>
      </c>
      <c r="V688" s="2">
        <v>1026190000</v>
      </c>
      <c r="W688" s="2">
        <v>1039740000</v>
      </c>
      <c r="X688" s="2">
        <v>1053330000</v>
      </c>
      <c r="Y688" s="2">
        <v>1066970000</v>
      </c>
      <c r="Z688" s="2">
        <v>1080660000</v>
      </c>
      <c r="AA688" s="2">
        <v>1094370000</v>
      </c>
      <c r="AB688" s="2">
        <v>1108100000</v>
      </c>
      <c r="AC688" s="2">
        <v>1121840000</v>
      </c>
      <c r="AD688" s="2">
        <v>1135610000</v>
      </c>
      <c r="AE688" s="2">
        <v>1149410000</v>
      </c>
      <c r="AF688" s="2">
        <v>1168260000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496602000</v>
      </c>
      <c r="D698" s="2">
        <v>597702000</v>
      </c>
      <c r="E698" s="2">
        <v>634750000</v>
      </c>
      <c r="F698" s="2">
        <v>637950000</v>
      </c>
      <c r="G698" s="2">
        <v>636428000</v>
      </c>
      <c r="H698" s="2">
        <v>634962000</v>
      </c>
      <c r="I698" s="2">
        <v>638088000</v>
      </c>
      <c r="J698" s="2">
        <v>636698000</v>
      </c>
      <c r="K698" s="2">
        <v>635364000</v>
      </c>
      <c r="L698" s="2">
        <v>634045000</v>
      </c>
      <c r="M698" s="2">
        <v>632792000</v>
      </c>
      <c r="N698" s="2">
        <v>631547000</v>
      </c>
      <c r="O698" s="2">
        <v>630365000</v>
      </c>
      <c r="P698" s="2">
        <v>629098000</v>
      </c>
      <c r="Q698" s="2">
        <v>627790000</v>
      </c>
      <c r="R698" s="2">
        <v>630733000</v>
      </c>
      <c r="S698" s="2">
        <v>633522000</v>
      </c>
      <c r="T698" s="2">
        <v>636262000</v>
      </c>
      <c r="U698" s="2">
        <v>638857000</v>
      </c>
      <c r="V698" s="2">
        <v>645517000</v>
      </c>
      <c r="W698" s="2">
        <v>648030000</v>
      </c>
      <c r="X698" s="2">
        <v>650409000</v>
      </c>
      <c r="Y698" s="2">
        <v>656702000</v>
      </c>
      <c r="Z698" s="2">
        <v>658871000</v>
      </c>
      <c r="AA698" s="2">
        <v>666683000</v>
      </c>
      <c r="AB698" s="2">
        <v>669620000</v>
      </c>
      <c r="AC698" s="2">
        <v>672240000</v>
      </c>
      <c r="AD698" s="2">
        <v>678466000</v>
      </c>
      <c r="AE698" s="2">
        <v>680709000</v>
      </c>
      <c r="AF698" s="2">
        <v>686704000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1238400000000</v>
      </c>
      <c r="G725" s="2">
        <v>1226760000000</v>
      </c>
      <c r="H725" s="2">
        <v>1223160000000</v>
      </c>
      <c r="I725" s="2">
        <v>1222390000000</v>
      </c>
      <c r="J725" s="2">
        <v>1223740000000</v>
      </c>
      <c r="K725" s="2">
        <v>1218320000000</v>
      </c>
      <c r="L725" s="2">
        <v>1215410000000</v>
      </c>
      <c r="M725" s="2">
        <v>1209290000000</v>
      </c>
      <c r="N725" s="2">
        <v>1214570000000</v>
      </c>
      <c r="O725" s="2">
        <v>1221990000000</v>
      </c>
      <c r="P725" s="2">
        <v>1239040000000</v>
      </c>
      <c r="Q725" s="2">
        <v>1252890000000</v>
      </c>
      <c r="R725" s="2">
        <v>1274090000000</v>
      </c>
      <c r="S725" s="2">
        <v>1294730000000</v>
      </c>
      <c r="T725" s="2">
        <v>1323440000000</v>
      </c>
      <c r="U725" s="2">
        <v>1351610000000</v>
      </c>
      <c r="V725" s="2">
        <v>1389180000000</v>
      </c>
      <c r="W725" s="2">
        <v>1424980000000</v>
      </c>
      <c r="X725" s="2">
        <v>1468420000000</v>
      </c>
      <c r="Y725" s="2">
        <v>1516660000000</v>
      </c>
      <c r="Z725" s="2">
        <v>1566230000000</v>
      </c>
      <c r="AA725" s="2">
        <v>1622250000000</v>
      </c>
      <c r="AB725" s="2">
        <v>1683760000000</v>
      </c>
      <c r="AC725" s="2">
        <v>1748000000000</v>
      </c>
      <c r="AD725" s="2">
        <v>1813370000000</v>
      </c>
      <c r="AE725" s="2">
        <v>1883220000000</v>
      </c>
      <c r="AF725" s="2">
        <v>1957010000000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670103000</v>
      </c>
      <c r="D745" s="2">
        <v>661612000</v>
      </c>
      <c r="E745" s="2">
        <v>676637000</v>
      </c>
      <c r="F745" s="2">
        <v>675099000</v>
      </c>
      <c r="G745" s="2">
        <v>668755000</v>
      </c>
      <c r="H745" s="2">
        <v>666793000</v>
      </c>
      <c r="I745" s="2">
        <v>666374000</v>
      </c>
      <c r="J745" s="2">
        <v>667109000</v>
      </c>
      <c r="K745" s="2">
        <v>664151000</v>
      </c>
      <c r="L745" s="2">
        <v>662568000</v>
      </c>
      <c r="M745" s="2">
        <v>659232000</v>
      </c>
      <c r="N745" s="2">
        <v>662111000</v>
      </c>
      <c r="O745" s="2">
        <v>666153000</v>
      </c>
      <c r="P745" s="2">
        <v>675448000</v>
      </c>
      <c r="Q745" s="2">
        <v>683001000</v>
      </c>
      <c r="R745" s="2">
        <v>694553000</v>
      </c>
      <c r="S745" s="2">
        <v>705808000</v>
      </c>
      <c r="T745" s="2">
        <v>721456000</v>
      </c>
      <c r="U745" s="2">
        <v>736817000</v>
      </c>
      <c r="V745" s="2">
        <v>757297000</v>
      </c>
      <c r="W745" s="2">
        <v>776811000</v>
      </c>
      <c r="X745" s="2">
        <v>800492000</v>
      </c>
      <c r="Y745" s="2">
        <v>826792000</v>
      </c>
      <c r="Z745" s="2">
        <v>853810000</v>
      </c>
      <c r="AA745" s="2">
        <v>884352000</v>
      </c>
      <c r="AB745" s="2">
        <v>917883000</v>
      </c>
      <c r="AC745" s="2">
        <v>952904000</v>
      </c>
      <c r="AD745" s="2">
        <v>988539000</v>
      </c>
      <c r="AE745" s="2">
        <v>1026610000</v>
      </c>
      <c r="AF745" s="2">
        <v>1066840000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19176700000</v>
      </c>
      <c r="D755" s="2">
        <v>18907600000</v>
      </c>
      <c r="E755" s="2">
        <v>18658300000</v>
      </c>
      <c r="F755" s="2">
        <v>19426500000</v>
      </c>
      <c r="G755" s="2">
        <v>18964900000</v>
      </c>
      <c r="H755" s="2">
        <v>18171700000</v>
      </c>
      <c r="I755" s="2">
        <v>17557400000</v>
      </c>
      <c r="J755" s="2">
        <v>17312500000</v>
      </c>
      <c r="K755" s="2">
        <v>17506000000</v>
      </c>
      <c r="L755" s="2">
        <v>17408800000</v>
      </c>
      <c r="M755" s="2">
        <v>17474400000</v>
      </c>
      <c r="N755" s="2">
        <v>17638100000</v>
      </c>
      <c r="O755" s="2">
        <v>17768800000</v>
      </c>
      <c r="P755" s="2">
        <v>17854100000</v>
      </c>
      <c r="Q755" s="2">
        <v>17972300000</v>
      </c>
      <c r="R755" s="2">
        <v>17991700000</v>
      </c>
      <c r="S755" s="2">
        <v>18034500000</v>
      </c>
      <c r="T755" s="2">
        <v>18096300000</v>
      </c>
      <c r="U755" s="2">
        <v>18074600000</v>
      </c>
      <c r="V755" s="2">
        <v>18099800000</v>
      </c>
      <c r="W755" s="2">
        <v>18244600000</v>
      </c>
      <c r="X755" s="2">
        <v>18364800000</v>
      </c>
      <c r="Y755" s="2">
        <v>18383600000</v>
      </c>
      <c r="Z755" s="2">
        <v>18386500000</v>
      </c>
      <c r="AA755" s="2">
        <v>18385600000</v>
      </c>
      <c r="AB755" s="2">
        <v>18430100000</v>
      </c>
      <c r="AC755" s="2">
        <v>18528300000</v>
      </c>
      <c r="AD755" s="2">
        <v>18658200000</v>
      </c>
      <c r="AE755" s="2">
        <v>18713600000</v>
      </c>
      <c r="AF755" s="2">
        <v>18841600000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3265580000</v>
      </c>
      <c r="D765" s="2">
        <v>3224200000</v>
      </c>
      <c r="E765" s="2">
        <v>3297420000</v>
      </c>
      <c r="F765" s="2">
        <v>3289930000</v>
      </c>
      <c r="G765" s="2">
        <v>3259010000</v>
      </c>
      <c r="H765" s="2">
        <v>3249450000</v>
      </c>
      <c r="I765" s="2">
        <v>3247410000</v>
      </c>
      <c r="J765" s="2">
        <v>3250990000</v>
      </c>
      <c r="K765" s="2">
        <v>3236570000</v>
      </c>
      <c r="L765" s="2">
        <v>3228860000</v>
      </c>
      <c r="M765" s="2">
        <v>3212600000</v>
      </c>
      <c r="N765" s="2">
        <v>3226630000</v>
      </c>
      <c r="O765" s="2">
        <v>3246330000</v>
      </c>
      <c r="P765" s="2">
        <v>3291630000</v>
      </c>
      <c r="Q765" s="2">
        <v>3328430000</v>
      </c>
      <c r="R765" s="2">
        <v>3384730000</v>
      </c>
      <c r="S765" s="2">
        <v>3439580000</v>
      </c>
      <c r="T765" s="2">
        <v>3515830000</v>
      </c>
      <c r="U765" s="2">
        <v>3590690000</v>
      </c>
      <c r="V765" s="2">
        <v>3690500000</v>
      </c>
      <c r="W765" s="2">
        <v>3785600000</v>
      </c>
      <c r="X765" s="2">
        <v>3901000000</v>
      </c>
      <c r="Y765" s="2">
        <v>4029160000</v>
      </c>
      <c r="Z765" s="2">
        <v>4160830000</v>
      </c>
      <c r="AA765" s="2">
        <v>4309670000</v>
      </c>
      <c r="AB765" s="2">
        <v>4473080000</v>
      </c>
      <c r="AC765" s="2">
        <v>4643740000</v>
      </c>
      <c r="AD765" s="2">
        <v>4817400000</v>
      </c>
      <c r="AE765" s="2">
        <v>5002940000</v>
      </c>
      <c r="AF765" s="2">
        <v>5199000000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93452800000</v>
      </c>
      <c r="D775" s="2">
        <v>92141500000</v>
      </c>
      <c r="E775" s="2">
        <v>90926500000</v>
      </c>
      <c r="F775" s="2">
        <v>94670000000</v>
      </c>
      <c r="G775" s="2">
        <v>92420600000</v>
      </c>
      <c r="H775" s="2">
        <v>88555000000</v>
      </c>
      <c r="I775" s="2">
        <v>85561600000</v>
      </c>
      <c r="J775" s="2">
        <v>84368300000</v>
      </c>
      <c r="K775" s="2">
        <v>85311100000</v>
      </c>
      <c r="L775" s="2">
        <v>84837700000</v>
      </c>
      <c r="M775" s="2">
        <v>85157300000</v>
      </c>
      <c r="N775" s="2">
        <v>85954700000</v>
      </c>
      <c r="O775" s="2">
        <v>86591700000</v>
      </c>
      <c r="P775" s="2">
        <v>87007300000</v>
      </c>
      <c r="Q775" s="2">
        <v>87583600000</v>
      </c>
      <c r="R775" s="2">
        <v>87678200000</v>
      </c>
      <c r="S775" s="2">
        <v>87886500000</v>
      </c>
      <c r="T775" s="2">
        <v>88188000000</v>
      </c>
      <c r="U775" s="2">
        <v>88082300000</v>
      </c>
      <c r="V775" s="2">
        <v>88204800000</v>
      </c>
      <c r="W775" s="2">
        <v>88910600000</v>
      </c>
      <c r="X775" s="2">
        <v>89496300000</v>
      </c>
      <c r="Y775" s="2">
        <v>89587800000</v>
      </c>
      <c r="Z775" s="2">
        <v>89602100000</v>
      </c>
      <c r="AA775" s="2">
        <v>89597500000</v>
      </c>
      <c r="AB775" s="2">
        <v>89814500000</v>
      </c>
      <c r="AC775" s="2">
        <v>90293100000</v>
      </c>
      <c r="AD775" s="2">
        <v>90926100000</v>
      </c>
      <c r="AE775" s="2">
        <v>91196000000</v>
      </c>
      <c r="AF775" s="2">
        <v>91819900000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15460900000</v>
      </c>
      <c r="D785" s="2">
        <v>15265000000</v>
      </c>
      <c r="E785" s="2">
        <v>15611600000</v>
      </c>
      <c r="F785" s="2">
        <v>15576100000</v>
      </c>
      <c r="G785" s="2">
        <v>15429800000</v>
      </c>
      <c r="H785" s="2">
        <v>15384500000</v>
      </c>
      <c r="I785" s="2">
        <v>15374800000</v>
      </c>
      <c r="J785" s="2">
        <v>15391800000</v>
      </c>
      <c r="K785" s="2">
        <v>15323500000</v>
      </c>
      <c r="L785" s="2">
        <v>15287000000</v>
      </c>
      <c r="M785" s="2">
        <v>15210000000</v>
      </c>
      <c r="N785" s="2">
        <v>15276500000</v>
      </c>
      <c r="O785" s="2">
        <v>15369700000</v>
      </c>
      <c r="P785" s="2">
        <v>15584200000</v>
      </c>
      <c r="Q785" s="2">
        <v>15758500000</v>
      </c>
      <c r="R785" s="2">
        <v>16025000000</v>
      </c>
      <c r="S785" s="2">
        <v>16284700000</v>
      </c>
      <c r="T785" s="2">
        <v>16645700000</v>
      </c>
      <c r="U785" s="2">
        <v>17000100000</v>
      </c>
      <c r="V785" s="2">
        <v>17472600000</v>
      </c>
      <c r="W785" s="2">
        <v>17922900000</v>
      </c>
      <c r="X785" s="2">
        <v>18469300000</v>
      </c>
      <c r="Y785" s="2">
        <v>19076000000</v>
      </c>
      <c r="Z785" s="2">
        <v>19699400000</v>
      </c>
      <c r="AA785" s="2">
        <v>20404100000</v>
      </c>
      <c r="AB785" s="2">
        <v>21177700000</v>
      </c>
      <c r="AC785" s="2">
        <v>21985700000</v>
      </c>
      <c r="AD785" s="2">
        <v>22807900000</v>
      </c>
      <c r="AE785" s="2">
        <v>23686400000</v>
      </c>
      <c r="AF785" s="2">
        <v>24614600000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442452000000</v>
      </c>
      <c r="D795" s="2">
        <v>436243000000</v>
      </c>
      <c r="E795" s="2">
        <v>430491000000</v>
      </c>
      <c r="F795" s="2">
        <v>448215000000</v>
      </c>
      <c r="G795" s="2">
        <v>437564000000</v>
      </c>
      <c r="H795" s="2">
        <v>419263000000</v>
      </c>
      <c r="I795" s="2">
        <v>405091000000</v>
      </c>
      <c r="J795" s="2">
        <v>399441000000</v>
      </c>
      <c r="K795" s="2">
        <v>403905000000</v>
      </c>
      <c r="L795" s="2">
        <v>401663000000</v>
      </c>
      <c r="M795" s="2">
        <v>403177000000</v>
      </c>
      <c r="N795" s="2">
        <v>406952000000</v>
      </c>
      <c r="O795" s="2">
        <v>409968000000</v>
      </c>
      <c r="P795" s="2">
        <v>411935000000</v>
      </c>
      <c r="Q795" s="2">
        <v>414664000000</v>
      </c>
      <c r="R795" s="2">
        <v>415112000000</v>
      </c>
      <c r="S795" s="2">
        <v>416098000000</v>
      </c>
      <c r="T795" s="2">
        <v>417525000000</v>
      </c>
      <c r="U795" s="2">
        <v>417025000000</v>
      </c>
      <c r="V795" s="2">
        <v>417605000000</v>
      </c>
      <c r="W795" s="2">
        <v>420947000000</v>
      </c>
      <c r="X795" s="2">
        <v>423719000000</v>
      </c>
      <c r="Y795" s="2">
        <v>424153000000</v>
      </c>
      <c r="Z795" s="2">
        <v>424221000000</v>
      </c>
      <c r="AA795" s="2">
        <v>424198000000</v>
      </c>
      <c r="AB795" s="2">
        <v>425226000000</v>
      </c>
      <c r="AC795" s="2">
        <v>427492000000</v>
      </c>
      <c r="AD795" s="2">
        <v>430489000000</v>
      </c>
      <c r="AE795" s="2">
        <v>431767000000</v>
      </c>
      <c r="AF795" s="2">
        <v>434721000000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395258000</v>
      </c>
      <c r="D805" s="2">
        <v>390249000</v>
      </c>
      <c r="E805" s="2">
        <v>399112000</v>
      </c>
      <c r="F805" s="2">
        <v>398204000</v>
      </c>
      <c r="G805" s="2">
        <v>394462000</v>
      </c>
      <c r="H805" s="2">
        <v>393305000</v>
      </c>
      <c r="I805" s="2">
        <v>393058000</v>
      </c>
      <c r="J805" s="2">
        <v>393491000</v>
      </c>
      <c r="K805" s="2">
        <v>391747000</v>
      </c>
      <c r="L805" s="2">
        <v>390813000</v>
      </c>
      <c r="M805" s="2">
        <v>388845000</v>
      </c>
      <c r="N805" s="2">
        <v>390544000</v>
      </c>
      <c r="O805" s="2">
        <v>392928000</v>
      </c>
      <c r="P805" s="2">
        <v>398410000</v>
      </c>
      <c r="Q805" s="2">
        <v>402866000</v>
      </c>
      <c r="R805" s="2">
        <v>409679000</v>
      </c>
      <c r="S805" s="2">
        <v>416318000</v>
      </c>
      <c r="T805" s="2">
        <v>425548000</v>
      </c>
      <c r="U805" s="2">
        <v>434609000</v>
      </c>
      <c r="V805" s="2">
        <v>446689000</v>
      </c>
      <c r="W805" s="2">
        <v>458199000</v>
      </c>
      <c r="X805" s="2">
        <v>472167000</v>
      </c>
      <c r="Y805" s="2">
        <v>487680000</v>
      </c>
      <c r="Z805" s="2">
        <v>503617000</v>
      </c>
      <c r="AA805" s="2">
        <v>521632000</v>
      </c>
      <c r="AB805" s="2">
        <v>541410000</v>
      </c>
      <c r="AC805" s="2">
        <v>562067000</v>
      </c>
      <c r="AD805" s="2">
        <v>583086000</v>
      </c>
      <c r="AE805" s="2">
        <v>605544000</v>
      </c>
      <c r="AF805" s="2">
        <v>629274000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11311300000</v>
      </c>
      <c r="D815" s="2">
        <v>11152600000</v>
      </c>
      <c r="E815" s="2">
        <v>11005500000</v>
      </c>
      <c r="F815" s="2">
        <v>11458600000</v>
      </c>
      <c r="G815" s="2">
        <v>11186400000</v>
      </c>
      <c r="H815" s="2">
        <v>10718500000</v>
      </c>
      <c r="I815" s="2">
        <v>10356200000</v>
      </c>
      <c r="J815" s="2">
        <v>10211700000</v>
      </c>
      <c r="K815" s="2">
        <v>10325800000</v>
      </c>
      <c r="L815" s="2">
        <v>10268500000</v>
      </c>
      <c r="M815" s="2">
        <v>10307200000</v>
      </c>
      <c r="N815" s="2">
        <v>10403700000</v>
      </c>
      <c r="O815" s="2">
        <v>10480800000</v>
      </c>
      <c r="P815" s="2">
        <v>10531100000</v>
      </c>
      <c r="Q815" s="2">
        <v>10600900000</v>
      </c>
      <c r="R815" s="2">
        <v>10612400000</v>
      </c>
      <c r="S815" s="2">
        <v>10637600000</v>
      </c>
      <c r="T815" s="2">
        <v>10674100000</v>
      </c>
      <c r="U815" s="2">
        <v>10661300000</v>
      </c>
      <c r="V815" s="2">
        <v>10676100000</v>
      </c>
      <c r="W815" s="2">
        <v>10761500000</v>
      </c>
      <c r="X815" s="2">
        <v>10832400000</v>
      </c>
      <c r="Y815" s="2">
        <v>10843500000</v>
      </c>
      <c r="Z815" s="2">
        <v>10845200000</v>
      </c>
      <c r="AA815" s="2">
        <v>10844700000</v>
      </c>
      <c r="AB815" s="2">
        <v>10870900000</v>
      </c>
      <c r="AC815" s="2">
        <v>10928900000</v>
      </c>
      <c r="AD815" s="2">
        <v>11005500000</v>
      </c>
      <c r="AE815" s="2">
        <v>11038100000</v>
      </c>
      <c r="AF815" s="2">
        <v>11113700000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381179000</v>
      </c>
      <c r="D825" s="2">
        <v>376349000</v>
      </c>
      <c r="E825" s="2">
        <v>384896000</v>
      </c>
      <c r="F825" s="2">
        <v>384021000</v>
      </c>
      <c r="G825" s="2">
        <v>380412000</v>
      </c>
      <c r="H825" s="2">
        <v>379296000</v>
      </c>
      <c r="I825" s="2">
        <v>379058000</v>
      </c>
      <c r="J825" s="2">
        <v>379476000</v>
      </c>
      <c r="K825" s="2">
        <v>377793000</v>
      </c>
      <c r="L825" s="2">
        <v>376893000</v>
      </c>
      <c r="M825" s="2">
        <v>374995000</v>
      </c>
      <c r="N825" s="2">
        <v>376633000</v>
      </c>
      <c r="O825" s="2">
        <v>378932000</v>
      </c>
      <c r="P825" s="2">
        <v>384220000</v>
      </c>
      <c r="Q825" s="2">
        <v>388516000</v>
      </c>
      <c r="R825" s="2">
        <v>395087000</v>
      </c>
      <c r="S825" s="2">
        <v>401489000</v>
      </c>
      <c r="T825" s="2">
        <v>410391000</v>
      </c>
      <c r="U825" s="2">
        <v>419129000</v>
      </c>
      <c r="V825" s="2">
        <v>430778000</v>
      </c>
      <c r="W825" s="2">
        <v>441879000</v>
      </c>
      <c r="X825" s="2">
        <v>455350000</v>
      </c>
      <c r="Y825" s="2">
        <v>470309000</v>
      </c>
      <c r="Z825" s="2">
        <v>485678000</v>
      </c>
      <c r="AA825" s="2">
        <v>503052000</v>
      </c>
      <c r="AB825" s="2">
        <v>522126000</v>
      </c>
      <c r="AC825" s="2">
        <v>542047000</v>
      </c>
      <c r="AD825" s="2">
        <v>562317000</v>
      </c>
      <c r="AE825" s="2">
        <v>583975000</v>
      </c>
      <c r="AF825" s="2">
        <v>606860000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10908400000</v>
      </c>
      <c r="D835" s="2">
        <v>10755300000</v>
      </c>
      <c r="E835" s="2">
        <v>10613500000</v>
      </c>
      <c r="F835" s="2">
        <v>11050500000</v>
      </c>
      <c r="G835" s="2">
        <v>10787900000</v>
      </c>
      <c r="H835" s="2">
        <v>10336700000</v>
      </c>
      <c r="I835" s="2">
        <v>9987290000</v>
      </c>
      <c r="J835" s="2">
        <v>9848010000</v>
      </c>
      <c r="K835" s="2">
        <v>9958050000</v>
      </c>
      <c r="L835" s="2">
        <v>9902790000</v>
      </c>
      <c r="M835" s="2">
        <v>9940110000</v>
      </c>
      <c r="N835" s="2">
        <v>10033200000</v>
      </c>
      <c r="O835" s="2">
        <v>10107500000</v>
      </c>
      <c r="P835" s="2">
        <v>10156000000</v>
      </c>
      <c r="Q835" s="2">
        <v>10223300000</v>
      </c>
      <c r="R835" s="2">
        <v>10234400000</v>
      </c>
      <c r="S835" s="2">
        <v>10258700000</v>
      </c>
      <c r="T835" s="2">
        <v>10293900000</v>
      </c>
      <c r="U835" s="2">
        <v>10281500000</v>
      </c>
      <c r="V835" s="2">
        <v>10295800000</v>
      </c>
      <c r="W835" s="2">
        <v>10378200000</v>
      </c>
      <c r="X835" s="2">
        <v>10446600000</v>
      </c>
      <c r="Y835" s="2">
        <v>10457300000</v>
      </c>
      <c r="Z835" s="2">
        <v>10458900000</v>
      </c>
      <c r="AA835" s="2">
        <v>10458400000</v>
      </c>
      <c r="AB835" s="2">
        <v>10483700000</v>
      </c>
      <c r="AC835" s="2">
        <v>10539600000</v>
      </c>
      <c r="AD835" s="2">
        <v>10613500000</v>
      </c>
      <c r="AE835" s="2">
        <v>10645000000</v>
      </c>
      <c r="AF835" s="2">
        <v>10717800000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5780470</v>
      </c>
      <c r="D845" s="2">
        <v>5707220</v>
      </c>
      <c r="E845" s="2">
        <v>5836830</v>
      </c>
      <c r="F845" s="2">
        <v>5823560</v>
      </c>
      <c r="G845" s="2">
        <v>5768830</v>
      </c>
      <c r="H845" s="2">
        <v>5751910</v>
      </c>
      <c r="I845" s="2">
        <v>5748290</v>
      </c>
      <c r="J845" s="2">
        <v>5754630</v>
      </c>
      <c r="K845" s="2">
        <v>5729120</v>
      </c>
      <c r="L845" s="2">
        <v>5715460</v>
      </c>
      <c r="M845" s="2">
        <v>5686680</v>
      </c>
      <c r="N845" s="2">
        <v>5711520</v>
      </c>
      <c r="O845" s="2">
        <v>5746390</v>
      </c>
      <c r="P845" s="2">
        <v>5826570</v>
      </c>
      <c r="Q845" s="2">
        <v>5891720</v>
      </c>
      <c r="R845" s="2">
        <v>5991370</v>
      </c>
      <c r="S845" s="2">
        <v>6088460</v>
      </c>
      <c r="T845" s="2">
        <v>6223440</v>
      </c>
      <c r="U845" s="2">
        <v>6355950</v>
      </c>
      <c r="V845" s="2">
        <v>6532610</v>
      </c>
      <c r="W845" s="2">
        <v>6700950</v>
      </c>
      <c r="X845" s="2">
        <v>6905230</v>
      </c>
      <c r="Y845" s="2">
        <v>7132090</v>
      </c>
      <c r="Z845" s="2">
        <v>7365160</v>
      </c>
      <c r="AA845" s="2">
        <v>7628620</v>
      </c>
      <c r="AB845" s="2">
        <v>7917870</v>
      </c>
      <c r="AC845" s="2">
        <v>8219970</v>
      </c>
      <c r="AD845" s="2">
        <v>8527370</v>
      </c>
      <c r="AE845" s="2">
        <v>8855800</v>
      </c>
      <c r="AF845" s="2">
        <v>9202840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165423000</v>
      </c>
      <c r="D855" s="2">
        <v>163101000</v>
      </c>
      <c r="E855" s="2">
        <v>160951000</v>
      </c>
      <c r="F855" s="2">
        <v>167577000</v>
      </c>
      <c r="G855" s="2">
        <v>163595000</v>
      </c>
      <c r="H855" s="2">
        <v>156753000</v>
      </c>
      <c r="I855" s="2">
        <v>151454000</v>
      </c>
      <c r="J855" s="2">
        <v>149342000</v>
      </c>
      <c r="K855" s="2">
        <v>151011000</v>
      </c>
      <c r="L855" s="2">
        <v>150173000</v>
      </c>
      <c r="M855" s="2">
        <v>150739000</v>
      </c>
      <c r="N855" s="2">
        <v>152150000</v>
      </c>
      <c r="O855" s="2">
        <v>153277000</v>
      </c>
      <c r="P855" s="2">
        <v>154013000</v>
      </c>
      <c r="Q855" s="2">
        <v>155033000</v>
      </c>
      <c r="R855" s="2">
        <v>155201000</v>
      </c>
      <c r="S855" s="2">
        <v>155569000</v>
      </c>
      <c r="T855" s="2">
        <v>156103000</v>
      </c>
      <c r="U855" s="2">
        <v>155916000</v>
      </c>
      <c r="V855" s="2">
        <v>156133000</v>
      </c>
      <c r="W855" s="2">
        <v>157382000</v>
      </c>
      <c r="X855" s="2">
        <v>158419000</v>
      </c>
      <c r="Y855" s="2">
        <v>158581000</v>
      </c>
      <c r="Z855" s="2">
        <v>158606000</v>
      </c>
      <c r="AA855" s="2">
        <v>158598000</v>
      </c>
      <c r="AB855" s="2">
        <v>158982000</v>
      </c>
      <c r="AC855" s="2">
        <v>159829000</v>
      </c>
      <c r="AD855" s="2">
        <v>160950000</v>
      </c>
      <c r="AE855" s="2">
        <v>161428000</v>
      </c>
      <c r="AF855" s="2">
        <v>162532000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292071000</v>
      </c>
      <c r="D865" s="2">
        <v>288370000</v>
      </c>
      <c r="E865" s="2">
        <v>294919000</v>
      </c>
      <c r="F865" s="2">
        <v>294248000</v>
      </c>
      <c r="G865" s="2">
        <v>291483000</v>
      </c>
      <c r="H865" s="2">
        <v>290628000</v>
      </c>
      <c r="I865" s="2">
        <v>290445000</v>
      </c>
      <c r="J865" s="2">
        <v>290766000</v>
      </c>
      <c r="K865" s="2">
        <v>289476000</v>
      </c>
      <c r="L865" s="2">
        <v>288787000</v>
      </c>
      <c r="M865" s="2">
        <v>287332000</v>
      </c>
      <c r="N865" s="2">
        <v>288587000</v>
      </c>
      <c r="O865" s="2">
        <v>290349000</v>
      </c>
      <c r="P865" s="2">
        <v>294400000</v>
      </c>
      <c r="Q865" s="2">
        <v>297692000</v>
      </c>
      <c r="R865" s="2">
        <v>302727000</v>
      </c>
      <c r="S865" s="2">
        <v>307633000</v>
      </c>
      <c r="T865" s="2">
        <v>314453000</v>
      </c>
      <c r="U865" s="2">
        <v>321149000</v>
      </c>
      <c r="V865" s="2">
        <v>330075000</v>
      </c>
      <c r="W865" s="2">
        <v>338581000</v>
      </c>
      <c r="X865" s="2">
        <v>348902000</v>
      </c>
      <c r="Y865" s="2">
        <v>360365000</v>
      </c>
      <c r="Z865" s="2">
        <v>372141000</v>
      </c>
      <c r="AA865" s="2">
        <v>385453000</v>
      </c>
      <c r="AB865" s="2">
        <v>400068000</v>
      </c>
      <c r="AC865" s="2">
        <v>415332000</v>
      </c>
      <c r="AD865" s="2">
        <v>430864000</v>
      </c>
      <c r="AE865" s="2">
        <v>447459000</v>
      </c>
      <c r="AF865" s="2">
        <v>464994000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8358340000</v>
      </c>
      <c r="D875" s="2">
        <v>8241060000</v>
      </c>
      <c r="E875" s="2">
        <v>8132390000</v>
      </c>
      <c r="F875" s="2">
        <v>8467210000</v>
      </c>
      <c r="G875" s="2">
        <v>8266020000</v>
      </c>
      <c r="H875" s="2">
        <v>7920290000</v>
      </c>
      <c r="I875" s="2">
        <v>7652550000</v>
      </c>
      <c r="J875" s="2">
        <v>7545830000</v>
      </c>
      <c r="K875" s="2">
        <v>7630150000</v>
      </c>
      <c r="L875" s="2">
        <v>7587810000</v>
      </c>
      <c r="M875" s="2">
        <v>7616400000</v>
      </c>
      <c r="N875" s="2">
        <v>7687710000</v>
      </c>
      <c r="O875" s="2">
        <v>7744690000</v>
      </c>
      <c r="P875" s="2">
        <v>7781860000</v>
      </c>
      <c r="Q875" s="2">
        <v>7833400000</v>
      </c>
      <c r="R875" s="2">
        <v>7841870000</v>
      </c>
      <c r="S875" s="2">
        <v>7860490000</v>
      </c>
      <c r="T875" s="2">
        <v>7887460000</v>
      </c>
      <c r="U875" s="2">
        <v>7878000000</v>
      </c>
      <c r="V875" s="2">
        <v>7888960000</v>
      </c>
      <c r="W875" s="2">
        <v>7952090000</v>
      </c>
      <c r="X875" s="2">
        <v>8004470000</v>
      </c>
      <c r="Y875" s="2">
        <v>8012650000</v>
      </c>
      <c r="Z875" s="2">
        <v>8013940000</v>
      </c>
      <c r="AA875" s="2">
        <v>8013520000</v>
      </c>
      <c r="AB875" s="2">
        <v>8032930000</v>
      </c>
      <c r="AC875" s="2">
        <v>8075740000</v>
      </c>
      <c r="AD875" s="2">
        <v>8132350000</v>
      </c>
      <c r="AE875" s="2">
        <v>8156490000</v>
      </c>
      <c r="AF875" s="2">
        <v>8212300000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62144100</v>
      </c>
      <c r="D885" s="2">
        <v>61356700</v>
      </c>
      <c r="E885" s="2">
        <v>62750100</v>
      </c>
      <c r="F885" s="2">
        <v>62607400</v>
      </c>
      <c r="G885" s="2">
        <v>62019100</v>
      </c>
      <c r="H885" s="2">
        <v>61837100</v>
      </c>
      <c r="I885" s="2">
        <v>61798300</v>
      </c>
      <c r="J885" s="2">
        <v>61866400</v>
      </c>
      <c r="K885" s="2">
        <v>61592100</v>
      </c>
      <c r="L885" s="2">
        <v>61445300</v>
      </c>
      <c r="M885" s="2">
        <v>61135900</v>
      </c>
      <c r="N885" s="2">
        <v>61402900</v>
      </c>
      <c r="O885" s="2">
        <v>61777800</v>
      </c>
      <c r="P885" s="2">
        <v>62639800</v>
      </c>
      <c r="Q885" s="2">
        <v>63340200</v>
      </c>
      <c r="R885" s="2">
        <v>64411600</v>
      </c>
      <c r="S885" s="2">
        <v>65455300</v>
      </c>
      <c r="T885" s="2">
        <v>66906500</v>
      </c>
      <c r="U885" s="2">
        <v>68331000</v>
      </c>
      <c r="V885" s="2">
        <v>70230300</v>
      </c>
      <c r="W885" s="2">
        <v>72040100</v>
      </c>
      <c r="X885" s="2">
        <v>74236200</v>
      </c>
      <c r="Y885" s="2">
        <v>76675100</v>
      </c>
      <c r="Z885" s="2">
        <v>79180700</v>
      </c>
      <c r="AA885" s="2">
        <v>82013200</v>
      </c>
      <c r="AB885" s="2">
        <v>85122800</v>
      </c>
      <c r="AC885" s="2">
        <v>88370500</v>
      </c>
      <c r="AD885" s="2">
        <v>91675300</v>
      </c>
      <c r="AE885" s="2">
        <v>95206200</v>
      </c>
      <c r="AF885" s="2">
        <v>98937100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1778410000</v>
      </c>
      <c r="D895" s="2">
        <v>1753460000</v>
      </c>
      <c r="E895" s="2">
        <v>1730330000</v>
      </c>
      <c r="F895" s="2">
        <v>1801570000</v>
      </c>
      <c r="G895" s="2">
        <v>1758770000</v>
      </c>
      <c r="H895" s="2">
        <v>1685210000</v>
      </c>
      <c r="I895" s="2">
        <v>1628240000</v>
      </c>
      <c r="J895" s="2">
        <v>1605530000</v>
      </c>
      <c r="K895" s="2">
        <v>1623470000</v>
      </c>
      <c r="L895" s="2">
        <v>1614460000</v>
      </c>
      <c r="M895" s="2">
        <v>1620550000</v>
      </c>
      <c r="N895" s="2">
        <v>1635720000</v>
      </c>
      <c r="O895" s="2">
        <v>1647840000</v>
      </c>
      <c r="P895" s="2">
        <v>1655750000</v>
      </c>
      <c r="Q895" s="2">
        <v>1666720000</v>
      </c>
      <c r="R895" s="2">
        <v>1668520000</v>
      </c>
      <c r="S895" s="2">
        <v>1672480000</v>
      </c>
      <c r="T895" s="2">
        <v>1678220000</v>
      </c>
      <c r="U895" s="2">
        <v>1676210000</v>
      </c>
      <c r="V895" s="2">
        <v>1678540000</v>
      </c>
      <c r="W895" s="2">
        <v>1691970000</v>
      </c>
      <c r="X895" s="2">
        <v>1703120000</v>
      </c>
      <c r="Y895" s="2">
        <v>1704860000</v>
      </c>
      <c r="Z895" s="2">
        <v>1705130000</v>
      </c>
      <c r="AA895" s="2">
        <v>1705040000</v>
      </c>
      <c r="AB895" s="2">
        <v>1709170000</v>
      </c>
      <c r="AC895" s="2">
        <v>1718280000</v>
      </c>
      <c r="AD895" s="2">
        <v>1730330000</v>
      </c>
      <c r="AE895" s="2">
        <v>1735460000</v>
      </c>
      <c r="AF895" s="2">
        <v>1747340000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50059200</v>
      </c>
      <c r="G905" s="2">
        <v>49588800</v>
      </c>
      <c r="H905" s="2">
        <v>49443300</v>
      </c>
      <c r="I905" s="2">
        <v>49412300</v>
      </c>
      <c r="J905" s="2">
        <v>49466700</v>
      </c>
      <c r="K905" s="2">
        <v>49247400</v>
      </c>
      <c r="L905" s="2">
        <v>49130100</v>
      </c>
      <c r="M905" s="2">
        <v>48882700</v>
      </c>
      <c r="N905" s="2">
        <v>49096200</v>
      </c>
      <c r="O905" s="2">
        <v>49395900</v>
      </c>
      <c r="P905" s="2">
        <v>50085100</v>
      </c>
      <c r="Q905" s="2">
        <v>50645200</v>
      </c>
      <c r="R905" s="2">
        <v>51501800</v>
      </c>
      <c r="S905" s="2">
        <v>52336300</v>
      </c>
      <c r="T905" s="2">
        <v>53496600</v>
      </c>
      <c r="U905" s="2">
        <v>54635700</v>
      </c>
      <c r="V905" s="2">
        <v>56154300</v>
      </c>
      <c r="W905" s="2">
        <v>57601300</v>
      </c>
      <c r="X905" s="2">
        <v>59357300</v>
      </c>
      <c r="Y905" s="2">
        <v>61307400</v>
      </c>
      <c r="Z905" s="2">
        <v>63310800</v>
      </c>
      <c r="AA905" s="2">
        <v>65575600</v>
      </c>
      <c r="AB905" s="2">
        <v>68062000</v>
      </c>
      <c r="AC905" s="2">
        <v>70658700</v>
      </c>
      <c r="AD905" s="2">
        <v>73301100</v>
      </c>
      <c r="AE905" s="2">
        <v>76124400</v>
      </c>
      <c r="AF905" s="2">
        <v>79107500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9937760</v>
      </c>
      <c r="D925" s="2">
        <v>9811830</v>
      </c>
      <c r="E925" s="2">
        <v>10034700</v>
      </c>
      <c r="F925" s="2">
        <v>10011800</v>
      </c>
      <c r="G925" s="2">
        <v>9917760</v>
      </c>
      <c r="H925" s="2">
        <v>9888670</v>
      </c>
      <c r="I925" s="2">
        <v>9882450</v>
      </c>
      <c r="J925" s="2">
        <v>9893350</v>
      </c>
      <c r="K925" s="2">
        <v>9849480</v>
      </c>
      <c r="L925" s="2">
        <v>9826010</v>
      </c>
      <c r="M925" s="2">
        <v>9776540</v>
      </c>
      <c r="N925" s="2">
        <v>9819230</v>
      </c>
      <c r="O925" s="2">
        <v>9879170</v>
      </c>
      <c r="P925" s="2">
        <v>10017000</v>
      </c>
      <c r="Q925" s="2">
        <v>10129000</v>
      </c>
      <c r="R925" s="2">
        <v>10300400</v>
      </c>
      <c r="S925" s="2">
        <v>10467300</v>
      </c>
      <c r="T925" s="2">
        <v>10699300</v>
      </c>
      <c r="U925" s="2">
        <v>10927100</v>
      </c>
      <c r="V925" s="2">
        <v>11230900</v>
      </c>
      <c r="W925" s="2">
        <v>11520300</v>
      </c>
      <c r="X925" s="2">
        <v>11871500</v>
      </c>
      <c r="Y925" s="2">
        <v>12261500</v>
      </c>
      <c r="Z925" s="2">
        <v>12662200</v>
      </c>
      <c r="AA925" s="2">
        <v>13115100</v>
      </c>
      <c r="AB925" s="2">
        <v>13612400</v>
      </c>
      <c r="AC925" s="2">
        <v>14131700</v>
      </c>
      <c r="AD925" s="2">
        <v>14660200</v>
      </c>
      <c r="AE925" s="2">
        <v>15224900</v>
      </c>
      <c r="AF925" s="2">
        <v>15821500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284394000</v>
      </c>
      <c r="D935" s="2">
        <v>280404000</v>
      </c>
      <c r="E935" s="2">
        <v>276706000</v>
      </c>
      <c r="F935" s="2">
        <v>288098000</v>
      </c>
      <c r="G935" s="2">
        <v>281253000</v>
      </c>
      <c r="H935" s="2">
        <v>269489000</v>
      </c>
      <c r="I935" s="2">
        <v>260380000</v>
      </c>
      <c r="J935" s="2">
        <v>256748000</v>
      </c>
      <c r="K935" s="2">
        <v>259617000</v>
      </c>
      <c r="L935" s="2">
        <v>258177000</v>
      </c>
      <c r="M935" s="2">
        <v>259149000</v>
      </c>
      <c r="N935" s="2">
        <v>261576000</v>
      </c>
      <c r="O935" s="2">
        <v>263514000</v>
      </c>
      <c r="P935" s="2">
        <v>264779000</v>
      </c>
      <c r="Q935" s="2">
        <v>266533000</v>
      </c>
      <c r="R935" s="2">
        <v>266821000</v>
      </c>
      <c r="S935" s="2">
        <v>267455000</v>
      </c>
      <c r="T935" s="2">
        <v>268372000</v>
      </c>
      <c r="U935" s="2">
        <v>268050000</v>
      </c>
      <c r="V935" s="2">
        <v>268423000</v>
      </c>
      <c r="W935" s="2">
        <v>270571000</v>
      </c>
      <c r="X935" s="2">
        <v>272354000</v>
      </c>
      <c r="Y935" s="2">
        <v>272632000</v>
      </c>
      <c r="Z935" s="2">
        <v>272676000</v>
      </c>
      <c r="AA935" s="2">
        <v>272661000</v>
      </c>
      <c r="AB935" s="2">
        <v>273322000</v>
      </c>
      <c r="AC935" s="2">
        <v>274778000</v>
      </c>
      <c r="AD935" s="2">
        <v>276705000</v>
      </c>
      <c r="AE935" s="2">
        <v>277526000</v>
      </c>
      <c r="AF935" s="2">
        <v>279425000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396025000</v>
      </c>
      <c r="D985" s="2">
        <v>442270000</v>
      </c>
      <c r="E985" s="2">
        <v>478437000</v>
      </c>
      <c r="F985" s="2">
        <v>513159000</v>
      </c>
      <c r="G985" s="2">
        <v>549740000</v>
      </c>
      <c r="H985" s="2">
        <v>588823000</v>
      </c>
      <c r="I985" s="2">
        <v>627457000</v>
      </c>
      <c r="J985" s="2">
        <v>664737000</v>
      </c>
      <c r="K985" s="2">
        <v>700047000</v>
      </c>
      <c r="L985" s="2">
        <v>733454000</v>
      </c>
      <c r="M985" s="2">
        <v>766314000</v>
      </c>
      <c r="N985" s="2">
        <v>800682000</v>
      </c>
      <c r="O985" s="2">
        <v>836208000</v>
      </c>
      <c r="P985" s="2">
        <v>871573000</v>
      </c>
      <c r="Q985" s="2">
        <v>906948000</v>
      </c>
      <c r="R985" s="2">
        <v>943341000</v>
      </c>
      <c r="S985" s="2">
        <v>980781000</v>
      </c>
      <c r="T985" s="2">
        <v>1018170000</v>
      </c>
      <c r="U985" s="2">
        <v>1055570000</v>
      </c>
      <c r="V985" s="2">
        <v>1094710000</v>
      </c>
      <c r="W985" s="2">
        <v>1133750000</v>
      </c>
      <c r="X985" s="2">
        <v>1172690000</v>
      </c>
      <c r="Y985" s="2">
        <v>1211790000</v>
      </c>
      <c r="Z985" s="2">
        <v>1250460000</v>
      </c>
      <c r="AA985" s="2">
        <v>1288840000</v>
      </c>
      <c r="AB985" s="2">
        <v>1327470000</v>
      </c>
      <c r="AC985" s="2">
        <v>1366770000</v>
      </c>
      <c r="AD985" s="2">
        <v>1406110000</v>
      </c>
      <c r="AE985" s="2">
        <v>1445400000</v>
      </c>
      <c r="AF985" s="2">
        <v>1486430000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984602000</v>
      </c>
      <c r="D995" s="2">
        <v>1013430000</v>
      </c>
      <c r="E995" s="2">
        <v>960708000</v>
      </c>
      <c r="F995" s="2">
        <v>954702000</v>
      </c>
      <c r="G995" s="2">
        <v>953611000</v>
      </c>
      <c r="H995" s="2">
        <v>944604000</v>
      </c>
      <c r="I995" s="2">
        <v>939866000</v>
      </c>
      <c r="J995" s="2">
        <v>932271000</v>
      </c>
      <c r="K995" s="2">
        <v>926633000</v>
      </c>
      <c r="L995" s="2">
        <v>922124000</v>
      </c>
      <c r="M995" s="2">
        <v>920622000</v>
      </c>
      <c r="N995" s="2">
        <v>919180000</v>
      </c>
      <c r="O995" s="2">
        <v>917897000</v>
      </c>
      <c r="P995" s="2">
        <v>915826000</v>
      </c>
      <c r="Q995" s="2">
        <v>914407000</v>
      </c>
      <c r="R995" s="2">
        <v>911832000</v>
      </c>
      <c r="S995" s="2">
        <v>910093000</v>
      </c>
      <c r="T995" s="2">
        <v>908250000</v>
      </c>
      <c r="U995" s="2">
        <v>906216000</v>
      </c>
      <c r="V995" s="2">
        <v>904350000</v>
      </c>
      <c r="W995" s="2">
        <v>902692000</v>
      </c>
      <c r="X995" s="2">
        <v>901542000</v>
      </c>
      <c r="Y995" s="2">
        <v>899879000</v>
      </c>
      <c r="Z995" s="2">
        <v>898412000</v>
      </c>
      <c r="AA995" s="2">
        <v>896668000</v>
      </c>
      <c r="AB995" s="2">
        <v>897465000</v>
      </c>
      <c r="AC995" s="2">
        <v>896052000</v>
      </c>
      <c r="AD995" s="2">
        <v>893260000</v>
      </c>
      <c r="AE995" s="2">
        <v>890919000</v>
      </c>
      <c r="AF995" s="2">
        <v>888465000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2911720000</v>
      </c>
      <c r="D999" s="2">
        <v>2996970000</v>
      </c>
      <c r="E999" s="2">
        <v>2841060000</v>
      </c>
      <c r="F999" s="2">
        <v>2823300000</v>
      </c>
      <c r="G999" s="2">
        <v>2820070000</v>
      </c>
      <c r="H999" s="2">
        <v>2793440000</v>
      </c>
      <c r="I999" s="2">
        <v>2779430000</v>
      </c>
      <c r="J999" s="2">
        <v>2756960000</v>
      </c>
      <c r="K999" s="2">
        <v>2740290000</v>
      </c>
      <c r="L999" s="2">
        <v>2726960000</v>
      </c>
      <c r="M999" s="2">
        <v>2722520000</v>
      </c>
      <c r="N999" s="2">
        <v>2718250000</v>
      </c>
      <c r="O999" s="2">
        <v>2714460000</v>
      </c>
      <c r="P999" s="2">
        <v>2708330000</v>
      </c>
      <c r="Q999" s="2">
        <v>2704140000</v>
      </c>
      <c r="R999" s="2">
        <v>2696520000</v>
      </c>
      <c r="S999" s="2">
        <v>2691380000</v>
      </c>
      <c r="T999" s="2">
        <v>2685930000</v>
      </c>
      <c r="U999" s="2">
        <v>2679910000</v>
      </c>
      <c r="V999" s="2">
        <v>2674390000</v>
      </c>
      <c r="W999" s="2">
        <v>2669490000</v>
      </c>
      <c r="X999" s="2">
        <v>2666090000</v>
      </c>
      <c r="Y999" s="2">
        <v>2661170000</v>
      </c>
      <c r="Z999" s="2">
        <v>2656830000</v>
      </c>
      <c r="AA999" s="2">
        <v>2651680000</v>
      </c>
      <c r="AB999" s="2">
        <v>2654040000</v>
      </c>
      <c r="AC999" s="2">
        <v>2649850000</v>
      </c>
      <c r="AD999" s="2">
        <v>2641600000</v>
      </c>
      <c r="AE999" s="2">
        <v>2634680000</v>
      </c>
      <c r="AF999" s="2">
        <v>2627420000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1310880000</v>
      </c>
      <c r="D1005" s="2">
        <v>1463950000</v>
      </c>
      <c r="E1005" s="2">
        <v>1583670000</v>
      </c>
      <c r="F1005" s="2">
        <v>1698600000</v>
      </c>
      <c r="G1005" s="2">
        <v>1819690000</v>
      </c>
      <c r="H1005" s="2">
        <v>1949060000</v>
      </c>
      <c r="I1005" s="2">
        <v>2076940000</v>
      </c>
      <c r="J1005" s="2">
        <v>2200340000</v>
      </c>
      <c r="K1005" s="2">
        <v>2317220000</v>
      </c>
      <c r="L1005" s="2">
        <v>2427800000</v>
      </c>
      <c r="M1005" s="2">
        <v>2536570000</v>
      </c>
      <c r="N1005" s="2">
        <v>2650330000</v>
      </c>
      <c r="O1005" s="2">
        <v>2767930000</v>
      </c>
      <c r="P1005" s="2">
        <v>2884990000</v>
      </c>
      <c r="Q1005" s="2">
        <v>3002080000</v>
      </c>
      <c r="R1005" s="2">
        <v>3122550000</v>
      </c>
      <c r="S1005" s="2">
        <v>3246480000</v>
      </c>
      <c r="T1005" s="2">
        <v>3370230000</v>
      </c>
      <c r="U1005" s="2">
        <v>3494040000</v>
      </c>
      <c r="V1005" s="2">
        <v>3623600000</v>
      </c>
      <c r="W1005" s="2">
        <v>3752810000</v>
      </c>
      <c r="X1005" s="2">
        <v>3881730000</v>
      </c>
      <c r="Y1005" s="2">
        <v>4011130000</v>
      </c>
      <c r="Z1005" s="2">
        <v>4139130000</v>
      </c>
      <c r="AA1005" s="2">
        <v>4266200000</v>
      </c>
      <c r="AB1005" s="2">
        <v>4394060000</v>
      </c>
      <c r="AC1005" s="2">
        <v>4524140000</v>
      </c>
      <c r="AD1005" s="2">
        <v>4654360000</v>
      </c>
      <c r="AE1005" s="2">
        <v>4784400000</v>
      </c>
      <c r="AF1005" s="2">
        <v>4920230000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3259120000</v>
      </c>
      <c r="D1015" s="2">
        <v>3354550000</v>
      </c>
      <c r="E1015" s="2">
        <v>3180040000</v>
      </c>
      <c r="F1015" s="2">
        <v>3160150000</v>
      </c>
      <c r="G1015" s="2">
        <v>3156540000</v>
      </c>
      <c r="H1015" s="2">
        <v>3126730000</v>
      </c>
      <c r="I1015" s="2">
        <v>3111050000</v>
      </c>
      <c r="J1015" s="2">
        <v>3085900000</v>
      </c>
      <c r="K1015" s="2">
        <v>3067240000</v>
      </c>
      <c r="L1015" s="2">
        <v>3052320000</v>
      </c>
      <c r="M1015" s="2">
        <v>3047350000</v>
      </c>
      <c r="N1015" s="2">
        <v>3042570000</v>
      </c>
      <c r="O1015" s="2">
        <v>3038320000</v>
      </c>
      <c r="P1015" s="2">
        <v>3031470000</v>
      </c>
      <c r="Q1015" s="2">
        <v>3026770000</v>
      </c>
      <c r="R1015" s="2">
        <v>3018250000</v>
      </c>
      <c r="S1015" s="2">
        <v>3012490000</v>
      </c>
      <c r="T1015" s="2">
        <v>3006390000</v>
      </c>
      <c r="U1015" s="2">
        <v>2999660000</v>
      </c>
      <c r="V1015" s="2">
        <v>2993480000</v>
      </c>
      <c r="W1015" s="2">
        <v>2988000000</v>
      </c>
      <c r="X1015" s="2">
        <v>2984190000</v>
      </c>
      <c r="Y1015" s="2">
        <v>2978680000</v>
      </c>
      <c r="Z1015" s="2">
        <v>2973830000</v>
      </c>
      <c r="AA1015" s="2">
        <v>2968050000</v>
      </c>
      <c r="AB1015" s="2">
        <v>2970690000</v>
      </c>
      <c r="AC1015" s="2">
        <v>2966010000</v>
      </c>
      <c r="AD1015" s="2">
        <v>2956780000</v>
      </c>
      <c r="AE1015" s="2">
        <v>2949030000</v>
      </c>
      <c r="AF1015" s="2">
        <v>2940900000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9638070000</v>
      </c>
      <c r="D1019" s="2">
        <v>9920270000</v>
      </c>
      <c r="E1019" s="2">
        <v>9404180000</v>
      </c>
      <c r="F1019" s="2">
        <v>9345380000</v>
      </c>
      <c r="G1019" s="2">
        <v>9334710000</v>
      </c>
      <c r="H1019" s="2">
        <v>9246540000</v>
      </c>
      <c r="I1019" s="2">
        <v>9200160000</v>
      </c>
      <c r="J1019" s="2">
        <v>9125810000</v>
      </c>
      <c r="K1019" s="2">
        <v>9070620000</v>
      </c>
      <c r="L1019" s="2">
        <v>9026480000</v>
      </c>
      <c r="M1019" s="2">
        <v>9011790000</v>
      </c>
      <c r="N1019" s="2">
        <v>8997660000</v>
      </c>
      <c r="O1019" s="2">
        <v>8985100000</v>
      </c>
      <c r="P1019" s="2">
        <v>8964830000</v>
      </c>
      <c r="Q1019" s="2">
        <v>8950940000</v>
      </c>
      <c r="R1019" s="2">
        <v>8925740000</v>
      </c>
      <c r="S1019" s="2">
        <v>8908720000</v>
      </c>
      <c r="T1019" s="2">
        <v>8890670000</v>
      </c>
      <c r="U1019" s="2">
        <v>8870760000</v>
      </c>
      <c r="V1019" s="2">
        <v>8852500000</v>
      </c>
      <c r="W1019" s="2">
        <v>8836270000</v>
      </c>
      <c r="X1019" s="2">
        <v>8825010000</v>
      </c>
      <c r="Y1019" s="2">
        <v>8808730000</v>
      </c>
      <c r="Z1019" s="2">
        <v>8794370000</v>
      </c>
      <c r="AA1019" s="2">
        <v>8777300000</v>
      </c>
      <c r="AB1019" s="2">
        <v>8785100000</v>
      </c>
      <c r="AC1019" s="2">
        <v>8771270000</v>
      </c>
      <c r="AD1019" s="2">
        <v>8743940000</v>
      </c>
      <c r="AE1019" s="2">
        <v>8721020000</v>
      </c>
      <c r="AF1019" s="2">
        <v>8697010000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9985630000</v>
      </c>
      <c r="D1025" s="2">
        <v>11151700000</v>
      </c>
      <c r="E1025" s="2">
        <v>12063600000</v>
      </c>
      <c r="F1025" s="2">
        <v>12939100000</v>
      </c>
      <c r="G1025" s="2">
        <v>13861500000</v>
      </c>
      <c r="H1025" s="2">
        <v>14847000000</v>
      </c>
      <c r="I1025" s="2">
        <v>15821100000</v>
      </c>
      <c r="J1025" s="2">
        <v>16761100000</v>
      </c>
      <c r="K1025" s="2">
        <v>17651500000</v>
      </c>
      <c r="L1025" s="2">
        <v>18493800000</v>
      </c>
      <c r="M1025" s="2">
        <v>19322400000</v>
      </c>
      <c r="N1025" s="2">
        <v>20188900000</v>
      </c>
      <c r="O1025" s="2">
        <v>21084700000</v>
      </c>
      <c r="P1025" s="2">
        <v>21976400000</v>
      </c>
      <c r="Q1025" s="2">
        <v>22868400000</v>
      </c>
      <c r="R1025" s="2">
        <v>23786000000</v>
      </c>
      <c r="S1025" s="2">
        <v>24730100000</v>
      </c>
      <c r="T1025" s="2">
        <v>25672700000</v>
      </c>
      <c r="U1025" s="2">
        <v>26615900000</v>
      </c>
      <c r="V1025" s="2">
        <v>27602800000</v>
      </c>
      <c r="W1025" s="2">
        <v>28587000000</v>
      </c>
      <c r="X1025" s="2">
        <v>29569100000</v>
      </c>
      <c r="Y1025" s="2">
        <v>30554900000</v>
      </c>
      <c r="Z1025" s="2">
        <v>31529900000</v>
      </c>
      <c r="AA1025" s="2">
        <v>32497800000</v>
      </c>
      <c r="AB1025" s="2">
        <v>33471800000</v>
      </c>
      <c r="AC1025" s="2">
        <v>34462700000</v>
      </c>
      <c r="AD1025" s="2">
        <v>35454700000</v>
      </c>
      <c r="AE1025" s="2">
        <v>36445200000</v>
      </c>
      <c r="AF1025" s="2">
        <v>37479900000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24826400000</v>
      </c>
      <c r="D1035" s="2">
        <v>25553300000</v>
      </c>
      <c r="E1035" s="2">
        <v>24223900000</v>
      </c>
      <c r="F1035" s="2">
        <v>24072500000</v>
      </c>
      <c r="G1035" s="2">
        <v>24045000000</v>
      </c>
      <c r="H1035" s="2">
        <v>23817900000</v>
      </c>
      <c r="I1035" s="2">
        <v>23698400000</v>
      </c>
      <c r="J1035" s="2">
        <v>23506900000</v>
      </c>
      <c r="K1035" s="2">
        <v>23364800000</v>
      </c>
      <c r="L1035" s="2">
        <v>23251000000</v>
      </c>
      <c r="M1035" s="2">
        <v>23213200000</v>
      </c>
      <c r="N1035" s="2">
        <v>23176800000</v>
      </c>
      <c r="O1035" s="2">
        <v>23144500000</v>
      </c>
      <c r="P1035" s="2">
        <v>23092200000</v>
      </c>
      <c r="Q1035" s="2">
        <v>23056500000</v>
      </c>
      <c r="R1035" s="2">
        <v>22991500000</v>
      </c>
      <c r="S1035" s="2">
        <v>22947700000</v>
      </c>
      <c r="T1035" s="2">
        <v>22901200000</v>
      </c>
      <c r="U1035" s="2">
        <v>22849900000</v>
      </c>
      <c r="V1035" s="2">
        <v>22802900000</v>
      </c>
      <c r="W1035" s="2">
        <v>22761100000</v>
      </c>
      <c r="X1035" s="2">
        <v>22732100000</v>
      </c>
      <c r="Y1035" s="2">
        <v>22690100000</v>
      </c>
      <c r="Z1035" s="2">
        <v>22653200000</v>
      </c>
      <c r="AA1035" s="2">
        <v>22609200000</v>
      </c>
      <c r="AB1035" s="2">
        <v>22629300000</v>
      </c>
      <c r="AC1035" s="2">
        <v>22593600000</v>
      </c>
      <c r="AD1035" s="2">
        <v>22523300000</v>
      </c>
      <c r="AE1035" s="2">
        <v>22464200000</v>
      </c>
      <c r="AF1035" s="2">
        <v>22402400000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73418100000</v>
      </c>
      <c r="D1039" s="2">
        <v>75567700000</v>
      </c>
      <c r="E1039" s="2">
        <v>71636400000</v>
      </c>
      <c r="F1039" s="2">
        <v>71188500000</v>
      </c>
      <c r="G1039" s="2">
        <v>71107200000</v>
      </c>
      <c r="H1039" s="2">
        <v>70435600000</v>
      </c>
      <c r="I1039" s="2">
        <v>70082300000</v>
      </c>
      <c r="J1039" s="2">
        <v>69515900000</v>
      </c>
      <c r="K1039" s="2">
        <v>69095600000</v>
      </c>
      <c r="L1039" s="2">
        <v>68759300000</v>
      </c>
      <c r="M1039" s="2">
        <v>68647400000</v>
      </c>
      <c r="N1039" s="2">
        <v>68539800000</v>
      </c>
      <c r="O1039" s="2">
        <v>68444100000</v>
      </c>
      <c r="P1039" s="2">
        <v>68289700000</v>
      </c>
      <c r="Q1039" s="2">
        <v>68183900000</v>
      </c>
      <c r="R1039" s="2">
        <v>67991900000</v>
      </c>
      <c r="S1039" s="2">
        <v>67862200000</v>
      </c>
      <c r="T1039" s="2">
        <v>67724800000</v>
      </c>
      <c r="U1039" s="2">
        <v>67573100000</v>
      </c>
      <c r="V1039" s="2">
        <v>67434000000</v>
      </c>
      <c r="W1039" s="2">
        <v>67310400000</v>
      </c>
      <c r="X1039" s="2">
        <v>67224600000</v>
      </c>
      <c r="Y1039" s="2">
        <v>67100600000</v>
      </c>
      <c r="Z1039" s="2">
        <v>66991200000</v>
      </c>
      <c r="AA1039" s="2">
        <v>66861200000</v>
      </c>
      <c r="AB1039" s="2">
        <v>66920600000</v>
      </c>
      <c r="AC1039" s="2">
        <v>66815200000</v>
      </c>
      <c r="AD1039" s="2">
        <v>66607100000</v>
      </c>
      <c r="AE1039" s="2">
        <v>66432500000</v>
      </c>
      <c r="AF1039" s="2">
        <v>66249500000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231848000</v>
      </c>
      <c r="D1045" s="2">
        <v>258922000</v>
      </c>
      <c r="E1045" s="2">
        <v>280095000</v>
      </c>
      <c r="F1045" s="2">
        <v>300423000</v>
      </c>
      <c r="G1045" s="2">
        <v>321839000</v>
      </c>
      <c r="H1045" s="2">
        <v>344720000</v>
      </c>
      <c r="I1045" s="2">
        <v>367338000</v>
      </c>
      <c r="J1045" s="2">
        <v>389162000</v>
      </c>
      <c r="K1045" s="2">
        <v>409834000</v>
      </c>
      <c r="L1045" s="2">
        <v>429392000</v>
      </c>
      <c r="M1045" s="2">
        <v>448630000</v>
      </c>
      <c r="N1045" s="2">
        <v>468750000</v>
      </c>
      <c r="O1045" s="2">
        <v>489548000</v>
      </c>
      <c r="P1045" s="2">
        <v>510252000</v>
      </c>
      <c r="Q1045" s="2">
        <v>530962000</v>
      </c>
      <c r="R1045" s="2">
        <v>552268000</v>
      </c>
      <c r="S1045" s="2">
        <v>574187000</v>
      </c>
      <c r="T1045" s="2">
        <v>596074000</v>
      </c>
      <c r="U1045" s="2">
        <v>617972000</v>
      </c>
      <c r="V1045" s="2">
        <v>640886000</v>
      </c>
      <c r="W1045" s="2">
        <v>663739000</v>
      </c>
      <c r="X1045" s="2">
        <v>686540000</v>
      </c>
      <c r="Y1045" s="2">
        <v>709428000</v>
      </c>
      <c r="Z1045" s="2">
        <v>732066000</v>
      </c>
      <c r="AA1045" s="2">
        <v>754539000</v>
      </c>
      <c r="AB1045" s="2">
        <v>777154000</v>
      </c>
      <c r="AC1045" s="2">
        <v>800161000</v>
      </c>
      <c r="AD1045" s="2">
        <v>823192000</v>
      </c>
      <c r="AE1045" s="2">
        <v>846192000</v>
      </c>
      <c r="AF1045" s="2">
        <v>870215000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576424000</v>
      </c>
      <c r="D1055" s="2">
        <v>593301000</v>
      </c>
      <c r="E1055" s="2">
        <v>562436000</v>
      </c>
      <c r="F1055" s="2">
        <v>558919000</v>
      </c>
      <c r="G1055" s="2">
        <v>558281000</v>
      </c>
      <c r="H1055" s="2">
        <v>553008000</v>
      </c>
      <c r="I1055" s="2">
        <v>550234000</v>
      </c>
      <c r="J1055" s="2">
        <v>545787000</v>
      </c>
      <c r="K1055" s="2">
        <v>542487000</v>
      </c>
      <c r="L1055" s="2">
        <v>539847000</v>
      </c>
      <c r="M1055" s="2">
        <v>538968000</v>
      </c>
      <c r="N1055" s="2">
        <v>538123000</v>
      </c>
      <c r="O1055" s="2">
        <v>537372000</v>
      </c>
      <c r="P1055" s="2">
        <v>536160000</v>
      </c>
      <c r="Q1055" s="2">
        <v>535329000</v>
      </c>
      <c r="R1055" s="2">
        <v>533822000</v>
      </c>
      <c r="S1055" s="2">
        <v>532804000</v>
      </c>
      <c r="T1055" s="2">
        <v>531724000</v>
      </c>
      <c r="U1055" s="2">
        <v>530534000</v>
      </c>
      <c r="V1055" s="2">
        <v>529441000</v>
      </c>
      <c r="W1055" s="2">
        <v>528471000</v>
      </c>
      <c r="X1055" s="2">
        <v>527797000</v>
      </c>
      <c r="Y1055" s="2">
        <v>526824000</v>
      </c>
      <c r="Z1055" s="2">
        <v>525965000</v>
      </c>
      <c r="AA1055" s="2">
        <v>524944000</v>
      </c>
      <c r="AB1055" s="2">
        <v>525411000</v>
      </c>
      <c r="AC1055" s="2">
        <v>524583000</v>
      </c>
      <c r="AD1055" s="2">
        <v>522949000</v>
      </c>
      <c r="AE1055" s="2">
        <v>521578000</v>
      </c>
      <c r="AF1055" s="2">
        <v>520142000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1704630000</v>
      </c>
      <c r="D1059" s="2">
        <v>1754540000</v>
      </c>
      <c r="E1059" s="2">
        <v>1663270000</v>
      </c>
      <c r="F1059" s="2">
        <v>1652870000</v>
      </c>
      <c r="G1059" s="2">
        <v>1650980000</v>
      </c>
      <c r="H1059" s="2">
        <v>1635390000</v>
      </c>
      <c r="I1059" s="2">
        <v>1627180000</v>
      </c>
      <c r="J1059" s="2">
        <v>1614030000</v>
      </c>
      <c r="K1059" s="2">
        <v>1604270000</v>
      </c>
      <c r="L1059" s="2">
        <v>1596460000</v>
      </c>
      <c r="M1059" s="2">
        <v>1593870000</v>
      </c>
      <c r="N1059" s="2">
        <v>1591370000</v>
      </c>
      <c r="O1059" s="2">
        <v>1589150000</v>
      </c>
      <c r="P1059" s="2">
        <v>1585560000</v>
      </c>
      <c r="Q1059" s="2">
        <v>1583110000</v>
      </c>
      <c r="R1059" s="2">
        <v>1578650000</v>
      </c>
      <c r="S1059" s="2">
        <v>1575640000</v>
      </c>
      <c r="T1059" s="2">
        <v>1572450000</v>
      </c>
      <c r="U1059" s="2">
        <v>1568920000</v>
      </c>
      <c r="V1059" s="2">
        <v>1565690000</v>
      </c>
      <c r="W1059" s="2">
        <v>1562820000</v>
      </c>
      <c r="X1059" s="2">
        <v>1560830000</v>
      </c>
      <c r="Y1059" s="2">
        <v>1557950000</v>
      </c>
      <c r="Z1059" s="2">
        <v>1555410000</v>
      </c>
      <c r="AA1059" s="2">
        <v>1552390000</v>
      </c>
      <c r="AB1059" s="2">
        <v>1553770000</v>
      </c>
      <c r="AC1059" s="2">
        <v>1551330000</v>
      </c>
      <c r="AD1059" s="2">
        <v>1546490000</v>
      </c>
      <c r="AE1059" s="2">
        <v>1542440000</v>
      </c>
      <c r="AF1059" s="2">
        <v>1538190000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221014000</v>
      </c>
      <c r="D1065" s="2">
        <v>246822000</v>
      </c>
      <c r="E1065" s="2">
        <v>267006000</v>
      </c>
      <c r="F1065" s="2">
        <v>286384000</v>
      </c>
      <c r="G1065" s="2">
        <v>306799000</v>
      </c>
      <c r="H1065" s="2">
        <v>328611000</v>
      </c>
      <c r="I1065" s="2">
        <v>350172000</v>
      </c>
      <c r="J1065" s="2">
        <v>370977000</v>
      </c>
      <c r="K1065" s="2">
        <v>390683000</v>
      </c>
      <c r="L1065" s="2">
        <v>409326000</v>
      </c>
      <c r="M1065" s="2">
        <v>427665000</v>
      </c>
      <c r="N1065" s="2">
        <v>446845000</v>
      </c>
      <c r="O1065" s="2">
        <v>466671000</v>
      </c>
      <c r="P1065" s="2">
        <v>486408000</v>
      </c>
      <c r="Q1065" s="2">
        <v>506150000</v>
      </c>
      <c r="R1065" s="2">
        <v>526460000</v>
      </c>
      <c r="S1065" s="2">
        <v>547355000</v>
      </c>
      <c r="T1065" s="2">
        <v>568219000</v>
      </c>
      <c r="U1065" s="2">
        <v>589094000</v>
      </c>
      <c r="V1065" s="2">
        <v>610937000</v>
      </c>
      <c r="W1065" s="2">
        <v>632722000</v>
      </c>
      <c r="X1065" s="2">
        <v>654458000</v>
      </c>
      <c r="Y1065" s="2">
        <v>676276000</v>
      </c>
      <c r="Z1065" s="2">
        <v>697856000</v>
      </c>
      <c r="AA1065" s="2">
        <v>719279000</v>
      </c>
      <c r="AB1065" s="2">
        <v>740837000</v>
      </c>
      <c r="AC1065" s="2">
        <v>762769000</v>
      </c>
      <c r="AD1065" s="2">
        <v>784724000</v>
      </c>
      <c r="AE1065" s="2">
        <v>806648000</v>
      </c>
      <c r="AF1065" s="2">
        <v>829549000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549487000</v>
      </c>
      <c r="D1075" s="2">
        <v>565576000</v>
      </c>
      <c r="E1075" s="2">
        <v>536153000</v>
      </c>
      <c r="F1075" s="2">
        <v>532801000</v>
      </c>
      <c r="G1075" s="2">
        <v>532192000</v>
      </c>
      <c r="H1075" s="2">
        <v>527165000</v>
      </c>
      <c r="I1075" s="2">
        <v>524521000</v>
      </c>
      <c r="J1075" s="2">
        <v>520282000</v>
      </c>
      <c r="K1075" s="2">
        <v>517136000</v>
      </c>
      <c r="L1075" s="2">
        <v>514619000</v>
      </c>
      <c r="M1075" s="2">
        <v>513781000</v>
      </c>
      <c r="N1075" s="2">
        <v>512976000</v>
      </c>
      <c r="O1075" s="2">
        <v>512260000</v>
      </c>
      <c r="P1075" s="2">
        <v>511105000</v>
      </c>
      <c r="Q1075" s="2">
        <v>510313000</v>
      </c>
      <c r="R1075" s="2">
        <v>508876000</v>
      </c>
      <c r="S1075" s="2">
        <v>507905000</v>
      </c>
      <c r="T1075" s="2">
        <v>506876000</v>
      </c>
      <c r="U1075" s="2">
        <v>505741000</v>
      </c>
      <c r="V1075" s="2">
        <v>504700000</v>
      </c>
      <c r="W1075" s="2">
        <v>503775000</v>
      </c>
      <c r="X1075" s="2">
        <v>503133000</v>
      </c>
      <c r="Y1075" s="2">
        <v>502205000</v>
      </c>
      <c r="Z1075" s="2">
        <v>501386000</v>
      </c>
      <c r="AA1075" s="2">
        <v>500413000</v>
      </c>
      <c r="AB1075" s="2">
        <v>500858000</v>
      </c>
      <c r="AC1075" s="2">
        <v>500069000</v>
      </c>
      <c r="AD1075" s="2">
        <v>498511000</v>
      </c>
      <c r="AE1075" s="2">
        <v>497205000</v>
      </c>
      <c r="AF1075" s="2">
        <v>495835000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1624970000</v>
      </c>
      <c r="D1079" s="2">
        <v>1672550000</v>
      </c>
      <c r="E1079" s="2">
        <v>1585540000</v>
      </c>
      <c r="F1079" s="2">
        <v>1575630000</v>
      </c>
      <c r="G1079" s="2">
        <v>1573830000</v>
      </c>
      <c r="H1079" s="2">
        <v>1558960000</v>
      </c>
      <c r="I1079" s="2">
        <v>1551140000</v>
      </c>
      <c r="J1079" s="2">
        <v>1538610000</v>
      </c>
      <c r="K1079" s="2">
        <v>1529300000</v>
      </c>
      <c r="L1079" s="2">
        <v>1521860000</v>
      </c>
      <c r="M1079" s="2">
        <v>1519380000</v>
      </c>
      <c r="N1079" s="2">
        <v>1517000000</v>
      </c>
      <c r="O1079" s="2">
        <v>1514890000</v>
      </c>
      <c r="P1079" s="2">
        <v>1511470000</v>
      </c>
      <c r="Q1079" s="2">
        <v>1509130000</v>
      </c>
      <c r="R1079" s="2">
        <v>1504880000</v>
      </c>
      <c r="S1079" s="2">
        <v>1502010000</v>
      </c>
      <c r="T1079" s="2">
        <v>1498960000</v>
      </c>
      <c r="U1079" s="2">
        <v>1495610000</v>
      </c>
      <c r="V1079" s="2">
        <v>1492530000</v>
      </c>
      <c r="W1079" s="2">
        <v>1489790000</v>
      </c>
      <c r="X1079" s="2">
        <v>1487890000</v>
      </c>
      <c r="Y1079" s="2">
        <v>1485150000</v>
      </c>
      <c r="Z1079" s="2">
        <v>1482730000</v>
      </c>
      <c r="AA1079" s="2">
        <v>1479850000</v>
      </c>
      <c r="AB1079" s="2">
        <v>1481170000</v>
      </c>
      <c r="AC1079" s="2">
        <v>1478830000</v>
      </c>
      <c r="AD1079" s="2">
        <v>1474230000</v>
      </c>
      <c r="AE1079" s="2">
        <v>1470360000</v>
      </c>
      <c r="AF1079" s="2">
        <v>1466310000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196025000</v>
      </c>
      <c r="D1085" s="2">
        <v>218915000</v>
      </c>
      <c r="E1085" s="2">
        <v>236817000</v>
      </c>
      <c r="F1085" s="2">
        <v>254004000</v>
      </c>
      <c r="G1085" s="2">
        <v>272111000</v>
      </c>
      <c r="H1085" s="2">
        <v>291456000</v>
      </c>
      <c r="I1085" s="2">
        <v>310579000</v>
      </c>
      <c r="J1085" s="2">
        <v>329032000</v>
      </c>
      <c r="K1085" s="2">
        <v>346510000</v>
      </c>
      <c r="L1085" s="2">
        <v>363046000</v>
      </c>
      <c r="M1085" s="2">
        <v>379311000</v>
      </c>
      <c r="N1085" s="2">
        <v>396322000</v>
      </c>
      <c r="O1085" s="2">
        <v>413907000</v>
      </c>
      <c r="P1085" s="2">
        <v>431412000</v>
      </c>
      <c r="Q1085" s="2">
        <v>448922000</v>
      </c>
      <c r="R1085" s="2">
        <v>466935000</v>
      </c>
      <c r="S1085" s="2">
        <v>485468000</v>
      </c>
      <c r="T1085" s="2">
        <v>503973000</v>
      </c>
      <c r="U1085" s="2">
        <v>522488000</v>
      </c>
      <c r="V1085" s="2">
        <v>541861000</v>
      </c>
      <c r="W1085" s="2">
        <v>561183000</v>
      </c>
      <c r="X1085" s="2">
        <v>580461000</v>
      </c>
      <c r="Y1085" s="2">
        <v>599812000</v>
      </c>
      <c r="Z1085" s="2">
        <v>618953000</v>
      </c>
      <c r="AA1085" s="2">
        <v>637953000</v>
      </c>
      <c r="AB1085" s="2">
        <v>657073000</v>
      </c>
      <c r="AC1085" s="2">
        <v>676526000</v>
      </c>
      <c r="AD1085" s="2">
        <v>695998000</v>
      </c>
      <c r="AE1085" s="2">
        <v>715444000</v>
      </c>
      <c r="AF1085" s="2">
        <v>735756000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487359000</v>
      </c>
      <c r="D1095" s="2">
        <v>501629000</v>
      </c>
      <c r="E1095" s="2">
        <v>475532000</v>
      </c>
      <c r="F1095" s="2">
        <v>472559000</v>
      </c>
      <c r="G1095" s="2">
        <v>472019000</v>
      </c>
      <c r="H1095" s="2">
        <v>467561000</v>
      </c>
      <c r="I1095" s="2">
        <v>465216000</v>
      </c>
      <c r="J1095" s="2">
        <v>461456000</v>
      </c>
      <c r="K1095" s="2">
        <v>458666000</v>
      </c>
      <c r="L1095" s="2">
        <v>456433000</v>
      </c>
      <c r="M1095" s="2">
        <v>455690000</v>
      </c>
      <c r="N1095" s="2">
        <v>454976000</v>
      </c>
      <c r="O1095" s="2">
        <v>454341000</v>
      </c>
      <c r="P1095" s="2">
        <v>453316000</v>
      </c>
      <c r="Q1095" s="2">
        <v>452614000</v>
      </c>
      <c r="R1095" s="2">
        <v>451339000</v>
      </c>
      <c r="S1095" s="2">
        <v>450479000</v>
      </c>
      <c r="T1095" s="2">
        <v>449566000</v>
      </c>
      <c r="U1095" s="2">
        <v>448559000</v>
      </c>
      <c r="V1095" s="2">
        <v>447636000</v>
      </c>
      <c r="W1095" s="2">
        <v>446815000</v>
      </c>
      <c r="X1095" s="2">
        <v>446246000</v>
      </c>
      <c r="Y1095" s="2">
        <v>445423000</v>
      </c>
      <c r="Z1095" s="2">
        <v>444697000</v>
      </c>
      <c r="AA1095" s="2">
        <v>443833000</v>
      </c>
      <c r="AB1095" s="2">
        <v>444228000</v>
      </c>
      <c r="AC1095" s="2">
        <v>443528000</v>
      </c>
      <c r="AD1095" s="2">
        <v>442147000</v>
      </c>
      <c r="AE1095" s="2">
        <v>440988000</v>
      </c>
      <c r="AF1095" s="2">
        <v>439773000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1441250000</v>
      </c>
      <c r="D1099" s="2">
        <v>1483440000</v>
      </c>
      <c r="E1099" s="2">
        <v>1406270000</v>
      </c>
      <c r="F1099" s="2">
        <v>1397480000</v>
      </c>
      <c r="G1099" s="2">
        <v>1395880000</v>
      </c>
      <c r="H1099" s="2">
        <v>1382700000</v>
      </c>
      <c r="I1099" s="2">
        <v>1375760000</v>
      </c>
      <c r="J1099" s="2">
        <v>1364640000</v>
      </c>
      <c r="K1099" s="2">
        <v>1356390000</v>
      </c>
      <c r="L1099" s="2">
        <v>1349790000</v>
      </c>
      <c r="M1099" s="2">
        <v>1347590000</v>
      </c>
      <c r="N1099" s="2">
        <v>1345480000</v>
      </c>
      <c r="O1099" s="2">
        <v>1343600000</v>
      </c>
      <c r="P1099" s="2">
        <v>1340570000</v>
      </c>
      <c r="Q1099" s="2">
        <v>1338500000</v>
      </c>
      <c r="R1099" s="2">
        <v>1334730000</v>
      </c>
      <c r="S1099" s="2">
        <v>1332180000</v>
      </c>
      <c r="T1099" s="2">
        <v>1329480000</v>
      </c>
      <c r="U1099" s="2">
        <v>1326510000</v>
      </c>
      <c r="V1099" s="2">
        <v>1323770000</v>
      </c>
      <c r="W1099" s="2">
        <v>1321350000</v>
      </c>
      <c r="X1099" s="2">
        <v>1319660000</v>
      </c>
      <c r="Y1099" s="2">
        <v>1317230000</v>
      </c>
      <c r="Z1099" s="2">
        <v>1315080000</v>
      </c>
      <c r="AA1099" s="2">
        <v>1312530000</v>
      </c>
      <c r="AB1099" s="2">
        <v>1313700000</v>
      </c>
      <c r="AC1099" s="2">
        <v>1311630000</v>
      </c>
      <c r="AD1099" s="2">
        <v>1307540000</v>
      </c>
      <c r="AE1099" s="2">
        <v>1304110000</v>
      </c>
      <c r="AF1099" s="2">
        <v>1300520000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168239000</v>
      </c>
      <c r="D1105" s="2">
        <v>187885000</v>
      </c>
      <c r="E1105" s="2">
        <v>203250000</v>
      </c>
      <c r="F1105" s="2">
        <v>218001000</v>
      </c>
      <c r="G1105" s="2">
        <v>233541000</v>
      </c>
      <c r="H1105" s="2">
        <v>250144000</v>
      </c>
      <c r="I1105" s="2">
        <v>266557000</v>
      </c>
      <c r="J1105" s="2">
        <v>282394000</v>
      </c>
      <c r="K1105" s="2">
        <v>297395000</v>
      </c>
      <c r="L1105" s="2">
        <v>311587000</v>
      </c>
      <c r="M1105" s="2">
        <v>325546000</v>
      </c>
      <c r="N1105" s="2">
        <v>340146000</v>
      </c>
      <c r="O1105" s="2">
        <v>355239000</v>
      </c>
      <c r="P1105" s="2">
        <v>370262000</v>
      </c>
      <c r="Q1105" s="2">
        <v>385290000</v>
      </c>
      <c r="R1105" s="2">
        <v>400751000</v>
      </c>
      <c r="S1105" s="2">
        <v>416656000</v>
      </c>
      <c r="T1105" s="2">
        <v>432538000</v>
      </c>
      <c r="U1105" s="2">
        <v>448429000</v>
      </c>
      <c r="V1105" s="2">
        <v>465056000</v>
      </c>
      <c r="W1105" s="2">
        <v>481639000</v>
      </c>
      <c r="X1105" s="2">
        <v>498185000</v>
      </c>
      <c r="Y1105" s="2">
        <v>514793000</v>
      </c>
      <c r="Z1105" s="2">
        <v>531221000</v>
      </c>
      <c r="AA1105" s="2">
        <v>547528000</v>
      </c>
      <c r="AB1105" s="2">
        <v>563938000</v>
      </c>
      <c r="AC1105" s="2">
        <v>580633000</v>
      </c>
      <c r="AD1105" s="2">
        <v>597346000</v>
      </c>
      <c r="AE1105" s="2">
        <v>614035000</v>
      </c>
      <c r="AF1105" s="2">
        <v>631468000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418279000</v>
      </c>
      <c r="D1115" s="2">
        <v>430526000</v>
      </c>
      <c r="E1115" s="2">
        <v>408129000</v>
      </c>
      <c r="F1115" s="2">
        <v>405577000</v>
      </c>
      <c r="G1115" s="2">
        <v>405114000</v>
      </c>
      <c r="H1115" s="2">
        <v>401288000</v>
      </c>
      <c r="I1115" s="2">
        <v>399275000</v>
      </c>
      <c r="J1115" s="2">
        <v>396048000</v>
      </c>
      <c r="K1115" s="2">
        <v>393653000</v>
      </c>
      <c r="L1115" s="2">
        <v>391737000</v>
      </c>
      <c r="M1115" s="2">
        <v>391100000</v>
      </c>
      <c r="N1115" s="2">
        <v>390487000</v>
      </c>
      <c r="O1115" s="2">
        <v>389942000</v>
      </c>
      <c r="P1115" s="2">
        <v>389062000</v>
      </c>
      <c r="Q1115" s="2">
        <v>388459000</v>
      </c>
      <c r="R1115" s="2">
        <v>387365000</v>
      </c>
      <c r="S1115" s="2">
        <v>386626000</v>
      </c>
      <c r="T1115" s="2">
        <v>385843000</v>
      </c>
      <c r="U1115" s="2">
        <v>384979000</v>
      </c>
      <c r="V1115" s="2">
        <v>384187000</v>
      </c>
      <c r="W1115" s="2">
        <v>383482000</v>
      </c>
      <c r="X1115" s="2">
        <v>382994000</v>
      </c>
      <c r="Y1115" s="2">
        <v>382287000</v>
      </c>
      <c r="Z1115" s="2">
        <v>381664000</v>
      </c>
      <c r="AA1115" s="2">
        <v>380923000</v>
      </c>
      <c r="AB1115" s="2">
        <v>381262000</v>
      </c>
      <c r="AC1115" s="2">
        <v>380661000</v>
      </c>
      <c r="AD1115" s="2">
        <v>379476000</v>
      </c>
      <c r="AE1115" s="2">
        <v>378481000</v>
      </c>
      <c r="AF1115" s="2">
        <v>377438000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1236960000</v>
      </c>
      <c r="D1119" s="2">
        <v>1273180000</v>
      </c>
      <c r="E1119" s="2">
        <v>1206940000</v>
      </c>
      <c r="F1119" s="2">
        <v>1199400000</v>
      </c>
      <c r="G1119" s="2">
        <v>1198030000</v>
      </c>
      <c r="H1119" s="2">
        <v>1186710000</v>
      </c>
      <c r="I1119" s="2">
        <v>1180760000</v>
      </c>
      <c r="J1119" s="2">
        <v>1171220000</v>
      </c>
      <c r="K1119" s="2">
        <v>1164130000</v>
      </c>
      <c r="L1119" s="2">
        <v>1158470000</v>
      </c>
      <c r="M1119" s="2">
        <v>1156580000</v>
      </c>
      <c r="N1119" s="2">
        <v>1154770000</v>
      </c>
      <c r="O1119" s="2">
        <v>1153160000</v>
      </c>
      <c r="P1119" s="2">
        <v>1150560000</v>
      </c>
      <c r="Q1119" s="2">
        <v>1148770000</v>
      </c>
      <c r="R1119" s="2">
        <v>1145540000</v>
      </c>
      <c r="S1119" s="2">
        <v>1143350000</v>
      </c>
      <c r="T1119" s="2">
        <v>1141040000</v>
      </c>
      <c r="U1119" s="2">
        <v>1138480000</v>
      </c>
      <c r="V1119" s="2">
        <v>1136140000</v>
      </c>
      <c r="W1119" s="2">
        <v>1134060000</v>
      </c>
      <c r="X1119" s="2">
        <v>1132610000</v>
      </c>
      <c r="Y1119" s="2">
        <v>1130520000</v>
      </c>
      <c r="Z1119" s="2">
        <v>1128680000</v>
      </c>
      <c r="AA1119" s="2">
        <v>1126490000</v>
      </c>
      <c r="AB1119" s="2">
        <v>1127490000</v>
      </c>
      <c r="AC1119" s="2">
        <v>1125710000</v>
      </c>
      <c r="AD1119" s="2">
        <v>1122210000</v>
      </c>
      <c r="AE1119" s="2">
        <v>1119270000</v>
      </c>
      <c r="AF1119" s="2">
        <v>1116180000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38313700</v>
      </c>
      <c r="D1125" s="2">
        <v>42787700</v>
      </c>
      <c r="E1125" s="2">
        <v>46286700</v>
      </c>
      <c r="F1125" s="2">
        <v>49645900</v>
      </c>
      <c r="G1125" s="2">
        <v>53185000</v>
      </c>
      <c r="H1125" s="2">
        <v>56966100</v>
      </c>
      <c r="I1125" s="2">
        <v>60703800</v>
      </c>
      <c r="J1125" s="2">
        <v>64310400</v>
      </c>
      <c r="K1125" s="2">
        <v>67726600</v>
      </c>
      <c r="L1125" s="2">
        <v>70958600</v>
      </c>
      <c r="M1125" s="2">
        <v>74137600</v>
      </c>
      <c r="N1125" s="2">
        <v>77462600</v>
      </c>
      <c r="O1125" s="2">
        <v>80899600</v>
      </c>
      <c r="P1125" s="2">
        <v>84321000</v>
      </c>
      <c r="Q1125" s="2">
        <v>87743300</v>
      </c>
      <c r="R1125" s="2">
        <v>91264200</v>
      </c>
      <c r="S1125" s="2">
        <v>94886400</v>
      </c>
      <c r="T1125" s="2">
        <v>98503300</v>
      </c>
      <c r="U1125" s="2">
        <v>102122000</v>
      </c>
      <c r="V1125" s="2">
        <v>105909000</v>
      </c>
      <c r="W1125" s="2">
        <v>109685000</v>
      </c>
      <c r="X1125" s="2">
        <v>113453000</v>
      </c>
      <c r="Y1125" s="2">
        <v>117235000</v>
      </c>
      <c r="Z1125" s="2">
        <v>120977000</v>
      </c>
      <c r="AA1125" s="2">
        <v>124690000</v>
      </c>
      <c r="AB1125" s="2">
        <v>128427000</v>
      </c>
      <c r="AC1125" s="2">
        <v>132229000</v>
      </c>
      <c r="AD1125" s="2">
        <v>136035000</v>
      </c>
      <c r="AE1125" s="2">
        <v>139836000</v>
      </c>
      <c r="AF1125" s="2">
        <v>143806000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95256000</v>
      </c>
      <c r="D1135" s="2">
        <v>98045100</v>
      </c>
      <c r="E1135" s="2">
        <v>92944400</v>
      </c>
      <c r="F1135" s="2">
        <v>92363300</v>
      </c>
      <c r="G1135" s="2">
        <v>92257800</v>
      </c>
      <c r="H1135" s="2">
        <v>91386400</v>
      </c>
      <c r="I1135" s="2">
        <v>90928100</v>
      </c>
      <c r="J1135" s="2">
        <v>90193200</v>
      </c>
      <c r="K1135" s="2">
        <v>89647800</v>
      </c>
      <c r="L1135" s="2">
        <v>89211500</v>
      </c>
      <c r="M1135" s="2">
        <v>89066300</v>
      </c>
      <c r="N1135" s="2">
        <v>88926700</v>
      </c>
      <c r="O1135" s="2">
        <v>88802600</v>
      </c>
      <c r="P1135" s="2">
        <v>88602200</v>
      </c>
      <c r="Q1135" s="2">
        <v>88465000</v>
      </c>
      <c r="R1135" s="2">
        <v>88215900</v>
      </c>
      <c r="S1135" s="2">
        <v>88047600</v>
      </c>
      <c r="T1135" s="2">
        <v>87869300</v>
      </c>
      <c r="U1135" s="2">
        <v>87672500</v>
      </c>
      <c r="V1135" s="2">
        <v>87492000</v>
      </c>
      <c r="W1135" s="2">
        <v>87331600</v>
      </c>
      <c r="X1135" s="2">
        <v>87220300</v>
      </c>
      <c r="Y1135" s="2">
        <v>87059400</v>
      </c>
      <c r="Z1135" s="2">
        <v>86917500</v>
      </c>
      <c r="AA1135" s="2">
        <v>86748800</v>
      </c>
      <c r="AB1135" s="2">
        <v>86825900</v>
      </c>
      <c r="AC1135" s="2">
        <v>86689200</v>
      </c>
      <c r="AD1135" s="2">
        <v>86419100</v>
      </c>
      <c r="AE1135" s="2">
        <v>86192600</v>
      </c>
      <c r="AF1135" s="2">
        <v>85955200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281696000</v>
      </c>
      <c r="D1139" s="2">
        <v>289944000</v>
      </c>
      <c r="E1139" s="2">
        <v>274861000</v>
      </c>
      <c r="F1139" s="2">
        <v>273142000</v>
      </c>
      <c r="G1139" s="2">
        <v>272830000</v>
      </c>
      <c r="H1139" s="2">
        <v>270253000</v>
      </c>
      <c r="I1139" s="2">
        <v>268898000</v>
      </c>
      <c r="J1139" s="2">
        <v>266724000</v>
      </c>
      <c r="K1139" s="2">
        <v>265112000</v>
      </c>
      <c r="L1139" s="2">
        <v>263821000</v>
      </c>
      <c r="M1139" s="2">
        <v>263392000</v>
      </c>
      <c r="N1139" s="2">
        <v>262979000</v>
      </c>
      <c r="O1139" s="2">
        <v>262612000</v>
      </c>
      <c r="P1139" s="2">
        <v>262020000</v>
      </c>
      <c r="Q1139" s="2">
        <v>261614000</v>
      </c>
      <c r="R1139" s="2">
        <v>260877000</v>
      </c>
      <c r="S1139" s="2">
        <v>260379000</v>
      </c>
      <c r="T1139" s="2">
        <v>259852000</v>
      </c>
      <c r="U1139" s="2">
        <v>259270000</v>
      </c>
      <c r="V1139" s="2">
        <v>258736000</v>
      </c>
      <c r="W1139" s="2">
        <v>258262000</v>
      </c>
      <c r="X1139" s="2">
        <v>257933000</v>
      </c>
      <c r="Y1139" s="2">
        <v>257457000</v>
      </c>
      <c r="Z1139" s="2">
        <v>257037000</v>
      </c>
      <c r="AA1139" s="2">
        <v>256538000</v>
      </c>
      <c r="AB1139" s="2">
        <v>256767000</v>
      </c>
      <c r="AC1139" s="2">
        <v>256362000</v>
      </c>
      <c r="AD1139" s="2">
        <v>255564000</v>
      </c>
      <c r="AE1139" s="2">
        <v>254894000</v>
      </c>
      <c r="AF1139" s="2">
        <v>254192000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26212300</v>
      </c>
      <c r="D1165" s="2">
        <v>29273200</v>
      </c>
      <c r="E1165" s="2">
        <v>31667100</v>
      </c>
      <c r="F1165" s="2">
        <v>33965300</v>
      </c>
      <c r="G1165" s="2">
        <v>36386500</v>
      </c>
      <c r="H1165" s="2">
        <v>38973400</v>
      </c>
      <c r="I1165" s="2">
        <v>41530600</v>
      </c>
      <c r="J1165" s="2">
        <v>43998000</v>
      </c>
      <c r="K1165" s="2">
        <v>46335200</v>
      </c>
      <c r="L1165" s="2">
        <v>48546300</v>
      </c>
      <c r="M1165" s="2">
        <v>50721300</v>
      </c>
      <c r="N1165" s="2">
        <v>52996100</v>
      </c>
      <c r="O1165" s="2">
        <v>55347500</v>
      </c>
      <c r="P1165" s="2">
        <v>57688200</v>
      </c>
      <c r="Q1165" s="2">
        <v>60029600</v>
      </c>
      <c r="R1165" s="2">
        <v>62438400</v>
      </c>
      <c r="S1165" s="2">
        <v>64916500</v>
      </c>
      <c r="T1165" s="2">
        <v>67391100</v>
      </c>
      <c r="U1165" s="2">
        <v>69866800</v>
      </c>
      <c r="V1165" s="2">
        <v>72457400</v>
      </c>
      <c r="W1165" s="2">
        <v>75041100</v>
      </c>
      <c r="X1165" s="2">
        <v>77619000</v>
      </c>
      <c r="Y1165" s="2">
        <v>80206600</v>
      </c>
      <c r="Z1165" s="2">
        <v>82766100</v>
      </c>
      <c r="AA1165" s="2">
        <v>85306900</v>
      </c>
      <c r="AB1165" s="2">
        <v>87863600</v>
      </c>
      <c r="AC1165" s="2">
        <v>90464800</v>
      </c>
      <c r="AD1165" s="2">
        <v>93068600</v>
      </c>
      <c r="AE1165" s="2">
        <v>95668900</v>
      </c>
      <c r="AF1165" s="2">
        <v>98385000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65169500</v>
      </c>
      <c r="D1175" s="2">
        <v>67077600</v>
      </c>
      <c r="E1175" s="2">
        <v>63588000</v>
      </c>
      <c r="F1175" s="2">
        <v>63190400</v>
      </c>
      <c r="G1175" s="2">
        <v>63118200</v>
      </c>
      <c r="H1175" s="2">
        <v>62522100</v>
      </c>
      <c r="I1175" s="2">
        <v>62208500</v>
      </c>
      <c r="J1175" s="2">
        <v>61705700</v>
      </c>
      <c r="K1175" s="2">
        <v>61332600</v>
      </c>
      <c r="L1175" s="2">
        <v>61034100</v>
      </c>
      <c r="M1175" s="2">
        <v>60934700</v>
      </c>
      <c r="N1175" s="2">
        <v>60839300</v>
      </c>
      <c r="O1175" s="2">
        <v>60754300</v>
      </c>
      <c r="P1175" s="2">
        <v>60617300</v>
      </c>
      <c r="Q1175" s="2">
        <v>60523300</v>
      </c>
      <c r="R1175" s="2">
        <v>60352900</v>
      </c>
      <c r="S1175" s="2">
        <v>60237800</v>
      </c>
      <c r="T1175" s="2">
        <v>60115800</v>
      </c>
      <c r="U1175" s="2">
        <v>59981200</v>
      </c>
      <c r="V1175" s="2">
        <v>59857700</v>
      </c>
      <c r="W1175" s="2">
        <v>59748000</v>
      </c>
      <c r="X1175" s="2">
        <v>59671800</v>
      </c>
      <c r="Y1175" s="2">
        <v>59561700</v>
      </c>
      <c r="Z1175" s="2">
        <v>59464700</v>
      </c>
      <c r="AA1175" s="2">
        <v>59349200</v>
      </c>
      <c r="AB1175" s="2">
        <v>59402000</v>
      </c>
      <c r="AC1175" s="2">
        <v>59308400</v>
      </c>
      <c r="AD1175" s="2">
        <v>59123700</v>
      </c>
      <c r="AE1175" s="2">
        <v>58968700</v>
      </c>
      <c r="AF1175" s="2">
        <v>58806300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192723000</v>
      </c>
      <c r="D1179" s="2">
        <v>198366000</v>
      </c>
      <c r="E1179" s="2">
        <v>188046000</v>
      </c>
      <c r="F1179" s="2">
        <v>186870000</v>
      </c>
      <c r="G1179" s="2">
        <v>186657000</v>
      </c>
      <c r="H1179" s="2">
        <v>184894000</v>
      </c>
      <c r="I1179" s="2">
        <v>183966000</v>
      </c>
      <c r="J1179" s="2">
        <v>182480000</v>
      </c>
      <c r="K1179" s="2">
        <v>181376000</v>
      </c>
      <c r="L1179" s="2">
        <v>180493000</v>
      </c>
      <c r="M1179" s="2">
        <v>180200000</v>
      </c>
      <c r="N1179" s="2">
        <v>179917000</v>
      </c>
      <c r="O1179" s="2">
        <v>179666000</v>
      </c>
      <c r="P1179" s="2">
        <v>179261000</v>
      </c>
      <c r="Q1179" s="2">
        <v>178983000</v>
      </c>
      <c r="R1179" s="2">
        <v>178479000</v>
      </c>
      <c r="S1179" s="2">
        <v>178139000</v>
      </c>
      <c r="T1179" s="2">
        <v>177778000</v>
      </c>
      <c r="U1179" s="2">
        <v>177380000</v>
      </c>
      <c r="V1179" s="2">
        <v>177015000</v>
      </c>
      <c r="W1179" s="2">
        <v>176690000</v>
      </c>
      <c r="X1179" s="2">
        <v>176465000</v>
      </c>
      <c r="Y1179" s="2">
        <v>176139000</v>
      </c>
      <c r="Z1179" s="2">
        <v>175852000</v>
      </c>
      <c r="AA1179" s="2">
        <v>175511000</v>
      </c>
      <c r="AB1179" s="2">
        <v>175667000</v>
      </c>
      <c r="AC1179" s="2">
        <v>175390000</v>
      </c>
      <c r="AD1179" s="2">
        <v>174844000</v>
      </c>
      <c r="AE1179" s="2">
        <v>174386000</v>
      </c>
      <c r="AF1179" s="2">
        <v>173905000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5375770000000</v>
      </c>
      <c r="F1204" s="2">
        <v>5127710000000</v>
      </c>
      <c r="G1204" s="2">
        <v>4853710000000</v>
      </c>
      <c r="H1204" s="2">
        <v>4593210000000</v>
      </c>
      <c r="I1204" s="2">
        <v>4338990000000</v>
      </c>
      <c r="J1204" s="2">
        <v>4080060000000</v>
      </c>
      <c r="K1204" s="2">
        <v>3814840000000</v>
      </c>
      <c r="L1204" s="2">
        <v>3555330000000</v>
      </c>
      <c r="M1204" s="2">
        <v>3310100000000</v>
      </c>
      <c r="N1204" s="2">
        <v>3078530000000</v>
      </c>
      <c r="O1204" s="2">
        <v>2868460000000</v>
      </c>
      <c r="P1204" s="2">
        <v>2675150000000</v>
      </c>
      <c r="Q1204" s="2">
        <v>2488970000000</v>
      </c>
      <c r="R1204" s="2">
        <v>2314510000000</v>
      </c>
      <c r="S1204" s="2">
        <v>2158600000000</v>
      </c>
      <c r="T1204" s="2">
        <v>2021560000000</v>
      </c>
      <c r="U1204" s="2">
        <v>1896840000000</v>
      </c>
      <c r="V1204" s="2">
        <v>1786110000000</v>
      </c>
      <c r="W1204" s="2">
        <v>1688170000000</v>
      </c>
      <c r="X1204" s="2">
        <v>1607680000000</v>
      </c>
      <c r="Y1204" s="2">
        <v>1544380000000</v>
      </c>
      <c r="Z1204" s="2">
        <v>1497760000000</v>
      </c>
      <c r="AA1204" s="2">
        <v>1466430000000</v>
      </c>
      <c r="AB1204" s="2">
        <v>1445950000000</v>
      </c>
      <c r="AC1204" s="2">
        <v>1433690000000</v>
      </c>
      <c r="AD1204" s="2">
        <v>1425500000000</v>
      </c>
      <c r="AE1204" s="2">
        <v>1419860000000</v>
      </c>
      <c r="AF1204" s="2">
        <v>1417230000000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3535330000</v>
      </c>
      <c r="F1224" s="2">
        <v>3372200000</v>
      </c>
      <c r="G1224" s="2">
        <v>3192010000</v>
      </c>
      <c r="H1224" s="2">
        <v>3020690000</v>
      </c>
      <c r="I1224" s="2">
        <v>2853500000</v>
      </c>
      <c r="J1224" s="2">
        <v>2683230000</v>
      </c>
      <c r="K1224" s="2">
        <v>2508800000</v>
      </c>
      <c r="L1224" s="2">
        <v>2338130000</v>
      </c>
      <c r="M1224" s="2">
        <v>2176870000</v>
      </c>
      <c r="N1224" s="2">
        <v>2024570000</v>
      </c>
      <c r="O1224" s="2">
        <v>1886420000</v>
      </c>
      <c r="P1224" s="2">
        <v>1759290000</v>
      </c>
      <c r="Q1224" s="2">
        <v>1636850000</v>
      </c>
      <c r="R1224" s="2">
        <v>1522120000</v>
      </c>
      <c r="S1224" s="2">
        <v>1419590000</v>
      </c>
      <c r="T1224" s="2">
        <v>1329470000</v>
      </c>
      <c r="U1224" s="2">
        <v>1247440000</v>
      </c>
      <c r="V1224" s="2">
        <v>1174630000</v>
      </c>
      <c r="W1224" s="2">
        <v>1110210000</v>
      </c>
      <c r="X1224" s="2">
        <v>1057280000</v>
      </c>
      <c r="Y1224" s="2">
        <v>1015650000</v>
      </c>
      <c r="Z1224" s="2">
        <v>984989000</v>
      </c>
      <c r="AA1224" s="2">
        <v>964386000</v>
      </c>
      <c r="AB1224" s="2">
        <v>950919000</v>
      </c>
      <c r="AC1224" s="2">
        <v>942855000</v>
      </c>
      <c r="AD1224" s="2">
        <v>937467000</v>
      </c>
      <c r="AE1224" s="2">
        <v>933763000</v>
      </c>
      <c r="AF1224" s="2">
        <v>932029000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363767000</v>
      </c>
      <c r="F1226" s="2">
        <v>346982000</v>
      </c>
      <c r="G1226" s="2">
        <v>328441000</v>
      </c>
      <c r="H1226" s="2">
        <v>310813000</v>
      </c>
      <c r="I1226" s="2">
        <v>293610000</v>
      </c>
      <c r="J1226" s="2">
        <v>276090000</v>
      </c>
      <c r="K1226" s="2">
        <v>258143000</v>
      </c>
      <c r="L1226" s="2">
        <v>240582000</v>
      </c>
      <c r="M1226" s="2">
        <v>223988000</v>
      </c>
      <c r="N1226" s="2">
        <v>208318000</v>
      </c>
      <c r="O1226" s="2">
        <v>194103000</v>
      </c>
      <c r="P1226" s="2">
        <v>181022000</v>
      </c>
      <c r="Q1226" s="2">
        <v>168423000</v>
      </c>
      <c r="R1226" s="2">
        <v>156618000</v>
      </c>
      <c r="S1226" s="2">
        <v>146068000</v>
      </c>
      <c r="T1226" s="2">
        <v>136795000</v>
      </c>
      <c r="U1226" s="2">
        <v>128355000</v>
      </c>
      <c r="V1226" s="2">
        <v>120863000</v>
      </c>
      <c r="W1226" s="2">
        <v>114235000</v>
      </c>
      <c r="X1226" s="2">
        <v>108789000</v>
      </c>
      <c r="Y1226" s="2">
        <v>104505000</v>
      </c>
      <c r="Z1226" s="2">
        <v>101350000</v>
      </c>
      <c r="AA1226" s="2">
        <v>99230100</v>
      </c>
      <c r="AB1226" s="2">
        <v>97844500</v>
      </c>
      <c r="AC1226" s="2">
        <v>97014700</v>
      </c>
      <c r="AD1226" s="2">
        <v>96460400</v>
      </c>
      <c r="AE1226" s="2">
        <v>96079300</v>
      </c>
      <c r="AF1226" s="2">
        <v>95900800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40008700000</v>
      </c>
      <c r="F1244" s="2">
        <v>38162500000</v>
      </c>
      <c r="G1244" s="2">
        <v>36123300000</v>
      </c>
      <c r="H1244" s="2">
        <v>34184500000</v>
      </c>
      <c r="I1244" s="2">
        <v>32292500000</v>
      </c>
      <c r="J1244" s="2">
        <v>30365500000</v>
      </c>
      <c r="K1244" s="2">
        <v>28391600000</v>
      </c>
      <c r="L1244" s="2">
        <v>26460200000</v>
      </c>
      <c r="M1244" s="2">
        <v>24635200000</v>
      </c>
      <c r="N1244" s="2">
        <v>22911700000</v>
      </c>
      <c r="O1244" s="2">
        <v>21348300000</v>
      </c>
      <c r="P1244" s="2">
        <v>19909600000</v>
      </c>
      <c r="Q1244" s="2">
        <v>18523900000</v>
      </c>
      <c r="R1244" s="2">
        <v>17225600000</v>
      </c>
      <c r="S1244" s="2">
        <v>16065200000</v>
      </c>
      <c r="T1244" s="2">
        <v>15045300000</v>
      </c>
      <c r="U1244" s="2">
        <v>14117100000</v>
      </c>
      <c r="V1244" s="2">
        <v>13293000000</v>
      </c>
      <c r="W1244" s="2">
        <v>12564000000</v>
      </c>
      <c r="X1244" s="2">
        <v>11965000000</v>
      </c>
      <c r="Y1244" s="2">
        <v>11493900000</v>
      </c>
      <c r="Z1244" s="2">
        <v>11146900000</v>
      </c>
      <c r="AA1244" s="2">
        <v>10913800000</v>
      </c>
      <c r="AB1244" s="2">
        <v>10761400000</v>
      </c>
      <c r="AC1244" s="2">
        <v>10670100000</v>
      </c>
      <c r="AD1244" s="2">
        <v>10609100000</v>
      </c>
      <c r="AE1244" s="2">
        <v>10567200000</v>
      </c>
      <c r="AF1244" s="2">
        <v>10547600000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4405140000</v>
      </c>
      <c r="F1246" s="2">
        <v>4201880000</v>
      </c>
      <c r="G1246" s="2">
        <v>3977350000</v>
      </c>
      <c r="H1246" s="2">
        <v>3763880000</v>
      </c>
      <c r="I1246" s="2">
        <v>3555560000</v>
      </c>
      <c r="J1246" s="2">
        <v>3343390000</v>
      </c>
      <c r="K1246" s="2">
        <v>3126050000</v>
      </c>
      <c r="L1246" s="2">
        <v>2913390000</v>
      </c>
      <c r="M1246" s="2">
        <v>2712450000</v>
      </c>
      <c r="N1246" s="2">
        <v>2522680000</v>
      </c>
      <c r="O1246" s="2">
        <v>2350540000</v>
      </c>
      <c r="P1246" s="2">
        <v>2192140000</v>
      </c>
      <c r="Q1246" s="2">
        <v>2039570000</v>
      </c>
      <c r="R1246" s="2">
        <v>1896620000</v>
      </c>
      <c r="S1246" s="2">
        <v>1768850000</v>
      </c>
      <c r="T1246" s="2">
        <v>1656560000</v>
      </c>
      <c r="U1246" s="2">
        <v>1554360000</v>
      </c>
      <c r="V1246" s="2">
        <v>1463620000</v>
      </c>
      <c r="W1246" s="2">
        <v>1383360000</v>
      </c>
      <c r="X1246" s="2">
        <v>1317410000</v>
      </c>
      <c r="Y1246" s="2">
        <v>1265530000</v>
      </c>
      <c r="Z1246" s="2">
        <v>1227330000</v>
      </c>
      <c r="AA1246" s="2">
        <v>1201660000</v>
      </c>
      <c r="AB1246" s="2">
        <v>1184880000</v>
      </c>
      <c r="AC1246" s="2">
        <v>1174830000</v>
      </c>
      <c r="AD1246" s="2">
        <v>1168120000</v>
      </c>
      <c r="AE1246" s="2">
        <v>1163500000</v>
      </c>
      <c r="AF1246" s="2">
        <v>1161340000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1776410000</v>
      </c>
      <c r="F1264" s="2">
        <v>1694450000</v>
      </c>
      <c r="G1264" s="2">
        <v>1603900000</v>
      </c>
      <c r="H1264" s="2">
        <v>1517820000</v>
      </c>
      <c r="I1264" s="2">
        <v>1433810000</v>
      </c>
      <c r="J1264" s="2">
        <v>1348250000</v>
      </c>
      <c r="K1264" s="2">
        <v>1260610000</v>
      </c>
      <c r="L1264" s="2">
        <v>1174850000</v>
      </c>
      <c r="M1264" s="2">
        <v>1093820000</v>
      </c>
      <c r="N1264" s="2">
        <v>1017290000</v>
      </c>
      <c r="O1264" s="2">
        <v>947879000</v>
      </c>
      <c r="P1264" s="2">
        <v>884000000</v>
      </c>
      <c r="Q1264" s="2">
        <v>822476000</v>
      </c>
      <c r="R1264" s="2">
        <v>764828000</v>
      </c>
      <c r="S1264" s="2">
        <v>713306000</v>
      </c>
      <c r="T1264" s="2">
        <v>668022000</v>
      </c>
      <c r="U1264" s="2">
        <v>626808000</v>
      </c>
      <c r="V1264" s="2">
        <v>590219000</v>
      </c>
      <c r="W1264" s="2">
        <v>557852000</v>
      </c>
      <c r="X1264" s="2">
        <v>531257000</v>
      </c>
      <c r="Y1264" s="2">
        <v>510337000</v>
      </c>
      <c r="Z1264" s="2">
        <v>494932000</v>
      </c>
      <c r="AA1264" s="2">
        <v>484579000</v>
      </c>
      <c r="AB1264" s="2">
        <v>477812000</v>
      </c>
      <c r="AC1264" s="2">
        <v>473760000</v>
      </c>
      <c r="AD1264" s="2">
        <v>471053000</v>
      </c>
      <c r="AE1264" s="2">
        <v>469192000</v>
      </c>
      <c r="AF1264" s="2">
        <v>468321000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195596000</v>
      </c>
      <c r="F1266" s="2">
        <v>186571000</v>
      </c>
      <c r="G1266" s="2">
        <v>176601000</v>
      </c>
      <c r="H1266" s="2">
        <v>167123000</v>
      </c>
      <c r="I1266" s="2">
        <v>157873000</v>
      </c>
      <c r="J1266" s="2">
        <v>148452000</v>
      </c>
      <c r="K1266" s="2">
        <v>138802000</v>
      </c>
      <c r="L1266" s="2">
        <v>129360000</v>
      </c>
      <c r="M1266" s="2">
        <v>120438000</v>
      </c>
      <c r="N1266" s="2">
        <v>112012000</v>
      </c>
      <c r="O1266" s="2">
        <v>104368000</v>
      </c>
      <c r="P1266" s="2">
        <v>97334800</v>
      </c>
      <c r="Q1266" s="2">
        <v>90560600</v>
      </c>
      <c r="R1266" s="2">
        <v>84213200</v>
      </c>
      <c r="S1266" s="2">
        <v>78540200</v>
      </c>
      <c r="T1266" s="2">
        <v>73554100</v>
      </c>
      <c r="U1266" s="2">
        <v>69016200</v>
      </c>
      <c r="V1266" s="2">
        <v>64987500</v>
      </c>
      <c r="W1266" s="2">
        <v>61423600</v>
      </c>
      <c r="X1266" s="2">
        <v>58495200</v>
      </c>
      <c r="Y1266" s="2">
        <v>56191800</v>
      </c>
      <c r="Z1266" s="2">
        <v>54495600</v>
      </c>
      <c r="AA1266" s="2">
        <v>53355700</v>
      </c>
      <c r="AB1266" s="2">
        <v>52610600</v>
      </c>
      <c r="AC1266" s="2">
        <v>52164500</v>
      </c>
      <c r="AD1266" s="2">
        <v>51866400</v>
      </c>
      <c r="AE1266" s="2">
        <v>51661500</v>
      </c>
      <c r="AF1266" s="2">
        <v>51565500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346357000</v>
      </c>
      <c r="F1284" s="2">
        <v>330375000</v>
      </c>
      <c r="G1284" s="2">
        <v>312722000</v>
      </c>
      <c r="H1284" s="2">
        <v>295938000</v>
      </c>
      <c r="I1284" s="2">
        <v>279558000</v>
      </c>
      <c r="J1284" s="2">
        <v>262876000</v>
      </c>
      <c r="K1284" s="2">
        <v>245788000</v>
      </c>
      <c r="L1284" s="2">
        <v>229068000</v>
      </c>
      <c r="M1284" s="2">
        <v>213268000</v>
      </c>
      <c r="N1284" s="2">
        <v>198348000</v>
      </c>
      <c r="O1284" s="2">
        <v>184813000</v>
      </c>
      <c r="P1284" s="2">
        <v>172358000</v>
      </c>
      <c r="Q1284" s="2">
        <v>160363000</v>
      </c>
      <c r="R1284" s="2">
        <v>149123000</v>
      </c>
      <c r="S1284" s="2">
        <v>139077000</v>
      </c>
      <c r="T1284" s="2">
        <v>130248000</v>
      </c>
      <c r="U1284" s="2">
        <v>122212000</v>
      </c>
      <c r="V1284" s="2">
        <v>115078000</v>
      </c>
      <c r="W1284" s="2">
        <v>108768000</v>
      </c>
      <c r="X1284" s="2">
        <v>103582000</v>
      </c>
      <c r="Y1284" s="2">
        <v>99503200</v>
      </c>
      <c r="Z1284" s="2">
        <v>96499600</v>
      </c>
      <c r="AA1284" s="2">
        <v>94481100</v>
      </c>
      <c r="AB1284" s="2">
        <v>93161700</v>
      </c>
      <c r="AC1284" s="2">
        <v>92371700</v>
      </c>
      <c r="AD1284" s="2">
        <v>91843900</v>
      </c>
      <c r="AE1284" s="2">
        <v>91481000</v>
      </c>
      <c r="AF1284" s="2">
        <v>91311100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38138100</v>
      </c>
      <c r="F1286" s="2">
        <v>36378200</v>
      </c>
      <c r="G1286" s="2">
        <v>34434400</v>
      </c>
      <c r="H1286" s="2">
        <v>32586200</v>
      </c>
      <c r="I1286" s="2">
        <v>30782700</v>
      </c>
      <c r="J1286" s="2">
        <v>28945800</v>
      </c>
      <c r="K1286" s="2">
        <v>27064200</v>
      </c>
      <c r="L1286" s="2">
        <v>25223000</v>
      </c>
      <c r="M1286" s="2">
        <v>23483300</v>
      </c>
      <c r="N1286" s="2">
        <v>21840400</v>
      </c>
      <c r="O1286" s="2">
        <v>20350100</v>
      </c>
      <c r="P1286" s="2">
        <v>18978700</v>
      </c>
      <c r="Q1286" s="2">
        <v>17657800</v>
      </c>
      <c r="R1286" s="2">
        <v>16420200</v>
      </c>
      <c r="S1286" s="2">
        <v>15314000</v>
      </c>
      <c r="T1286" s="2">
        <v>14341800</v>
      </c>
      <c r="U1286" s="2">
        <v>13457000</v>
      </c>
      <c r="V1286" s="2">
        <v>12671500</v>
      </c>
      <c r="W1286" s="2">
        <v>11976600</v>
      </c>
      <c r="X1286" s="2">
        <v>11405600</v>
      </c>
      <c r="Y1286" s="2">
        <v>10956500</v>
      </c>
      <c r="Z1286" s="2">
        <v>10625800</v>
      </c>
      <c r="AA1286" s="2">
        <v>10403500</v>
      </c>
      <c r="AB1286" s="2">
        <v>10258200</v>
      </c>
      <c r="AC1286" s="2">
        <v>10171200</v>
      </c>
      <c r="AD1286" s="2">
        <v>10113100</v>
      </c>
      <c r="AE1286" s="2">
        <v>10073100</v>
      </c>
      <c r="AF1286" s="2">
        <v>10054400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132463000</v>
      </c>
      <c r="G1304" s="2">
        <v>125385000</v>
      </c>
      <c r="H1304" s="2">
        <v>118655000</v>
      </c>
      <c r="I1304" s="2">
        <v>112088000</v>
      </c>
      <c r="J1304" s="2">
        <v>105399000</v>
      </c>
      <c r="K1304" s="2">
        <v>98548000</v>
      </c>
      <c r="L1304" s="2">
        <v>91844000</v>
      </c>
      <c r="M1304" s="2">
        <v>85509200</v>
      </c>
      <c r="N1304" s="2">
        <v>79526900</v>
      </c>
      <c r="O1304" s="2">
        <v>74100300</v>
      </c>
      <c r="P1304" s="2">
        <v>69106600</v>
      </c>
      <c r="Q1304" s="2">
        <v>64297000</v>
      </c>
      <c r="R1304" s="2">
        <v>59790400</v>
      </c>
      <c r="S1304" s="2">
        <v>55762600</v>
      </c>
      <c r="T1304" s="2">
        <v>52222600</v>
      </c>
      <c r="U1304" s="2">
        <v>49000700</v>
      </c>
      <c r="V1304" s="2">
        <v>46140300</v>
      </c>
      <c r="W1304" s="2">
        <v>43610100</v>
      </c>
      <c r="X1304" s="2">
        <v>41530900</v>
      </c>
      <c r="Y1304" s="2">
        <v>39895500</v>
      </c>
      <c r="Z1304" s="2">
        <v>38691300</v>
      </c>
      <c r="AA1304" s="2">
        <v>37881900</v>
      </c>
      <c r="AB1304" s="2">
        <v>37352900</v>
      </c>
      <c r="AC1304" s="2">
        <v>37036200</v>
      </c>
      <c r="AD1304" s="2">
        <v>36824500</v>
      </c>
      <c r="AE1304" s="2">
        <v>36679000</v>
      </c>
      <c r="AF1304" s="2">
        <v>36610900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15284700</v>
      </c>
      <c r="F1306" s="2">
        <v>14579400</v>
      </c>
      <c r="G1306" s="2">
        <v>13800400</v>
      </c>
      <c r="H1306" s="2">
        <v>13059700</v>
      </c>
      <c r="I1306" s="2">
        <v>12336900</v>
      </c>
      <c r="J1306" s="2">
        <v>11600700</v>
      </c>
      <c r="K1306" s="2">
        <v>10846600</v>
      </c>
      <c r="L1306" s="2">
        <v>10108700</v>
      </c>
      <c r="M1306" s="2">
        <v>9411500</v>
      </c>
      <c r="N1306" s="2">
        <v>8753060</v>
      </c>
      <c r="O1306" s="2">
        <v>8155790</v>
      </c>
      <c r="P1306" s="2">
        <v>7606160</v>
      </c>
      <c r="Q1306" s="2">
        <v>7076790</v>
      </c>
      <c r="R1306" s="2">
        <v>6580780</v>
      </c>
      <c r="S1306" s="2">
        <v>6137460</v>
      </c>
      <c r="T1306" s="2">
        <v>5747830</v>
      </c>
      <c r="U1306" s="2">
        <v>5393220</v>
      </c>
      <c r="V1306" s="2">
        <v>5078390</v>
      </c>
      <c r="W1306" s="2">
        <v>4799900</v>
      </c>
      <c r="X1306" s="2">
        <v>4571070</v>
      </c>
      <c r="Y1306" s="2">
        <v>4391070</v>
      </c>
      <c r="Z1306" s="2">
        <v>4258520</v>
      </c>
      <c r="AA1306" s="2">
        <v>4169440</v>
      </c>
      <c r="AB1306" s="2">
        <v>4111220</v>
      </c>
      <c r="AC1306" s="2">
        <v>4076350</v>
      </c>
      <c r="AD1306" s="2">
        <v>4053060</v>
      </c>
      <c r="AE1306" s="2">
        <v>4037050</v>
      </c>
      <c r="AF1306" s="2">
        <v>4029550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29045400</v>
      </c>
      <c r="F1324" s="2">
        <v>27705100</v>
      </c>
      <c r="G1324" s="2">
        <v>26224700</v>
      </c>
      <c r="H1324" s="2">
        <v>24817200</v>
      </c>
      <c r="I1324" s="2">
        <v>23443600</v>
      </c>
      <c r="J1324" s="2">
        <v>22044700</v>
      </c>
      <c r="K1324" s="2">
        <v>20611700</v>
      </c>
      <c r="L1324" s="2">
        <v>19209500</v>
      </c>
      <c r="M1324" s="2">
        <v>17884600</v>
      </c>
      <c r="N1324" s="2">
        <v>16633300</v>
      </c>
      <c r="O1324" s="2">
        <v>15498300</v>
      </c>
      <c r="P1324" s="2">
        <v>14453900</v>
      </c>
      <c r="Q1324" s="2">
        <v>13447900</v>
      </c>
      <c r="R1324" s="2">
        <v>12505400</v>
      </c>
      <c r="S1324" s="2">
        <v>11662900</v>
      </c>
      <c r="T1324" s="2">
        <v>10922500</v>
      </c>
      <c r="U1324" s="2">
        <v>10248700</v>
      </c>
      <c r="V1324" s="2">
        <v>9650410</v>
      </c>
      <c r="W1324" s="2">
        <v>9121200</v>
      </c>
      <c r="X1324" s="2">
        <v>8686340</v>
      </c>
      <c r="Y1324" s="2">
        <v>8344290</v>
      </c>
      <c r="Z1324" s="2">
        <v>8092410</v>
      </c>
      <c r="AA1324" s="2">
        <v>7923140</v>
      </c>
      <c r="AB1324" s="2">
        <v>7812500</v>
      </c>
      <c r="AC1324" s="2">
        <v>7746250</v>
      </c>
      <c r="AD1324" s="2">
        <v>7701980</v>
      </c>
      <c r="AE1324" s="2">
        <v>7671550</v>
      </c>
      <c r="AF1324" s="2">
        <v>7657300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1032440</v>
      </c>
      <c r="F1326">
        <v>984797</v>
      </c>
      <c r="G1326">
        <v>932174</v>
      </c>
      <c r="H1326">
        <v>882143</v>
      </c>
      <c r="I1326">
        <v>833319</v>
      </c>
      <c r="J1326">
        <v>783592</v>
      </c>
      <c r="K1326">
        <v>732655</v>
      </c>
      <c r="L1326">
        <v>682814</v>
      </c>
      <c r="M1326">
        <v>635718</v>
      </c>
      <c r="N1326">
        <v>591243</v>
      </c>
      <c r="O1326">
        <v>550899</v>
      </c>
      <c r="P1326">
        <v>513773</v>
      </c>
      <c r="Q1326">
        <v>478016</v>
      </c>
      <c r="R1326">
        <v>444511</v>
      </c>
      <c r="S1326">
        <v>414567</v>
      </c>
      <c r="T1326">
        <v>388249</v>
      </c>
      <c r="U1326">
        <v>364295</v>
      </c>
      <c r="V1326">
        <v>343030</v>
      </c>
      <c r="W1326">
        <v>324219</v>
      </c>
      <c r="X1326">
        <v>308762</v>
      </c>
      <c r="Y1326">
        <v>296603</v>
      </c>
      <c r="Z1326">
        <v>287650</v>
      </c>
      <c r="AA1326">
        <v>281633</v>
      </c>
      <c r="AB1326">
        <v>277700</v>
      </c>
      <c r="AC1326">
        <v>275345</v>
      </c>
      <c r="AD1326">
        <v>273772</v>
      </c>
      <c r="AE1326">
        <v>272690</v>
      </c>
      <c r="AF1326">
        <v>272184</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25696600</v>
      </c>
      <c r="F1344" s="2">
        <v>24510900</v>
      </c>
      <c r="G1344" s="2">
        <v>23201100</v>
      </c>
      <c r="H1344" s="2">
        <v>21955900</v>
      </c>
      <c r="I1344" s="2">
        <v>20740700</v>
      </c>
      <c r="J1344" s="2">
        <v>19503000</v>
      </c>
      <c r="K1344" s="2">
        <v>18235300</v>
      </c>
      <c r="L1344" s="2">
        <v>16994800</v>
      </c>
      <c r="M1344" s="2">
        <v>15822600</v>
      </c>
      <c r="N1344" s="2">
        <v>14715600</v>
      </c>
      <c r="O1344" s="2">
        <v>13711500</v>
      </c>
      <c r="P1344" s="2">
        <v>12787400</v>
      </c>
      <c r="Q1344" s="2">
        <v>11897500</v>
      </c>
      <c r="R1344" s="2">
        <v>11063600</v>
      </c>
      <c r="S1344" s="2">
        <v>10318300</v>
      </c>
      <c r="T1344" s="2">
        <v>9663230</v>
      </c>
      <c r="U1344" s="2">
        <v>9067050</v>
      </c>
      <c r="V1344" s="2">
        <v>8537780</v>
      </c>
      <c r="W1344" s="2">
        <v>8069580</v>
      </c>
      <c r="X1344" s="2">
        <v>7684860</v>
      </c>
      <c r="Y1344" s="2">
        <v>7382240</v>
      </c>
      <c r="Z1344" s="2">
        <v>7159400</v>
      </c>
      <c r="AA1344" s="2">
        <v>7009650</v>
      </c>
      <c r="AB1344" s="2">
        <v>6911760</v>
      </c>
      <c r="AC1344" s="2">
        <v>6853150</v>
      </c>
      <c r="AD1344" s="2">
        <v>6813990</v>
      </c>
      <c r="AE1344" s="2">
        <v>6787070</v>
      </c>
      <c r="AF1344" s="2">
        <v>6774460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2833380</v>
      </c>
      <c r="F1346" s="2">
        <v>2702640</v>
      </c>
      <c r="G1346" s="2">
        <v>2558220</v>
      </c>
      <c r="H1346" s="2">
        <v>2420920</v>
      </c>
      <c r="I1346" s="2">
        <v>2286930</v>
      </c>
      <c r="J1346" s="2">
        <v>2150460</v>
      </c>
      <c r="K1346" s="2">
        <v>2010670</v>
      </c>
      <c r="L1346" s="2">
        <v>1873890</v>
      </c>
      <c r="M1346" s="2">
        <v>1744640</v>
      </c>
      <c r="N1346" s="2">
        <v>1622580</v>
      </c>
      <c r="O1346" s="2">
        <v>1511870</v>
      </c>
      <c r="P1346" s="2">
        <v>1409980</v>
      </c>
      <c r="Q1346" s="2">
        <v>1311850</v>
      </c>
      <c r="R1346" s="2">
        <v>1219900</v>
      </c>
      <c r="S1346" s="2">
        <v>1137720</v>
      </c>
      <c r="T1346" s="2">
        <v>1065490</v>
      </c>
      <c r="U1346">
        <v>999758</v>
      </c>
      <c r="V1346">
        <v>941399</v>
      </c>
      <c r="W1346">
        <v>889774</v>
      </c>
      <c r="X1346">
        <v>847353</v>
      </c>
      <c r="Y1346">
        <v>813987</v>
      </c>
      <c r="Z1346">
        <v>789416</v>
      </c>
      <c r="AA1346">
        <v>772903</v>
      </c>
      <c r="AB1346">
        <v>762110</v>
      </c>
      <c r="AC1346">
        <v>755647</v>
      </c>
      <c r="AD1346">
        <v>751329</v>
      </c>
      <c r="AE1346">
        <v>748361</v>
      </c>
      <c r="AF1346">
        <v>746971</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48659500</v>
      </c>
      <c r="F1364" s="2">
        <v>46414200</v>
      </c>
      <c r="G1364" s="2">
        <v>43934100</v>
      </c>
      <c r="H1364" s="2">
        <v>41576100</v>
      </c>
      <c r="I1364" s="2">
        <v>39275000</v>
      </c>
      <c r="J1364" s="2">
        <v>36931300</v>
      </c>
      <c r="K1364" s="2">
        <v>34530600</v>
      </c>
      <c r="L1364" s="2">
        <v>32181500</v>
      </c>
      <c r="M1364" s="2">
        <v>29961900</v>
      </c>
      <c r="N1364" s="2">
        <v>27865700</v>
      </c>
      <c r="O1364" s="2">
        <v>25964300</v>
      </c>
      <c r="P1364" s="2">
        <v>24214500</v>
      </c>
      <c r="Q1364" s="2">
        <v>22529200</v>
      </c>
      <c r="R1364" s="2">
        <v>20950200</v>
      </c>
      <c r="S1364" s="2">
        <v>19538900</v>
      </c>
      <c r="T1364" s="2">
        <v>18298500</v>
      </c>
      <c r="U1364" s="2">
        <v>17169500</v>
      </c>
      <c r="V1364" s="2">
        <v>16167300</v>
      </c>
      <c r="W1364" s="2">
        <v>15280700</v>
      </c>
      <c r="X1364" s="2">
        <v>14552200</v>
      </c>
      <c r="Y1364" s="2">
        <v>13979100</v>
      </c>
      <c r="Z1364" s="2">
        <v>13557200</v>
      </c>
      <c r="AA1364" s="2">
        <v>13273600</v>
      </c>
      <c r="AB1364" s="2">
        <v>13088200</v>
      </c>
      <c r="AC1364" s="2">
        <v>12977200</v>
      </c>
      <c r="AD1364" s="2">
        <v>12903100</v>
      </c>
      <c r="AE1364" s="2">
        <v>12852100</v>
      </c>
      <c r="AF1364" s="2">
        <v>12828200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5356250</v>
      </c>
      <c r="F1366" s="2">
        <v>5109100</v>
      </c>
      <c r="G1366" s="2">
        <v>4836090</v>
      </c>
      <c r="H1366" s="2">
        <v>4576530</v>
      </c>
      <c r="I1366" s="2">
        <v>4323230</v>
      </c>
      <c r="J1366" s="2">
        <v>4065250</v>
      </c>
      <c r="K1366" s="2">
        <v>3800990</v>
      </c>
      <c r="L1366" s="2">
        <v>3542420</v>
      </c>
      <c r="M1366" s="2">
        <v>3298090</v>
      </c>
      <c r="N1366" s="2">
        <v>3067350</v>
      </c>
      <c r="O1366" s="2">
        <v>2858050</v>
      </c>
      <c r="P1366" s="2">
        <v>2665440</v>
      </c>
      <c r="Q1366" s="2">
        <v>2479930</v>
      </c>
      <c r="R1366" s="2">
        <v>2306110</v>
      </c>
      <c r="S1366" s="2">
        <v>2150760</v>
      </c>
      <c r="T1366" s="2">
        <v>2014220</v>
      </c>
      <c r="U1366" s="2">
        <v>1889950</v>
      </c>
      <c r="V1366" s="2">
        <v>1779630</v>
      </c>
      <c r="W1366" s="2">
        <v>1682040</v>
      </c>
      <c r="X1366" s="2">
        <v>1601850</v>
      </c>
      <c r="Y1366" s="2">
        <v>1538770</v>
      </c>
      <c r="Z1366" s="2">
        <v>1492320</v>
      </c>
      <c r="AA1366" s="2">
        <v>1461100</v>
      </c>
      <c r="AB1366" s="2">
        <v>1440700</v>
      </c>
      <c r="AC1366" s="2">
        <v>1428480</v>
      </c>
      <c r="AD1366" s="2">
        <v>1420320</v>
      </c>
      <c r="AE1366" s="2">
        <v>1414710</v>
      </c>
      <c r="AF1366" s="2">
        <v>1412080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205026000</v>
      </c>
      <c r="F1384" s="2">
        <v>195566000</v>
      </c>
      <c r="G1384" s="2">
        <v>185116000</v>
      </c>
      <c r="H1384" s="2">
        <v>175180000</v>
      </c>
      <c r="I1384" s="2">
        <v>165484000</v>
      </c>
      <c r="J1384" s="2">
        <v>155609000</v>
      </c>
      <c r="K1384" s="2">
        <v>145494000</v>
      </c>
      <c r="L1384" s="2">
        <v>135596000</v>
      </c>
      <c r="M1384" s="2">
        <v>126244000</v>
      </c>
      <c r="N1384" s="2">
        <v>117412000</v>
      </c>
      <c r="O1384" s="2">
        <v>109400000</v>
      </c>
      <c r="P1384" s="2">
        <v>102027000</v>
      </c>
      <c r="Q1384" s="2">
        <v>94926600</v>
      </c>
      <c r="R1384" s="2">
        <v>88273200</v>
      </c>
      <c r="S1384" s="2">
        <v>82326700</v>
      </c>
      <c r="T1384" s="2">
        <v>77100200</v>
      </c>
      <c r="U1384" s="2">
        <v>72343500</v>
      </c>
      <c r="V1384" s="2">
        <v>68120600</v>
      </c>
      <c r="W1384" s="2">
        <v>64384900</v>
      </c>
      <c r="X1384" s="2">
        <v>61315300</v>
      </c>
      <c r="Y1384" s="2">
        <v>58900900</v>
      </c>
      <c r="Z1384" s="2">
        <v>57122900</v>
      </c>
      <c r="AA1384" s="2">
        <v>55928000</v>
      </c>
      <c r="AB1384" s="2">
        <v>55147000</v>
      </c>
      <c r="AC1384" s="2">
        <v>54679400</v>
      </c>
      <c r="AD1384" s="2">
        <v>54367000</v>
      </c>
      <c r="AE1384" s="2">
        <v>54152100</v>
      </c>
      <c r="AF1384" s="2">
        <v>54051500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42619800</v>
      </c>
      <c r="D1404" s="2">
        <v>42485300</v>
      </c>
      <c r="E1404" s="2">
        <v>41005200</v>
      </c>
      <c r="F1404" s="2">
        <v>39113100</v>
      </c>
      <c r="G1404" s="2">
        <v>37023100</v>
      </c>
      <c r="H1404" s="2">
        <v>35036000</v>
      </c>
      <c r="I1404" s="2">
        <v>33096900</v>
      </c>
      <c r="J1404" s="2">
        <v>31121900</v>
      </c>
      <c r="K1404" s="2">
        <v>29098800</v>
      </c>
      <c r="L1404" s="2">
        <v>27119300</v>
      </c>
      <c r="M1404" s="2">
        <v>25248800</v>
      </c>
      <c r="N1404" s="2">
        <v>23482400</v>
      </c>
      <c r="O1404" s="2">
        <v>21880000</v>
      </c>
      <c r="P1404" s="2">
        <v>20405500</v>
      </c>
      <c r="Q1404" s="2">
        <v>18985300</v>
      </c>
      <c r="R1404" s="2">
        <v>17654600</v>
      </c>
      <c r="S1404" s="2">
        <v>16465300</v>
      </c>
      <c r="T1404" s="2">
        <v>15420000</v>
      </c>
      <c r="U1404" s="2">
        <v>14468700</v>
      </c>
      <c r="V1404" s="2">
        <v>13624100</v>
      </c>
      <c r="W1404" s="2">
        <v>12877000</v>
      </c>
      <c r="X1404" s="2">
        <v>12263100</v>
      </c>
      <c r="Y1404" s="2">
        <v>11780200</v>
      </c>
      <c r="Z1404" s="2">
        <v>11424600</v>
      </c>
      <c r="AA1404" s="2">
        <v>11185600</v>
      </c>
      <c r="AB1404" s="2">
        <v>11029400</v>
      </c>
      <c r="AC1404" s="2">
        <v>10935900</v>
      </c>
      <c r="AD1404" s="2">
        <v>10873400</v>
      </c>
      <c r="AE1404" s="2">
        <v>10830400</v>
      </c>
      <c r="AF1404" s="2">
        <v>10810300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1680100000000000</v>
      </c>
      <c r="D1442" s="2">
        <v>1672000000000000</v>
      </c>
      <c r="E1442" s="2">
        <v>1672940000000000</v>
      </c>
      <c r="F1442" s="2">
        <v>1651060000000000</v>
      </c>
      <c r="G1442" s="2">
        <v>1625380000000000</v>
      </c>
      <c r="H1442" s="2">
        <v>1602250000000000</v>
      </c>
      <c r="I1442" s="2">
        <v>1575650000000000</v>
      </c>
      <c r="J1442" s="2">
        <v>1547170000000000</v>
      </c>
      <c r="K1442" s="2">
        <v>1508970000000000</v>
      </c>
      <c r="L1442" s="2">
        <v>1465730000000000</v>
      </c>
      <c r="M1442" s="2">
        <v>1418260000000000</v>
      </c>
      <c r="N1442" s="2">
        <v>1367020000000000</v>
      </c>
      <c r="O1442" s="2">
        <v>1317220000000000</v>
      </c>
      <c r="P1442" s="2">
        <v>1267570000000000</v>
      </c>
      <c r="Q1442" s="2">
        <v>1217580000000000</v>
      </c>
      <c r="R1442" s="2">
        <v>1167770000000000</v>
      </c>
      <c r="S1442" s="2">
        <v>1118720000000000</v>
      </c>
      <c r="T1442" s="2">
        <v>1072980000000000</v>
      </c>
      <c r="U1442" s="2">
        <v>1027970000000000</v>
      </c>
      <c r="V1442" s="2">
        <v>986762000000000</v>
      </c>
      <c r="W1442" s="2">
        <v>947998000000000</v>
      </c>
      <c r="X1442" s="2">
        <v>911699000000000</v>
      </c>
      <c r="Y1442" s="2">
        <v>879127000000000</v>
      </c>
      <c r="Z1442" s="2">
        <v>850995000000000</v>
      </c>
      <c r="AA1442" s="2">
        <v>826494000000000</v>
      </c>
      <c r="AB1442" s="2">
        <v>807078000000000</v>
      </c>
      <c r="AC1442" s="2">
        <v>791721000000000</v>
      </c>
      <c r="AD1442" s="2">
        <v>781727000000000</v>
      </c>
      <c r="AE1442" s="2">
        <v>776353000000000</v>
      </c>
      <c r="AF1442" s="2">
        <v>773542000000000</v>
      </c>
    </row>
    <row r="1443" spans="1:32">
      <c r="A1443" t="s">
        <v>1461</v>
      </c>
      <c r="B1443" t="s">
        <v>19</v>
      </c>
      <c r="C1443" s="2">
        <v>1065240000000</v>
      </c>
      <c r="D1443" s="2">
        <v>1064930000000</v>
      </c>
      <c r="E1443" s="2">
        <v>1065750000000</v>
      </c>
      <c r="F1443" s="2">
        <v>1052300000000</v>
      </c>
      <c r="G1443" s="2">
        <v>1033240000000</v>
      </c>
      <c r="H1443" s="2">
        <v>1015500000000</v>
      </c>
      <c r="I1443" s="2">
        <v>995841000000</v>
      </c>
      <c r="J1443" s="2">
        <v>972629000000</v>
      </c>
      <c r="K1443" s="2">
        <v>945089000000</v>
      </c>
      <c r="L1443" s="2">
        <v>913868000000</v>
      </c>
      <c r="M1443" s="2">
        <v>879318000000</v>
      </c>
      <c r="N1443" s="2">
        <v>841717000000</v>
      </c>
      <c r="O1443" s="2">
        <v>805362000000</v>
      </c>
      <c r="P1443" s="2">
        <v>769440000000</v>
      </c>
      <c r="Q1443" s="2">
        <v>732905000000</v>
      </c>
      <c r="R1443" s="2">
        <v>695759000000</v>
      </c>
      <c r="S1443" s="2">
        <v>658834000000</v>
      </c>
      <c r="T1443" s="2">
        <v>624162000000</v>
      </c>
      <c r="U1443" s="2">
        <v>590424000000</v>
      </c>
      <c r="V1443" s="2">
        <v>558892000000</v>
      </c>
      <c r="W1443" s="2">
        <v>528954000000</v>
      </c>
      <c r="X1443" s="2">
        <v>500675000000</v>
      </c>
      <c r="Y1443" s="2">
        <v>475113000000</v>
      </c>
      <c r="Z1443" s="2">
        <v>453304000000</v>
      </c>
      <c r="AA1443" s="2">
        <v>434223000000</v>
      </c>
      <c r="AB1443" s="2">
        <v>419286000000</v>
      </c>
      <c r="AC1443" s="2">
        <v>407654000000</v>
      </c>
      <c r="AD1443" s="2">
        <v>400145000000</v>
      </c>
      <c r="AE1443" s="2">
        <v>396274000000</v>
      </c>
      <c r="AF1443" s="2">
        <v>393176000000</v>
      </c>
    </row>
    <row r="1444" spans="1:32">
      <c r="A1444" t="s">
        <v>1462</v>
      </c>
      <c r="B1444" t="s">
        <v>19</v>
      </c>
      <c r="C1444" s="2">
        <v>14730000000000</v>
      </c>
      <c r="D1444" s="2">
        <v>14760200000000</v>
      </c>
      <c r="E1444" s="2">
        <v>14766800000000</v>
      </c>
      <c r="F1444" s="2">
        <v>14572300000000</v>
      </c>
      <c r="G1444" s="2">
        <v>14302900000000</v>
      </c>
      <c r="H1444" s="2">
        <v>14048100000000</v>
      </c>
      <c r="I1444" s="2">
        <v>13766200000000</v>
      </c>
      <c r="J1444" s="2">
        <v>13429100000000</v>
      </c>
      <c r="K1444" s="2">
        <v>13024700000000</v>
      </c>
      <c r="L1444" s="2">
        <v>12567600000000</v>
      </c>
      <c r="M1444" s="2">
        <v>12060400000000</v>
      </c>
      <c r="N1444" s="2">
        <v>11507500000000</v>
      </c>
      <c r="O1444" s="2">
        <v>10973200000000</v>
      </c>
      <c r="P1444" s="2">
        <v>10448100000000</v>
      </c>
      <c r="Q1444" s="2">
        <v>9912080000000</v>
      </c>
      <c r="R1444" s="2">
        <v>9361930000000</v>
      </c>
      <c r="S1444" s="2">
        <v>8814500000000</v>
      </c>
      <c r="T1444" s="2">
        <v>8292840000000</v>
      </c>
      <c r="U1444" s="2">
        <v>7785540000000</v>
      </c>
      <c r="V1444" s="2">
        <v>7307240000000</v>
      </c>
      <c r="W1444" s="2">
        <v>6853430000000</v>
      </c>
      <c r="X1444" s="2">
        <v>6424280000000</v>
      </c>
      <c r="Y1444" s="2">
        <v>6035970000000</v>
      </c>
      <c r="Z1444" s="2">
        <v>5704860000000</v>
      </c>
      <c r="AA1444" s="2">
        <v>5412870000000</v>
      </c>
      <c r="AB1444" s="2">
        <v>5184360000000</v>
      </c>
      <c r="AC1444" s="2">
        <v>5005320000000</v>
      </c>
      <c r="AD1444" s="2">
        <v>4885250000000</v>
      </c>
      <c r="AE1444" s="2">
        <v>4819580000000</v>
      </c>
      <c r="AF1444" s="2">
        <v>4759890000000</v>
      </c>
    </row>
    <row r="1445" spans="1:32">
      <c r="A1445" t="s">
        <v>1463</v>
      </c>
      <c r="B1445" t="s">
        <v>19</v>
      </c>
      <c r="C1445" s="2">
        <v>3190350000000</v>
      </c>
      <c r="D1445" s="2">
        <v>3044870000000</v>
      </c>
      <c r="E1445" s="2">
        <v>3006860000000</v>
      </c>
      <c r="F1445" s="2">
        <v>2977690000000</v>
      </c>
      <c r="G1445" s="2">
        <v>2925450000000</v>
      </c>
      <c r="H1445" s="2">
        <v>2872390000000</v>
      </c>
      <c r="I1445" s="2">
        <v>2815600000000</v>
      </c>
      <c r="J1445" s="2">
        <v>2759710000000</v>
      </c>
      <c r="K1445" s="2">
        <v>2704570000000</v>
      </c>
      <c r="L1445" s="2">
        <v>2636910000000</v>
      </c>
      <c r="M1445" s="2">
        <v>2565210000000</v>
      </c>
      <c r="N1445" s="2">
        <v>2489080000000</v>
      </c>
      <c r="O1445" s="2">
        <v>2412800000000</v>
      </c>
      <c r="P1445" s="2">
        <v>2334830000000</v>
      </c>
      <c r="Q1445" s="2">
        <v>2258810000000</v>
      </c>
      <c r="R1445" s="2">
        <v>2180490000000</v>
      </c>
      <c r="S1445" s="2">
        <v>2107020000000</v>
      </c>
      <c r="T1445" s="2">
        <v>2042150000000</v>
      </c>
      <c r="U1445" s="2">
        <v>1978580000000</v>
      </c>
      <c r="V1445" s="2">
        <v>1919030000000</v>
      </c>
      <c r="W1445" s="2">
        <v>1868540000000</v>
      </c>
      <c r="X1445" s="2">
        <v>1821720000000</v>
      </c>
      <c r="Y1445" s="2">
        <v>1776830000000</v>
      </c>
      <c r="Z1445" s="2">
        <v>1737830000000</v>
      </c>
      <c r="AA1445" s="2">
        <v>1702210000000</v>
      </c>
      <c r="AB1445" s="2">
        <v>1674300000000</v>
      </c>
      <c r="AC1445" s="2">
        <v>1652050000000</v>
      </c>
      <c r="AD1445" s="2">
        <v>1637480000000</v>
      </c>
      <c r="AE1445" s="2">
        <v>1629550000000</v>
      </c>
      <c r="AF1445" s="2">
        <v>1628530000000</v>
      </c>
    </row>
    <row r="1446" spans="1:32">
      <c r="A1446" t="s">
        <v>1464</v>
      </c>
      <c r="B1446" t="s">
        <v>19</v>
      </c>
      <c r="C1446" s="2">
        <v>226087000000</v>
      </c>
      <c r="D1446" s="2">
        <v>219218000000</v>
      </c>
      <c r="E1446" s="2">
        <v>217744000000</v>
      </c>
      <c r="F1446" s="2">
        <v>214764000000</v>
      </c>
      <c r="G1446" s="2">
        <v>210925000000</v>
      </c>
      <c r="H1446" s="2">
        <v>207371000000</v>
      </c>
      <c r="I1446" s="2">
        <v>203360000000</v>
      </c>
      <c r="J1446" s="2">
        <v>198885000000</v>
      </c>
      <c r="K1446" s="2">
        <v>193823000000</v>
      </c>
      <c r="L1446" s="2">
        <v>188029000000</v>
      </c>
      <c r="M1446" s="2">
        <v>181659000000</v>
      </c>
      <c r="N1446" s="2">
        <v>174760000000</v>
      </c>
      <c r="O1446" s="2">
        <v>167978000000</v>
      </c>
      <c r="P1446" s="2">
        <v>161180000000</v>
      </c>
      <c r="Q1446" s="2">
        <v>154403000000</v>
      </c>
      <c r="R1446" s="2">
        <v>147525000000</v>
      </c>
      <c r="S1446" s="2">
        <v>140877000000</v>
      </c>
      <c r="T1446" s="2">
        <v>134824000000</v>
      </c>
      <c r="U1446" s="2">
        <v>128966000000</v>
      </c>
      <c r="V1446" s="2">
        <v>123452000000</v>
      </c>
      <c r="W1446" s="2">
        <v>118427000000</v>
      </c>
      <c r="X1446" s="2">
        <v>113723000000</v>
      </c>
      <c r="Y1446" s="2">
        <v>109400000000</v>
      </c>
      <c r="Z1446" s="2">
        <v>105683000000</v>
      </c>
      <c r="AA1446" s="2">
        <v>102360000000</v>
      </c>
      <c r="AB1446" s="2">
        <v>99715200000</v>
      </c>
      <c r="AC1446" s="2">
        <v>97592200000</v>
      </c>
      <c r="AD1446" s="2">
        <v>96170100000</v>
      </c>
      <c r="AE1446" s="2">
        <v>95413000000</v>
      </c>
      <c r="AF1446" s="2">
        <v>95000800000</v>
      </c>
    </row>
    <row r="1447" spans="1:32">
      <c r="A1447" t="s">
        <v>1465</v>
      </c>
      <c r="B1447" t="s">
        <v>19</v>
      </c>
      <c r="C1447" s="2">
        <v>111033000000</v>
      </c>
      <c r="D1447" s="2">
        <v>106687000000</v>
      </c>
      <c r="E1447" s="2">
        <v>105777000000</v>
      </c>
      <c r="F1447" s="2">
        <v>104532000000</v>
      </c>
      <c r="G1447" s="2">
        <v>102685000000</v>
      </c>
      <c r="H1447" s="2">
        <v>100948000000</v>
      </c>
      <c r="I1447" s="2">
        <v>99028900000</v>
      </c>
      <c r="J1447" s="2">
        <v>97036800000</v>
      </c>
      <c r="K1447" s="2">
        <v>94948200000</v>
      </c>
      <c r="L1447" s="2">
        <v>92489600000</v>
      </c>
      <c r="M1447" s="2">
        <v>89840200000</v>
      </c>
      <c r="N1447" s="2">
        <v>87006300000</v>
      </c>
      <c r="O1447" s="2">
        <v>84204100000</v>
      </c>
      <c r="P1447" s="2">
        <v>81346200000</v>
      </c>
      <c r="Q1447" s="2">
        <v>78545200000</v>
      </c>
      <c r="R1447" s="2">
        <v>75740200000</v>
      </c>
      <c r="S1447" s="2">
        <v>73070200000</v>
      </c>
      <c r="T1447" s="2">
        <v>70759300000</v>
      </c>
      <c r="U1447" s="2">
        <v>68518300000</v>
      </c>
      <c r="V1447" s="2">
        <v>66462400000</v>
      </c>
      <c r="W1447" s="2">
        <v>64644900000</v>
      </c>
      <c r="X1447" s="2">
        <v>62957300000</v>
      </c>
      <c r="Y1447" s="2">
        <v>61380400000</v>
      </c>
      <c r="Z1447" s="2">
        <v>60019800000</v>
      </c>
      <c r="AA1447" s="2">
        <v>58813600000</v>
      </c>
      <c r="AB1447" s="2">
        <v>57858000000</v>
      </c>
      <c r="AC1447" s="2">
        <v>57103400000</v>
      </c>
      <c r="AD1447" s="2">
        <v>56652300000</v>
      </c>
      <c r="AE1447" s="2">
        <v>56455800000</v>
      </c>
      <c r="AF1447" s="2">
        <v>56496200000</v>
      </c>
    </row>
    <row r="1448" spans="1:32">
      <c r="A1448" t="s">
        <v>1466</v>
      </c>
      <c r="B1448" t="s">
        <v>19</v>
      </c>
      <c r="C1448" s="2">
        <v>20596800000</v>
      </c>
      <c r="D1448" s="2">
        <v>22055900000</v>
      </c>
      <c r="E1448" s="2">
        <v>22653500000</v>
      </c>
      <c r="F1448" s="2">
        <v>22603700000</v>
      </c>
      <c r="G1448" s="2">
        <v>22411600000</v>
      </c>
      <c r="H1448" s="2">
        <v>22331500000</v>
      </c>
      <c r="I1448" s="2">
        <v>22238500000</v>
      </c>
      <c r="J1448" s="2">
        <v>22076200000</v>
      </c>
      <c r="K1448" s="2">
        <v>21841200000</v>
      </c>
      <c r="L1448" s="2">
        <v>21574700000</v>
      </c>
      <c r="M1448" s="2">
        <v>21284900000</v>
      </c>
      <c r="N1448" s="2">
        <v>20969000000</v>
      </c>
      <c r="O1448" s="2">
        <v>20701700000</v>
      </c>
      <c r="P1448" s="2">
        <v>20400300000</v>
      </c>
      <c r="Q1448" s="2">
        <v>20095100000</v>
      </c>
      <c r="R1448" s="2">
        <v>19883500000</v>
      </c>
      <c r="S1448" s="2">
        <v>19640800000</v>
      </c>
      <c r="T1448" s="2">
        <v>19448800000</v>
      </c>
      <c r="U1448" s="2">
        <v>19226500000</v>
      </c>
      <c r="V1448" s="2">
        <v>19123900000</v>
      </c>
      <c r="W1448" s="2">
        <v>18974500000</v>
      </c>
      <c r="X1448" s="2">
        <v>18841300000</v>
      </c>
      <c r="Y1448" s="2">
        <v>18759700000</v>
      </c>
      <c r="Z1448" s="2">
        <v>18683100000</v>
      </c>
      <c r="AA1448" s="2">
        <v>18669200000</v>
      </c>
      <c r="AB1448" s="2">
        <v>18664400000</v>
      </c>
      <c r="AC1448" s="2">
        <v>18683100000</v>
      </c>
      <c r="AD1448" s="2">
        <v>18759900000</v>
      </c>
      <c r="AE1448" s="2">
        <v>18842100000</v>
      </c>
      <c r="AF1448" s="2">
        <v>18994900000</v>
      </c>
    </row>
    <row r="1449" spans="1:32">
      <c r="A1449" t="s">
        <v>1467</v>
      </c>
      <c r="B1449" t="s">
        <v>19</v>
      </c>
      <c r="C1449" s="2">
        <v>53994900000</v>
      </c>
      <c r="D1449" s="2">
        <v>50923400000</v>
      </c>
      <c r="E1449" s="2">
        <v>50157300000</v>
      </c>
      <c r="F1449" s="2">
        <v>49622300000</v>
      </c>
      <c r="G1449" s="2">
        <v>48701500000</v>
      </c>
      <c r="H1449" s="2">
        <v>47776700000</v>
      </c>
      <c r="I1449" s="2">
        <v>46782300000</v>
      </c>
      <c r="J1449" s="2">
        <v>45837700000</v>
      </c>
      <c r="K1449" s="2">
        <v>44950500000</v>
      </c>
      <c r="L1449" s="2">
        <v>43863200000</v>
      </c>
      <c r="M1449" s="2">
        <v>42721200000</v>
      </c>
      <c r="N1449" s="2">
        <v>41519800000</v>
      </c>
      <c r="O1449" s="2">
        <v>40310000000</v>
      </c>
      <c r="P1449" s="2">
        <v>39062800000</v>
      </c>
      <c r="Q1449" s="2">
        <v>37864800000</v>
      </c>
      <c r="R1449" s="2">
        <v>36648600000</v>
      </c>
      <c r="S1449" s="2">
        <v>35521200000</v>
      </c>
      <c r="T1449" s="2">
        <v>34600500000</v>
      </c>
      <c r="U1449" s="2">
        <v>33716600000</v>
      </c>
      <c r="V1449" s="2">
        <v>32901600000</v>
      </c>
      <c r="W1449" s="2">
        <v>32228400000</v>
      </c>
      <c r="X1449" s="2">
        <v>31607600000</v>
      </c>
      <c r="Y1449" s="2">
        <v>30998700000</v>
      </c>
      <c r="Z1449" s="2">
        <v>30475800000</v>
      </c>
      <c r="AA1449" s="2">
        <v>30003500000</v>
      </c>
      <c r="AB1449" s="2">
        <v>29636400000</v>
      </c>
      <c r="AC1449" s="2">
        <v>29351000000</v>
      </c>
      <c r="AD1449" s="2">
        <v>29198300000</v>
      </c>
      <c r="AE1449" s="2">
        <v>29153400000</v>
      </c>
      <c r="AF1449" s="2">
        <v>29237400000</v>
      </c>
    </row>
    <row r="1450" spans="1:32">
      <c r="A1450" t="s">
        <v>1468</v>
      </c>
      <c r="B1450" t="s">
        <v>19</v>
      </c>
      <c r="C1450" s="2">
        <v>26263400000</v>
      </c>
      <c r="D1450" s="2">
        <v>25424300000</v>
      </c>
      <c r="E1450" s="2">
        <v>25248700000</v>
      </c>
      <c r="F1450" s="2">
        <v>24935300000</v>
      </c>
      <c r="G1450" s="2">
        <v>24506700000</v>
      </c>
      <c r="H1450" s="2">
        <v>24108100000</v>
      </c>
      <c r="I1450" s="2">
        <v>23661700000</v>
      </c>
      <c r="J1450" s="2">
        <v>23174100000</v>
      </c>
      <c r="K1450" s="2">
        <v>22632900000</v>
      </c>
      <c r="L1450" s="2">
        <v>22004200000</v>
      </c>
      <c r="M1450" s="2">
        <v>21317500000</v>
      </c>
      <c r="N1450" s="2">
        <v>20575900000</v>
      </c>
      <c r="O1450" s="2">
        <v>19844300000</v>
      </c>
      <c r="P1450" s="2">
        <v>19105600000</v>
      </c>
      <c r="Q1450" s="2">
        <v>18372700000</v>
      </c>
      <c r="R1450" s="2">
        <v>17630600000</v>
      </c>
      <c r="S1450" s="2">
        <v>16918000000</v>
      </c>
      <c r="T1450" s="2">
        <v>16269300000</v>
      </c>
      <c r="U1450" s="2">
        <v>15636300000</v>
      </c>
      <c r="V1450" s="2">
        <v>15043700000</v>
      </c>
      <c r="W1450" s="2">
        <v>14511400000</v>
      </c>
      <c r="X1450" s="2">
        <v>14014900000</v>
      </c>
      <c r="Y1450" s="2">
        <v>13556700000</v>
      </c>
      <c r="Z1450" s="2">
        <v>13159500000</v>
      </c>
      <c r="AA1450" s="2">
        <v>12803100000</v>
      </c>
      <c r="AB1450" s="2">
        <v>12518300000</v>
      </c>
      <c r="AC1450" s="2">
        <v>12288300000</v>
      </c>
      <c r="AD1450" s="2">
        <v>12132000000</v>
      </c>
      <c r="AE1450" s="2">
        <v>12043700000</v>
      </c>
      <c r="AF1450" s="2">
        <v>12003600000</v>
      </c>
    </row>
    <row r="1451" spans="1:32">
      <c r="A1451" t="s">
        <v>1469</v>
      </c>
      <c r="B1451" t="s">
        <v>19</v>
      </c>
      <c r="C1451" s="2">
        <v>70105700000</v>
      </c>
      <c r="D1451" s="2">
        <v>69826500000</v>
      </c>
      <c r="E1451" s="2">
        <v>69885100000</v>
      </c>
      <c r="F1451" s="2">
        <v>68980200000</v>
      </c>
      <c r="G1451" s="2">
        <v>67907800000</v>
      </c>
      <c r="H1451" s="2">
        <v>66942100000</v>
      </c>
      <c r="I1451" s="2">
        <v>65831800000</v>
      </c>
      <c r="J1451" s="2">
        <v>64636700000</v>
      </c>
      <c r="K1451" s="2">
        <v>63036900000</v>
      </c>
      <c r="L1451" s="2">
        <v>61225400000</v>
      </c>
      <c r="M1451" s="2">
        <v>59234900000</v>
      </c>
      <c r="N1451" s="2">
        <v>57084900000</v>
      </c>
      <c r="O1451" s="2">
        <v>54994700000</v>
      </c>
      <c r="P1451" s="2">
        <v>52912100000</v>
      </c>
      <c r="Q1451" s="2">
        <v>50813000000</v>
      </c>
      <c r="R1451" s="2">
        <v>48720500000</v>
      </c>
      <c r="S1451" s="2">
        <v>46657400000</v>
      </c>
      <c r="T1451" s="2">
        <v>44731500000</v>
      </c>
      <c r="U1451" s="2">
        <v>42836300000</v>
      </c>
      <c r="V1451" s="2">
        <v>41099300000</v>
      </c>
      <c r="W1451" s="2">
        <v>39463800000</v>
      </c>
      <c r="X1451" s="2">
        <v>37931500000</v>
      </c>
      <c r="Y1451" s="2">
        <v>36556600000</v>
      </c>
      <c r="Z1451" s="2">
        <v>35369600000</v>
      </c>
      <c r="AA1451" s="2">
        <v>34335900000</v>
      </c>
      <c r="AB1451" s="2">
        <v>33517000000</v>
      </c>
      <c r="AC1451" s="2">
        <v>32869900000</v>
      </c>
      <c r="AD1451" s="2">
        <v>32448900000</v>
      </c>
      <c r="AE1451" s="2">
        <v>32222300000</v>
      </c>
      <c r="AF1451" s="2">
        <v>32100600000</v>
      </c>
    </row>
    <row r="1452" spans="1:32">
      <c r="A1452" t="s">
        <v>1470</v>
      </c>
      <c r="B1452" t="s">
        <v>19</v>
      </c>
      <c r="C1452" s="2">
        <v>14015600000</v>
      </c>
      <c r="D1452" s="2">
        <v>13960300000</v>
      </c>
      <c r="E1452" s="2">
        <v>13972400000</v>
      </c>
      <c r="F1452" s="2">
        <v>13791900000</v>
      </c>
      <c r="G1452" s="2">
        <v>13577800000</v>
      </c>
      <c r="H1452" s="2">
        <v>13385000000</v>
      </c>
      <c r="I1452" s="2">
        <v>13163300000</v>
      </c>
      <c r="J1452" s="2">
        <v>12924700000</v>
      </c>
      <c r="K1452" s="2">
        <v>12605100000</v>
      </c>
      <c r="L1452" s="2">
        <v>12243100000</v>
      </c>
      <c r="M1452" s="2">
        <v>11845300000</v>
      </c>
      <c r="N1452" s="2">
        <v>11415600000</v>
      </c>
      <c r="O1452" s="2">
        <v>10997800000</v>
      </c>
      <c r="P1452" s="2">
        <v>10581400000</v>
      </c>
      <c r="Q1452" s="2">
        <v>10161800000</v>
      </c>
      <c r="R1452" s="2">
        <v>9743430000</v>
      </c>
      <c r="S1452" s="2">
        <v>9330930000</v>
      </c>
      <c r="T1452" s="2">
        <v>8945840000</v>
      </c>
      <c r="U1452" s="2">
        <v>8566880000</v>
      </c>
      <c r="V1452" s="2">
        <v>8219480000</v>
      </c>
      <c r="W1452" s="2">
        <v>7892390000</v>
      </c>
      <c r="X1452" s="2">
        <v>7585930000</v>
      </c>
      <c r="Y1452" s="2">
        <v>7310960000</v>
      </c>
      <c r="Z1452" s="2">
        <v>7073540000</v>
      </c>
      <c r="AA1452" s="2">
        <v>6866790000</v>
      </c>
      <c r="AB1452" s="2">
        <v>6703010000</v>
      </c>
      <c r="AC1452" s="2">
        <v>6573570000</v>
      </c>
      <c r="AD1452" s="2">
        <v>6489350000</v>
      </c>
      <c r="AE1452" s="2">
        <v>6444010000</v>
      </c>
      <c r="AF1452" s="2">
        <v>6419670000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934133000000000</v>
      </c>
      <c r="D1454" s="2">
        <v>845051000000000</v>
      </c>
      <c r="E1454" s="2">
        <v>704966000000000</v>
      </c>
      <c r="F1454" s="2">
        <v>584929000000000</v>
      </c>
      <c r="G1454" s="2">
        <v>605788000000000</v>
      </c>
      <c r="H1454" s="2">
        <v>549907000000000</v>
      </c>
      <c r="I1454" s="2">
        <v>456806000000000</v>
      </c>
      <c r="J1454" s="2">
        <v>345953000000000</v>
      </c>
      <c r="K1454" s="2">
        <v>262189000000000</v>
      </c>
      <c r="L1454" s="2">
        <v>173636000000000</v>
      </c>
      <c r="M1454" s="2">
        <v>129048000000000</v>
      </c>
      <c r="N1454" s="2">
        <v>85383600000000</v>
      </c>
      <c r="O1454" s="2">
        <v>52743000000000</v>
      </c>
      <c r="P1454" s="2">
        <v>15380900000000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7171</v>
      </c>
      <c r="B1455" t="s">
        <v>19</v>
      </c>
      <c r="C1455" s="2">
        <v>37384600000000</v>
      </c>
      <c r="D1455" s="2">
        <v>40455800000000</v>
      </c>
      <c r="E1455" s="2">
        <v>44992000000000</v>
      </c>
      <c r="F1455" s="2">
        <v>50042700000000</v>
      </c>
      <c r="G1455" s="2">
        <v>29837500000000</v>
      </c>
      <c r="H1455" s="2">
        <v>22233300000000</v>
      </c>
      <c r="I1455" s="2">
        <v>20301900000000</v>
      </c>
      <c r="J1455" s="2">
        <v>23829500000000</v>
      </c>
      <c r="K1455" s="2">
        <v>24468800000000</v>
      </c>
      <c r="L1455" s="2">
        <v>23271800000000</v>
      </c>
      <c r="M1455" s="2">
        <v>17581400000000</v>
      </c>
      <c r="N1455" s="2">
        <v>12390800000000</v>
      </c>
      <c r="O1455" s="2">
        <v>11448500000000</v>
      </c>
      <c r="P1455" s="2">
        <v>9207590000000</v>
      </c>
      <c r="Q1455" s="2">
        <v>6127800000000</v>
      </c>
      <c r="R1455" s="2">
        <v>4845880000000</v>
      </c>
      <c r="S1455" s="2">
        <v>3626030000000</v>
      </c>
      <c r="T1455" s="2">
        <v>2553940000000</v>
      </c>
      <c r="U1455" s="2">
        <v>3098560000000</v>
      </c>
      <c r="V1455" s="2">
        <v>3487920000000</v>
      </c>
      <c r="W1455" s="2">
        <v>5177080000000</v>
      </c>
      <c r="X1455" s="2">
        <v>8160280000000</v>
      </c>
      <c r="Y1455" s="2">
        <v>11462500000000</v>
      </c>
      <c r="Z1455" s="2">
        <v>12327500000000</v>
      </c>
      <c r="AA1455" s="2">
        <v>11832200000000</v>
      </c>
      <c r="AB1455" s="2">
        <v>12014800000000</v>
      </c>
      <c r="AC1455" s="2">
        <v>11961300000000</v>
      </c>
      <c r="AD1455" s="2">
        <v>11986700000000</v>
      </c>
      <c r="AE1455" s="2">
        <v>11928100000000</v>
      </c>
      <c r="AF1455" s="2">
        <v>12257700000000</v>
      </c>
    </row>
    <row r="1456" spans="1:32">
      <c r="A1456" t="s">
        <v>7172</v>
      </c>
      <c r="B1456" t="s">
        <v>19</v>
      </c>
      <c r="C1456" s="2">
        <v>513165000000000</v>
      </c>
      <c r="D1456" s="2">
        <v>550151000000000</v>
      </c>
      <c r="E1456" s="2">
        <v>570568000000000</v>
      </c>
      <c r="F1456" s="2">
        <v>527536000000000</v>
      </c>
      <c r="G1456" s="2">
        <v>511891000000000</v>
      </c>
      <c r="H1456" s="2">
        <v>497734000000000</v>
      </c>
      <c r="I1456" s="2">
        <v>488914000000000</v>
      </c>
      <c r="J1456" s="2">
        <v>495676000000000</v>
      </c>
      <c r="K1456" s="2">
        <v>488065000000000</v>
      </c>
      <c r="L1456" s="2">
        <v>460440000000000</v>
      </c>
      <c r="M1456" s="2">
        <v>441004000000000</v>
      </c>
      <c r="N1456" s="2">
        <v>408670000000000</v>
      </c>
      <c r="O1456" s="2">
        <v>411624000000000</v>
      </c>
      <c r="P1456" s="2">
        <v>401104000000000</v>
      </c>
      <c r="Q1456" s="2">
        <v>375902000000000</v>
      </c>
      <c r="R1456" s="2">
        <v>360020000000000</v>
      </c>
      <c r="S1456" s="2">
        <v>339624000000000</v>
      </c>
      <c r="T1456" s="2">
        <v>320883000000000</v>
      </c>
      <c r="U1456" s="2">
        <v>345168000000000</v>
      </c>
      <c r="V1456" s="2">
        <v>371461000000000</v>
      </c>
      <c r="W1456" s="2">
        <v>401566000000000</v>
      </c>
      <c r="X1456" s="2">
        <v>430783000000000</v>
      </c>
      <c r="Y1456" s="2">
        <v>460058000000000</v>
      </c>
      <c r="Z1456" s="2">
        <v>472945000000000</v>
      </c>
      <c r="AA1456" s="2">
        <v>478774000000000</v>
      </c>
      <c r="AB1456" s="2">
        <v>493675000000000</v>
      </c>
      <c r="AC1456" s="2">
        <v>501174000000000</v>
      </c>
      <c r="AD1456" s="2">
        <v>511995000000000</v>
      </c>
      <c r="AE1456" s="2">
        <v>518130000000000</v>
      </c>
      <c r="AF1456" s="2">
        <v>533292000000000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7413580000000</v>
      </c>
      <c r="D1464" s="2">
        <v>7456970000000</v>
      </c>
      <c r="E1464" s="2">
        <v>7322840000000</v>
      </c>
      <c r="F1464" s="2">
        <v>7321730000000</v>
      </c>
      <c r="G1464" s="2">
        <v>7265680000000</v>
      </c>
      <c r="H1464" s="2">
        <v>7261500000000</v>
      </c>
      <c r="I1464" s="2">
        <v>7252580000000</v>
      </c>
      <c r="J1464" s="2">
        <v>7250900000000</v>
      </c>
      <c r="K1464" s="2">
        <v>7246440000000</v>
      </c>
      <c r="L1464" s="2">
        <v>7116230000000</v>
      </c>
      <c r="M1464" s="2">
        <v>7116230000000</v>
      </c>
      <c r="N1464" s="2">
        <v>7116230000000</v>
      </c>
      <c r="O1464" s="2">
        <v>7116230000000</v>
      </c>
      <c r="P1464" s="2">
        <v>7111490000000</v>
      </c>
      <c r="Q1464" s="2">
        <v>7111490000000</v>
      </c>
      <c r="R1464" s="2">
        <v>7111490000000</v>
      </c>
      <c r="S1464" s="2">
        <v>7111490000000</v>
      </c>
      <c r="T1464" s="2">
        <v>7111490000000</v>
      </c>
      <c r="U1464" s="2">
        <v>7111490000000</v>
      </c>
      <c r="V1464" s="2">
        <v>7111490000000</v>
      </c>
      <c r="W1464" s="2">
        <v>7111490000000</v>
      </c>
      <c r="X1464" s="2">
        <v>7111490000000</v>
      </c>
      <c r="Y1464" s="2">
        <v>7111490000000</v>
      </c>
      <c r="Z1464" s="2">
        <v>7111490000000</v>
      </c>
      <c r="AA1464" s="2">
        <v>7100890000000</v>
      </c>
      <c r="AB1464" s="2">
        <v>7100890000000</v>
      </c>
      <c r="AC1464" s="2">
        <v>7100890000000</v>
      </c>
      <c r="AD1464" s="2">
        <v>7100890000000</v>
      </c>
      <c r="AE1464" s="2">
        <v>7100890000000</v>
      </c>
      <c r="AF1464" s="2">
        <v>7100890000000</v>
      </c>
    </row>
    <row r="1465" spans="1:32">
      <c r="A1465" t="s">
        <v>1482</v>
      </c>
      <c r="B1465" t="s">
        <v>19</v>
      </c>
      <c r="C1465" s="2">
        <v>65303900000000</v>
      </c>
      <c r="D1465" s="2">
        <v>61914500000000</v>
      </c>
      <c r="E1465" s="2">
        <v>95437500000000</v>
      </c>
      <c r="F1465" s="2">
        <v>101960000000000</v>
      </c>
      <c r="G1465" s="2">
        <v>59419900000000</v>
      </c>
      <c r="H1465" s="2">
        <v>46996000000000</v>
      </c>
      <c r="I1465" s="2">
        <v>48994400000000</v>
      </c>
      <c r="J1465" s="2">
        <v>59481600000000</v>
      </c>
      <c r="K1465" s="2">
        <v>67391500000000</v>
      </c>
      <c r="L1465" s="2">
        <v>69768600000000</v>
      </c>
      <c r="M1465" s="2">
        <v>65967200000000</v>
      </c>
      <c r="N1465" s="2">
        <v>59793900000000</v>
      </c>
      <c r="O1465" s="2">
        <v>63057200000000</v>
      </c>
      <c r="P1465" s="2">
        <v>60394600000000</v>
      </c>
      <c r="Q1465" s="2">
        <v>52406500000000</v>
      </c>
      <c r="R1465" s="2">
        <v>48228500000000</v>
      </c>
      <c r="S1465" s="2">
        <v>42930500000000</v>
      </c>
      <c r="T1465" s="2">
        <v>36394600000000</v>
      </c>
      <c r="U1465" s="2">
        <v>44167800000000</v>
      </c>
      <c r="V1465" s="2">
        <v>49302900000000</v>
      </c>
      <c r="W1465" s="2">
        <v>60004500000000</v>
      </c>
      <c r="X1465" s="2">
        <v>76942000000000</v>
      </c>
      <c r="Y1465" s="2">
        <v>92996600000000</v>
      </c>
      <c r="Z1465" s="2">
        <v>100783000000000</v>
      </c>
      <c r="AA1465" s="2">
        <v>107123000000000</v>
      </c>
      <c r="AB1465" s="2">
        <v>113463000000000</v>
      </c>
      <c r="AC1465" s="2">
        <v>115953000000000</v>
      </c>
      <c r="AD1465" s="2">
        <v>119020000000000</v>
      </c>
      <c r="AE1465" s="2">
        <v>121630000000000</v>
      </c>
      <c r="AF1465" s="2">
        <v>125455000000000</v>
      </c>
    </row>
    <row r="1466" spans="1:32">
      <c r="A1466" t="s">
        <v>1483</v>
      </c>
      <c r="B1466" t="s">
        <v>19</v>
      </c>
      <c r="C1466" s="2">
        <v>10294400000000</v>
      </c>
      <c r="D1466" s="2">
        <v>11337300000000</v>
      </c>
      <c r="E1466" s="2">
        <v>5795000000000</v>
      </c>
      <c r="F1466" s="2">
        <v>5127890000000</v>
      </c>
      <c r="G1466" s="2">
        <v>1335510000000</v>
      </c>
      <c r="H1466" s="2">
        <v>1379790000000</v>
      </c>
      <c r="I1466" s="2">
        <v>1275700000000</v>
      </c>
      <c r="J1466" s="2">
        <v>1189400000000</v>
      </c>
      <c r="K1466" s="2">
        <v>1038920000000</v>
      </c>
      <c r="L1466" s="2">
        <v>804623000000</v>
      </c>
      <c r="M1466" s="2">
        <v>761650000000</v>
      </c>
      <c r="N1466" s="2">
        <v>717393000000</v>
      </c>
      <c r="O1466" s="2">
        <v>771952000000</v>
      </c>
      <c r="P1466" s="2">
        <v>772779000000</v>
      </c>
      <c r="Q1466" s="2">
        <v>748090000000</v>
      </c>
      <c r="R1466" s="2">
        <v>717540000000</v>
      </c>
      <c r="S1466" s="2">
        <v>678900000000</v>
      </c>
      <c r="T1466" s="2">
        <v>664733000000</v>
      </c>
      <c r="U1466" s="2">
        <v>721957000000</v>
      </c>
      <c r="V1466" s="2">
        <v>852021000000</v>
      </c>
      <c r="W1466" s="2">
        <v>970629000000</v>
      </c>
      <c r="X1466" s="2">
        <v>1042380000000</v>
      </c>
      <c r="Y1466" s="2">
        <v>1085740000000</v>
      </c>
      <c r="Z1466" s="2">
        <v>1090510000000</v>
      </c>
      <c r="AA1466" s="2">
        <v>1092910000000</v>
      </c>
      <c r="AB1466" s="2">
        <v>1097470000000</v>
      </c>
      <c r="AC1466" s="2">
        <v>1090820000000</v>
      </c>
      <c r="AD1466" s="2">
        <v>1094520000000</v>
      </c>
      <c r="AE1466" s="2">
        <v>1070640000000</v>
      </c>
      <c r="AF1466" s="2">
        <v>1080370000000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6144680000000</v>
      </c>
      <c r="M1470" s="2">
        <v>6144680000000</v>
      </c>
      <c r="N1470" s="2">
        <v>5703990000000</v>
      </c>
      <c r="O1470" s="2">
        <v>5703990000000</v>
      </c>
      <c r="P1470" s="2">
        <v>5703990000000</v>
      </c>
      <c r="Q1470" s="2">
        <v>5576310000000</v>
      </c>
      <c r="R1470" s="2">
        <v>5576310000000</v>
      </c>
      <c r="S1470" s="2">
        <v>5512350000000</v>
      </c>
      <c r="T1470" s="2">
        <v>5448250000000</v>
      </c>
      <c r="U1470" s="2">
        <v>5512350000000</v>
      </c>
      <c r="V1470" s="2">
        <v>5576310000000</v>
      </c>
      <c r="W1470" s="2">
        <v>5640050000000</v>
      </c>
      <c r="X1470" s="2">
        <v>5767100000000</v>
      </c>
      <c r="Y1470" s="2">
        <v>6144680000000</v>
      </c>
      <c r="Z1470" s="2">
        <v>6144680000000</v>
      </c>
      <c r="AA1470" s="2">
        <v>6141870000000</v>
      </c>
      <c r="AB1470" s="2">
        <v>6144680000000</v>
      </c>
      <c r="AC1470" s="2">
        <v>6113340000000</v>
      </c>
      <c r="AD1470" s="2">
        <v>6144680000000</v>
      </c>
      <c r="AE1470" s="2">
        <v>6075160000000</v>
      </c>
      <c r="AF1470" s="2">
        <v>6144680000000</v>
      </c>
    </row>
    <row r="1471" spans="1:32">
      <c r="A1471" t="s">
        <v>7173</v>
      </c>
      <c r="B1471" t="s">
        <v>19</v>
      </c>
      <c r="C1471">
        <v>0</v>
      </c>
      <c r="D1471">
        <v>0</v>
      </c>
      <c r="E1471">
        <v>0</v>
      </c>
      <c r="F1471">
        <v>0</v>
      </c>
      <c r="G1471">
        <v>0</v>
      </c>
      <c r="H1471">
        <v>0</v>
      </c>
      <c r="I1471">
        <v>0</v>
      </c>
      <c r="J1471">
        <v>0</v>
      </c>
      <c r="K1471" s="2">
        <v>165920000000</v>
      </c>
      <c r="L1471" s="2">
        <v>348305000000</v>
      </c>
      <c r="M1471" s="2">
        <v>1616660000000</v>
      </c>
      <c r="N1471" s="2">
        <v>2998980000000</v>
      </c>
      <c r="O1471" s="2">
        <v>4511540000000</v>
      </c>
      <c r="P1471" s="2">
        <v>6138130000000</v>
      </c>
      <c r="Q1471" s="2">
        <v>6672890000000</v>
      </c>
      <c r="R1471" s="2">
        <v>6582830000000</v>
      </c>
      <c r="S1471" s="2">
        <v>6490350000000</v>
      </c>
      <c r="T1471" s="2">
        <v>6398970000000</v>
      </c>
      <c r="U1471" s="2">
        <v>6339240000000</v>
      </c>
      <c r="V1471" s="2">
        <v>6280650000000</v>
      </c>
      <c r="W1471" s="2">
        <v>4588340000000</v>
      </c>
      <c r="X1471" s="2">
        <v>3014770000000</v>
      </c>
      <c r="Y1471" s="2">
        <v>1561870000000</v>
      </c>
      <c r="Z1471" s="2">
        <v>134329000000</v>
      </c>
      <c r="AA1471">
        <v>0</v>
      </c>
      <c r="AB1471">
        <v>0</v>
      </c>
      <c r="AC1471">
        <v>0</v>
      </c>
      <c r="AD1471">
        <v>0</v>
      </c>
      <c r="AE1471">
        <v>0</v>
      </c>
      <c r="AF1471">
        <v>0</v>
      </c>
    </row>
    <row r="1472" spans="1:32">
      <c r="A1472" t="s">
        <v>7174</v>
      </c>
      <c r="B1472" t="s">
        <v>19</v>
      </c>
      <c r="C1472">
        <v>0</v>
      </c>
      <c r="D1472">
        <v>0</v>
      </c>
      <c r="E1472">
        <v>0</v>
      </c>
      <c r="F1472">
        <v>0</v>
      </c>
      <c r="G1472">
        <v>0</v>
      </c>
      <c r="H1472">
        <v>0</v>
      </c>
      <c r="I1472">
        <v>0</v>
      </c>
      <c r="J1472">
        <v>0</v>
      </c>
      <c r="K1472">
        <v>0</v>
      </c>
      <c r="L1472" s="2">
        <v>61483600000</v>
      </c>
      <c r="M1472" s="2">
        <v>65706100000</v>
      </c>
      <c r="N1472" s="2">
        <v>69532300000</v>
      </c>
      <c r="O1472" s="2">
        <v>73767000000</v>
      </c>
      <c r="P1472" s="2">
        <v>77787400000</v>
      </c>
      <c r="Q1472" s="2">
        <v>81660000000</v>
      </c>
      <c r="R1472" s="2">
        <v>81559500000</v>
      </c>
      <c r="S1472" s="2">
        <v>81426200000</v>
      </c>
      <c r="T1472" s="2">
        <v>79312100000</v>
      </c>
      <c r="U1472" s="2">
        <v>79989700000</v>
      </c>
      <c r="V1472" s="2">
        <v>81168900000</v>
      </c>
      <c r="W1472" s="2">
        <v>82366800000</v>
      </c>
      <c r="X1472" s="2">
        <v>84187800000</v>
      </c>
      <c r="Y1472" s="2">
        <v>88629100000</v>
      </c>
      <c r="Z1472" s="2">
        <v>55946500000</v>
      </c>
      <c r="AA1472" s="2">
        <v>56173900000</v>
      </c>
      <c r="AB1472" s="2">
        <v>56271000000</v>
      </c>
      <c r="AC1472" s="2">
        <v>56286500000</v>
      </c>
      <c r="AD1472" s="2">
        <v>56138800000</v>
      </c>
      <c r="AE1472" s="2">
        <v>55918200000</v>
      </c>
      <c r="AF1472" s="2">
        <v>56055200000</v>
      </c>
    </row>
    <row r="1473" spans="1:32">
      <c r="A1473" t="s">
        <v>7175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7176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7177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7178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7179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12067800000</v>
      </c>
      <c r="D1478" s="2">
        <v>10917000000</v>
      </c>
      <c r="E1478" s="2">
        <v>9107280000</v>
      </c>
      <c r="F1478" s="2">
        <v>7556560000</v>
      </c>
      <c r="G1478" s="2">
        <v>7826030000</v>
      </c>
      <c r="H1478" s="2">
        <v>7104120000</v>
      </c>
      <c r="I1478" s="2">
        <v>5901370000</v>
      </c>
      <c r="J1478" s="2">
        <v>4469280000</v>
      </c>
      <c r="K1478" s="2">
        <v>3387160000</v>
      </c>
      <c r="L1478" s="2">
        <v>2243160000</v>
      </c>
      <c r="M1478" s="2">
        <v>1667150000</v>
      </c>
      <c r="N1478" s="2">
        <v>1103050000</v>
      </c>
      <c r="O1478" s="2">
        <v>681374000</v>
      </c>
      <c r="P1478" s="2">
        <v>198702000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7180</v>
      </c>
      <c r="B1479" t="s">
        <v>19</v>
      </c>
      <c r="C1479" s="2">
        <v>656661000</v>
      </c>
      <c r="D1479" s="2">
        <v>710607000</v>
      </c>
      <c r="E1479" s="2">
        <v>790286000</v>
      </c>
      <c r="F1479" s="2">
        <v>879001000</v>
      </c>
      <c r="G1479" s="2">
        <v>524096000</v>
      </c>
      <c r="H1479" s="2">
        <v>390528000</v>
      </c>
      <c r="I1479" s="2">
        <v>356603000</v>
      </c>
      <c r="J1479" s="2">
        <v>418566000</v>
      </c>
      <c r="K1479" s="2">
        <v>429794000</v>
      </c>
      <c r="L1479" s="2">
        <v>408770000</v>
      </c>
      <c r="M1479" s="2">
        <v>308818000</v>
      </c>
      <c r="N1479" s="2">
        <v>217645000</v>
      </c>
      <c r="O1479" s="2">
        <v>201092000</v>
      </c>
      <c r="P1479" s="2">
        <v>161732000</v>
      </c>
      <c r="Q1479" s="2">
        <v>107635000</v>
      </c>
      <c r="R1479" s="2">
        <v>85118000</v>
      </c>
      <c r="S1479" s="2">
        <v>63691400</v>
      </c>
      <c r="T1479" s="2">
        <v>44860000</v>
      </c>
      <c r="U1479" s="2">
        <v>54426300</v>
      </c>
      <c r="V1479" s="2">
        <v>61265400</v>
      </c>
      <c r="W1479" s="2">
        <v>90935500</v>
      </c>
      <c r="X1479" s="2">
        <v>143335000</v>
      </c>
      <c r="Y1479" s="2">
        <v>201339000</v>
      </c>
      <c r="Z1479" s="2">
        <v>216533000</v>
      </c>
      <c r="AA1479" s="2">
        <v>207833000</v>
      </c>
      <c r="AB1479" s="2">
        <v>211040000</v>
      </c>
      <c r="AC1479" s="2">
        <v>210100000</v>
      </c>
      <c r="AD1479" s="2">
        <v>210546000</v>
      </c>
      <c r="AE1479" s="2">
        <v>209517000</v>
      </c>
      <c r="AF1479" s="2">
        <v>215308000</v>
      </c>
    </row>
    <row r="1480" spans="1:32">
      <c r="A1480" t="s">
        <v>7181</v>
      </c>
      <c r="B1480" t="s">
        <v>19</v>
      </c>
      <c r="C1480" s="2">
        <v>9013750000</v>
      </c>
      <c r="D1480" s="2">
        <v>9663410000</v>
      </c>
      <c r="E1480" s="2">
        <v>10022000000</v>
      </c>
      <c r="F1480" s="2">
        <v>9266190000</v>
      </c>
      <c r="G1480" s="2">
        <v>8991370000</v>
      </c>
      <c r="H1480" s="2">
        <v>8742710000</v>
      </c>
      <c r="I1480" s="2">
        <v>8587790000</v>
      </c>
      <c r="J1480" s="2">
        <v>8706560000</v>
      </c>
      <c r="K1480" s="2">
        <v>8572880000</v>
      </c>
      <c r="L1480" s="2">
        <v>8087640000</v>
      </c>
      <c r="M1480" s="2">
        <v>7746240000</v>
      </c>
      <c r="N1480" s="2">
        <v>7178300000</v>
      </c>
      <c r="O1480" s="2">
        <v>7230180000</v>
      </c>
      <c r="P1480" s="2">
        <v>7045390000</v>
      </c>
      <c r="Q1480" s="2">
        <v>6602740000</v>
      </c>
      <c r="R1480" s="2">
        <v>6323750000</v>
      </c>
      <c r="S1480" s="2">
        <v>5965500000</v>
      </c>
      <c r="T1480" s="2">
        <v>5636320000</v>
      </c>
      <c r="U1480" s="2">
        <v>6062880000</v>
      </c>
      <c r="V1480" s="2">
        <v>6524710000</v>
      </c>
      <c r="W1480" s="2">
        <v>7053520000</v>
      </c>
      <c r="X1480" s="2">
        <v>7566720000</v>
      </c>
      <c r="Y1480" s="2">
        <v>8080930000</v>
      </c>
      <c r="Z1480" s="2">
        <v>8307290000</v>
      </c>
      <c r="AA1480" s="2">
        <v>8409680000</v>
      </c>
      <c r="AB1480" s="2">
        <v>8671420000</v>
      </c>
      <c r="AC1480" s="2">
        <v>8803130000</v>
      </c>
      <c r="AD1480" s="2">
        <v>8993200000</v>
      </c>
      <c r="AE1480" s="2">
        <v>9100970000</v>
      </c>
      <c r="AF1480" s="2">
        <v>9367290000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750885000</v>
      </c>
      <c r="D1486" s="2">
        <v>957741000</v>
      </c>
      <c r="E1486" s="2">
        <v>333755000</v>
      </c>
      <c r="F1486" s="2">
        <v>179323000</v>
      </c>
      <c r="G1486" s="2">
        <v>371733000</v>
      </c>
      <c r="H1486" s="2">
        <v>415844000</v>
      </c>
      <c r="I1486" s="2">
        <v>337978000</v>
      </c>
      <c r="J1486" s="2">
        <v>282779000</v>
      </c>
      <c r="K1486" s="2">
        <v>212520000</v>
      </c>
      <c r="L1486" s="2">
        <v>121995000</v>
      </c>
      <c r="M1486" s="2">
        <v>108628000</v>
      </c>
      <c r="N1486" s="2">
        <v>159040000</v>
      </c>
      <c r="O1486" s="2">
        <v>176048000</v>
      </c>
      <c r="P1486" s="2">
        <v>179705000</v>
      </c>
      <c r="Q1486" s="2">
        <v>191995000</v>
      </c>
      <c r="R1486" s="2">
        <v>183543000</v>
      </c>
      <c r="S1486" s="2">
        <v>183674000</v>
      </c>
      <c r="T1486" s="2">
        <v>194609000</v>
      </c>
      <c r="U1486" s="2">
        <v>198567000</v>
      </c>
      <c r="V1486" s="2">
        <v>231886000</v>
      </c>
      <c r="W1486" s="2">
        <v>269783000</v>
      </c>
      <c r="X1486" s="2">
        <v>281073000</v>
      </c>
      <c r="Y1486" s="2">
        <v>244128000</v>
      </c>
      <c r="Z1486" s="2">
        <v>237944000</v>
      </c>
      <c r="AA1486" s="2">
        <v>243788000</v>
      </c>
      <c r="AB1486" s="2">
        <v>232779000</v>
      </c>
      <c r="AC1486" s="2">
        <v>234423000</v>
      </c>
      <c r="AD1486" s="2">
        <v>221250000</v>
      </c>
      <c r="AE1486" s="2">
        <v>225434000</v>
      </c>
      <c r="AF1486" s="2">
        <v>209339000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699007000</v>
      </c>
      <c r="D1488" s="2">
        <v>703098000</v>
      </c>
      <c r="E1488" s="2">
        <v>690452000</v>
      </c>
      <c r="F1488" s="2">
        <v>690347000</v>
      </c>
      <c r="G1488" s="2">
        <v>685062000</v>
      </c>
      <c r="H1488" s="2">
        <v>684668000</v>
      </c>
      <c r="I1488" s="2">
        <v>683827000</v>
      </c>
      <c r="J1488" s="2">
        <v>683669000</v>
      </c>
      <c r="K1488" s="2">
        <v>683248000</v>
      </c>
      <c r="L1488" s="2">
        <v>670970000</v>
      </c>
      <c r="M1488" s="2">
        <v>670970000</v>
      </c>
      <c r="N1488" s="2">
        <v>670970000</v>
      </c>
      <c r="O1488" s="2">
        <v>670970000</v>
      </c>
      <c r="P1488" s="2">
        <v>670523000</v>
      </c>
      <c r="Q1488" s="2">
        <v>670523000</v>
      </c>
      <c r="R1488" s="2">
        <v>670523000</v>
      </c>
      <c r="S1488" s="2">
        <v>670523000</v>
      </c>
      <c r="T1488" s="2">
        <v>670523000</v>
      </c>
      <c r="U1488" s="2">
        <v>670523000</v>
      </c>
      <c r="V1488" s="2">
        <v>670523000</v>
      </c>
      <c r="W1488" s="2">
        <v>670523000</v>
      </c>
      <c r="X1488" s="2">
        <v>670523000</v>
      </c>
      <c r="Y1488" s="2">
        <v>670523000</v>
      </c>
      <c r="Z1488" s="2">
        <v>670523000</v>
      </c>
      <c r="AA1488" s="2">
        <v>669524000</v>
      </c>
      <c r="AB1488" s="2">
        <v>669524000</v>
      </c>
      <c r="AC1488" s="2">
        <v>669524000</v>
      </c>
      <c r="AD1488" s="2">
        <v>669524000</v>
      </c>
      <c r="AE1488" s="2">
        <v>669524000</v>
      </c>
      <c r="AF1488" s="2">
        <v>669524000</v>
      </c>
    </row>
    <row r="1489" spans="1:32">
      <c r="A1489" t="s">
        <v>1498</v>
      </c>
      <c r="B1489" t="s">
        <v>19</v>
      </c>
      <c r="C1489" s="2">
        <v>1147070000</v>
      </c>
      <c r="D1489" s="2">
        <v>1087530000</v>
      </c>
      <c r="E1489" s="2">
        <v>1676360000</v>
      </c>
      <c r="F1489" s="2">
        <v>1790920000</v>
      </c>
      <c r="G1489" s="2">
        <v>1043710000</v>
      </c>
      <c r="H1489" s="2">
        <v>825486000</v>
      </c>
      <c r="I1489" s="2">
        <v>860588000</v>
      </c>
      <c r="J1489" s="2">
        <v>1044800000</v>
      </c>
      <c r="K1489" s="2">
        <v>1183730000</v>
      </c>
      <c r="L1489" s="2">
        <v>1225490000</v>
      </c>
      <c r="M1489" s="2">
        <v>1158720000</v>
      </c>
      <c r="N1489" s="2">
        <v>1050280000</v>
      </c>
      <c r="O1489" s="2">
        <v>1107600000</v>
      </c>
      <c r="P1489" s="2">
        <v>1060830000</v>
      </c>
      <c r="Q1489" s="2">
        <v>920521000</v>
      </c>
      <c r="R1489" s="2">
        <v>847135000</v>
      </c>
      <c r="S1489" s="2">
        <v>754075000</v>
      </c>
      <c r="T1489" s="2">
        <v>639271000</v>
      </c>
      <c r="U1489" s="2">
        <v>775808000</v>
      </c>
      <c r="V1489" s="2">
        <v>866006000</v>
      </c>
      <c r="W1489" s="2">
        <v>1053980000</v>
      </c>
      <c r="X1489" s="2">
        <v>1351490000</v>
      </c>
      <c r="Y1489" s="2">
        <v>1633490000</v>
      </c>
      <c r="Z1489" s="2">
        <v>1770260000</v>
      </c>
      <c r="AA1489" s="2">
        <v>1881620000</v>
      </c>
      <c r="AB1489" s="2">
        <v>1992980000</v>
      </c>
      <c r="AC1489" s="2">
        <v>2036710000</v>
      </c>
      <c r="AD1489" s="2">
        <v>2090580000</v>
      </c>
      <c r="AE1489" s="2">
        <v>2136430000</v>
      </c>
      <c r="AF1489" s="2">
        <v>2203620000</v>
      </c>
    </row>
    <row r="1490" spans="1:32">
      <c r="A1490" t="s">
        <v>1499</v>
      </c>
      <c r="B1490" t="s">
        <v>19</v>
      </c>
      <c r="C1490" s="2">
        <v>129996000</v>
      </c>
      <c r="D1490" s="2">
        <v>143166000</v>
      </c>
      <c r="E1490" s="2">
        <v>73178800</v>
      </c>
      <c r="F1490" s="2">
        <v>64754600</v>
      </c>
      <c r="G1490" s="2">
        <v>16864800</v>
      </c>
      <c r="H1490" s="2">
        <v>17423900</v>
      </c>
      <c r="I1490" s="2">
        <v>16109400</v>
      </c>
      <c r="J1490" s="2">
        <v>15019700</v>
      </c>
      <c r="K1490" s="2">
        <v>13119400</v>
      </c>
      <c r="L1490" s="2">
        <v>10160700</v>
      </c>
      <c r="M1490" s="2">
        <v>9618060</v>
      </c>
      <c r="N1490" s="2">
        <v>9059180</v>
      </c>
      <c r="O1490" s="2">
        <v>9748140</v>
      </c>
      <c r="P1490" s="2">
        <v>9758590</v>
      </c>
      <c r="Q1490" s="2">
        <v>9446820</v>
      </c>
      <c r="R1490" s="2">
        <v>9061040</v>
      </c>
      <c r="S1490" s="2">
        <v>8573090</v>
      </c>
      <c r="T1490" s="2">
        <v>8394190</v>
      </c>
      <c r="U1490" s="2">
        <v>9116810</v>
      </c>
      <c r="V1490" s="2">
        <v>10759300</v>
      </c>
      <c r="W1490" s="2">
        <v>12257000</v>
      </c>
      <c r="X1490" s="2">
        <v>13163000</v>
      </c>
      <c r="Y1490" s="2">
        <v>13710600</v>
      </c>
      <c r="Z1490" s="2">
        <v>13770800</v>
      </c>
      <c r="AA1490" s="2">
        <v>13801200</v>
      </c>
      <c r="AB1490" s="2">
        <v>13858800</v>
      </c>
      <c r="AC1490" s="2">
        <v>13774800</v>
      </c>
      <c r="AD1490" s="2">
        <v>13821500</v>
      </c>
      <c r="AE1490" s="2">
        <v>13519900</v>
      </c>
      <c r="AF1490" s="2">
        <v>13642800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3560480000</v>
      </c>
      <c r="D1494" s="2">
        <v>3193140000</v>
      </c>
      <c r="E1494" s="2">
        <v>3193140000</v>
      </c>
      <c r="F1494" s="2">
        <v>3134700000</v>
      </c>
      <c r="G1494" s="2">
        <v>3134700000</v>
      </c>
      <c r="H1494" s="2">
        <v>3134700000</v>
      </c>
      <c r="I1494" s="2">
        <v>3059570000</v>
      </c>
      <c r="J1494" s="2">
        <v>3059570000</v>
      </c>
      <c r="K1494" s="2">
        <v>2978170000</v>
      </c>
      <c r="L1494" s="2">
        <v>2978170000</v>
      </c>
      <c r="M1494" s="2">
        <v>2978170000</v>
      </c>
      <c r="N1494" s="2">
        <v>2764580000</v>
      </c>
      <c r="O1494" s="2">
        <v>2764580000</v>
      </c>
      <c r="P1494" s="2">
        <v>2764580000</v>
      </c>
      <c r="Q1494" s="2">
        <v>2702690000</v>
      </c>
      <c r="R1494" s="2">
        <v>2702690000</v>
      </c>
      <c r="S1494" s="2">
        <v>2671690000</v>
      </c>
      <c r="T1494" s="2">
        <v>2640630000</v>
      </c>
      <c r="U1494" s="2">
        <v>2671690000</v>
      </c>
      <c r="V1494" s="2">
        <v>2702690000</v>
      </c>
      <c r="W1494" s="2">
        <v>2733590000</v>
      </c>
      <c r="X1494" s="2">
        <v>2795160000</v>
      </c>
      <c r="Y1494" s="2">
        <v>2978170000</v>
      </c>
      <c r="Z1494" s="2">
        <v>2978170000</v>
      </c>
      <c r="AA1494" s="2">
        <v>2976810000</v>
      </c>
      <c r="AB1494" s="2">
        <v>2978170000</v>
      </c>
      <c r="AC1494" s="2">
        <v>2962980000</v>
      </c>
      <c r="AD1494" s="2">
        <v>2978170000</v>
      </c>
      <c r="AE1494" s="2">
        <v>2944470000</v>
      </c>
      <c r="AF1494" s="2">
        <v>2978170000</v>
      </c>
    </row>
    <row r="1495" spans="1:32">
      <c r="A1495" t="s">
        <v>7182</v>
      </c>
      <c r="B1495" t="s">
        <v>19</v>
      </c>
      <c r="C1495">
        <v>0</v>
      </c>
      <c r="D1495">
        <v>0</v>
      </c>
      <c r="E1495">
        <v>0</v>
      </c>
      <c r="F1495">
        <v>0</v>
      </c>
      <c r="G1495">
        <v>0</v>
      </c>
      <c r="H1495">
        <v>0</v>
      </c>
      <c r="I1495">
        <v>0</v>
      </c>
      <c r="J1495">
        <v>0</v>
      </c>
      <c r="K1495" s="2">
        <v>42869600</v>
      </c>
      <c r="L1495" s="2">
        <v>85502900</v>
      </c>
      <c r="M1495" s="2">
        <v>404233000</v>
      </c>
      <c r="N1495" s="2">
        <v>718835000</v>
      </c>
      <c r="O1495" s="2">
        <v>1033350000</v>
      </c>
      <c r="P1495" s="2">
        <v>1344010000</v>
      </c>
      <c r="Q1495" s="2">
        <v>1339950000</v>
      </c>
      <c r="R1495" s="2">
        <v>1325310000</v>
      </c>
      <c r="S1495" s="2">
        <v>1310180000</v>
      </c>
      <c r="T1495" s="2">
        <v>1295260000</v>
      </c>
      <c r="U1495" s="2">
        <v>1285990000</v>
      </c>
      <c r="V1495" s="2">
        <v>1276670000</v>
      </c>
      <c r="W1495" s="2">
        <v>971372000</v>
      </c>
      <c r="X1495" s="2">
        <v>665707000</v>
      </c>
      <c r="Y1495" s="2">
        <v>359842000</v>
      </c>
      <c r="Z1495" s="2">
        <v>31332300</v>
      </c>
      <c r="AA1495">
        <v>0</v>
      </c>
      <c r="AB1495">
        <v>0</v>
      </c>
      <c r="AC1495">
        <v>0</v>
      </c>
      <c r="AD1495">
        <v>0</v>
      </c>
      <c r="AE1495">
        <v>0</v>
      </c>
      <c r="AF1495">
        <v>0</v>
      </c>
    </row>
    <row r="1496" spans="1:32">
      <c r="A1496" t="s">
        <v>7183</v>
      </c>
      <c r="B1496" t="s">
        <v>19</v>
      </c>
      <c r="C1496">
        <v>0</v>
      </c>
      <c r="D1496">
        <v>0</v>
      </c>
      <c r="E1496">
        <v>0</v>
      </c>
      <c r="F1496">
        <v>0</v>
      </c>
      <c r="G1496">
        <v>0</v>
      </c>
      <c r="H1496">
        <v>0</v>
      </c>
      <c r="I1496">
        <v>0</v>
      </c>
      <c r="J1496">
        <v>0</v>
      </c>
      <c r="K1496">
        <v>0</v>
      </c>
      <c r="L1496" s="2">
        <v>21599200</v>
      </c>
      <c r="M1496" s="2">
        <v>21599200</v>
      </c>
      <c r="N1496" s="2">
        <v>21528800</v>
      </c>
      <c r="O1496" s="2">
        <v>21536400</v>
      </c>
      <c r="P1496" s="2">
        <v>21507200</v>
      </c>
      <c r="Q1496" s="2">
        <v>21442100</v>
      </c>
      <c r="R1496" s="2">
        <v>21415800</v>
      </c>
      <c r="S1496" s="2">
        <v>21380800</v>
      </c>
      <c r="T1496" s="2">
        <v>20825600</v>
      </c>
      <c r="U1496" s="2">
        <v>21003600</v>
      </c>
      <c r="V1496" s="2">
        <v>21313200</v>
      </c>
      <c r="W1496" s="2">
        <v>21627800</v>
      </c>
      <c r="X1496" s="2">
        <v>22105900</v>
      </c>
      <c r="Y1496" s="2">
        <v>23272100</v>
      </c>
      <c r="Z1496" s="2">
        <v>14690300</v>
      </c>
      <c r="AA1496" s="2">
        <v>14750100</v>
      </c>
      <c r="AB1496" s="2">
        <v>14775500</v>
      </c>
      <c r="AC1496" s="2">
        <v>14779600</v>
      </c>
      <c r="AD1496" s="2">
        <v>14740800</v>
      </c>
      <c r="AE1496" s="2">
        <v>14682900</v>
      </c>
      <c r="AF1496" s="2">
        <v>14718900</v>
      </c>
    </row>
    <row r="1497" spans="1:32">
      <c r="A1497" t="s">
        <v>7184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7185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7186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7187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7188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296073000000</v>
      </c>
      <c r="D1502" s="2">
        <v>267838000000</v>
      </c>
      <c r="E1502" s="2">
        <v>223438000000</v>
      </c>
      <c r="F1502" s="2">
        <v>185393000000</v>
      </c>
      <c r="G1502" s="2">
        <v>192004000000</v>
      </c>
      <c r="H1502" s="2">
        <v>174293000000</v>
      </c>
      <c r="I1502" s="2">
        <v>144784000000</v>
      </c>
      <c r="J1502" s="2">
        <v>109649000000</v>
      </c>
      <c r="K1502" s="2">
        <v>83100700000</v>
      </c>
      <c r="L1502" s="2">
        <v>55033800000</v>
      </c>
      <c r="M1502" s="2">
        <v>40901800000</v>
      </c>
      <c r="N1502" s="2">
        <v>27062300000</v>
      </c>
      <c r="O1502" s="2">
        <v>16716900000</v>
      </c>
      <c r="P1502" s="2">
        <v>4874960000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7189</v>
      </c>
      <c r="B1503" t="s">
        <v>19</v>
      </c>
      <c r="C1503" s="2">
        <v>4400760000</v>
      </c>
      <c r="D1503" s="2">
        <v>4762290000</v>
      </c>
      <c r="E1503" s="2">
        <v>5296270000</v>
      </c>
      <c r="F1503" s="2">
        <v>5890820000</v>
      </c>
      <c r="G1503" s="2">
        <v>3512340000</v>
      </c>
      <c r="H1503" s="2">
        <v>2617210000</v>
      </c>
      <c r="I1503" s="2">
        <v>2389850000</v>
      </c>
      <c r="J1503" s="2">
        <v>2805110000</v>
      </c>
      <c r="K1503" s="2">
        <v>2880360000</v>
      </c>
      <c r="L1503" s="2">
        <v>2739460000</v>
      </c>
      <c r="M1503" s="2">
        <v>2069610000</v>
      </c>
      <c r="N1503" s="2">
        <v>1458600000</v>
      </c>
      <c r="O1503" s="2">
        <v>1347660000</v>
      </c>
      <c r="P1503" s="2">
        <v>1083880000</v>
      </c>
      <c r="Q1503" s="2">
        <v>721339000</v>
      </c>
      <c r="R1503" s="2">
        <v>570437000</v>
      </c>
      <c r="S1503" s="2">
        <v>426841000</v>
      </c>
      <c r="T1503" s="2">
        <v>300639000</v>
      </c>
      <c r="U1503" s="2">
        <v>364749000</v>
      </c>
      <c r="V1503" s="2">
        <v>410583000</v>
      </c>
      <c r="W1503" s="2">
        <v>609424000</v>
      </c>
      <c r="X1503" s="2">
        <v>960594000</v>
      </c>
      <c r="Y1503" s="2">
        <v>1349320000</v>
      </c>
      <c r="Z1503" s="2">
        <v>1451140000</v>
      </c>
      <c r="AA1503" s="2">
        <v>1392840000</v>
      </c>
      <c r="AB1503" s="2">
        <v>1414330000</v>
      </c>
      <c r="AC1503" s="2">
        <v>1408030000</v>
      </c>
      <c r="AD1503" s="2">
        <v>1411020000</v>
      </c>
      <c r="AE1503" s="2">
        <v>1404120000</v>
      </c>
      <c r="AF1503" s="2">
        <v>1442930000</v>
      </c>
    </row>
    <row r="1504" spans="1:32">
      <c r="A1504" t="s">
        <v>7190</v>
      </c>
      <c r="B1504" t="s">
        <v>19</v>
      </c>
      <c r="C1504" s="2">
        <v>60407600000</v>
      </c>
      <c r="D1504" s="2">
        <v>64761400000</v>
      </c>
      <c r="E1504" s="2">
        <v>67164900000</v>
      </c>
      <c r="F1504" s="2">
        <v>62099400000</v>
      </c>
      <c r="G1504" s="2">
        <v>60257600000</v>
      </c>
      <c r="H1504" s="2">
        <v>58591200000</v>
      </c>
      <c r="I1504" s="2">
        <v>57552900000</v>
      </c>
      <c r="J1504" s="2">
        <v>58348900000</v>
      </c>
      <c r="K1504" s="2">
        <v>57453000000</v>
      </c>
      <c r="L1504" s="2">
        <v>54201100000</v>
      </c>
      <c r="M1504" s="2">
        <v>51913100000</v>
      </c>
      <c r="N1504" s="2">
        <v>48106900000</v>
      </c>
      <c r="O1504" s="2">
        <v>48454600000</v>
      </c>
      <c r="P1504" s="2">
        <v>47216200000</v>
      </c>
      <c r="Q1504" s="2">
        <v>44249700000</v>
      </c>
      <c r="R1504" s="2">
        <v>42380000000</v>
      </c>
      <c r="S1504" s="2">
        <v>39979100000</v>
      </c>
      <c r="T1504" s="2">
        <v>37773000000</v>
      </c>
      <c r="U1504" s="2">
        <v>40631700000</v>
      </c>
      <c r="V1504" s="2">
        <v>43726800000</v>
      </c>
      <c r="W1504" s="2">
        <v>47270700000</v>
      </c>
      <c r="X1504" s="2">
        <v>50710000000</v>
      </c>
      <c r="Y1504" s="2">
        <v>54156100000</v>
      </c>
      <c r="Z1504" s="2">
        <v>55673100000</v>
      </c>
      <c r="AA1504" s="2">
        <v>56359300000</v>
      </c>
      <c r="AB1504" s="2">
        <v>58113400000</v>
      </c>
      <c r="AC1504" s="2">
        <v>58996100000</v>
      </c>
      <c r="AD1504" s="2">
        <v>60269800000</v>
      </c>
      <c r="AE1504" s="2">
        <v>60992100000</v>
      </c>
      <c r="AF1504" s="2">
        <v>62776900000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13754300000</v>
      </c>
      <c r="D1510" s="2">
        <v>17543400000</v>
      </c>
      <c r="E1510" s="2">
        <v>6113540000</v>
      </c>
      <c r="F1510" s="2">
        <v>3284730000</v>
      </c>
      <c r="G1510" s="2">
        <v>6809200000</v>
      </c>
      <c r="H1510" s="2">
        <v>7617210000</v>
      </c>
      <c r="I1510" s="2">
        <v>6190900000</v>
      </c>
      <c r="J1510" s="2">
        <v>5179790000</v>
      </c>
      <c r="K1510" s="2">
        <v>3892830000</v>
      </c>
      <c r="L1510" s="2">
        <v>2234640000</v>
      </c>
      <c r="M1510" s="2">
        <v>1989790000</v>
      </c>
      <c r="N1510" s="2">
        <v>2913200000</v>
      </c>
      <c r="O1510" s="2">
        <v>3224750000</v>
      </c>
      <c r="P1510" s="2">
        <v>3291740000</v>
      </c>
      <c r="Q1510" s="2">
        <v>3516850000</v>
      </c>
      <c r="R1510" s="2">
        <v>3362050000</v>
      </c>
      <c r="S1510" s="2">
        <v>3364440000</v>
      </c>
      <c r="T1510" s="2">
        <v>3564740000</v>
      </c>
      <c r="U1510" s="2">
        <v>3637240000</v>
      </c>
      <c r="V1510" s="2">
        <v>4247560000</v>
      </c>
      <c r="W1510" s="2">
        <v>4941730000</v>
      </c>
      <c r="X1510" s="2">
        <v>5148540000</v>
      </c>
      <c r="Y1510" s="2">
        <v>4471810000</v>
      </c>
      <c r="Z1510" s="2">
        <v>4358530000</v>
      </c>
      <c r="AA1510" s="2">
        <v>4465580000</v>
      </c>
      <c r="AB1510" s="2">
        <v>4263910000</v>
      </c>
      <c r="AC1510" s="2">
        <v>4294030000</v>
      </c>
      <c r="AD1510" s="2">
        <v>4052730000</v>
      </c>
      <c r="AE1510" s="2">
        <v>4129370000</v>
      </c>
      <c r="AF1510" s="2">
        <v>3834560000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3549390000</v>
      </c>
      <c r="D1512" s="2">
        <v>3570160000</v>
      </c>
      <c r="E1512" s="2">
        <v>3505950000</v>
      </c>
      <c r="F1512" s="2">
        <v>3505410000</v>
      </c>
      <c r="G1512" s="2">
        <v>3478580000</v>
      </c>
      <c r="H1512" s="2">
        <v>3476580000</v>
      </c>
      <c r="I1512" s="2">
        <v>3472310000</v>
      </c>
      <c r="J1512" s="2">
        <v>3471500000</v>
      </c>
      <c r="K1512" s="2">
        <v>3469370000</v>
      </c>
      <c r="L1512" s="2">
        <v>3407020000</v>
      </c>
      <c r="M1512" s="2">
        <v>3407020000</v>
      </c>
      <c r="N1512" s="2">
        <v>3407020000</v>
      </c>
      <c r="O1512" s="2">
        <v>3407020000</v>
      </c>
      <c r="P1512" s="2">
        <v>3404760000</v>
      </c>
      <c r="Q1512" s="2">
        <v>3404760000</v>
      </c>
      <c r="R1512" s="2">
        <v>3404760000</v>
      </c>
      <c r="S1512" s="2">
        <v>3404760000</v>
      </c>
      <c r="T1512" s="2">
        <v>3404760000</v>
      </c>
      <c r="U1512" s="2">
        <v>3404760000</v>
      </c>
      <c r="V1512" s="2">
        <v>3404760000</v>
      </c>
      <c r="W1512" s="2">
        <v>3404760000</v>
      </c>
      <c r="X1512" s="2">
        <v>3404760000</v>
      </c>
      <c r="Y1512" s="2">
        <v>3404760000</v>
      </c>
      <c r="Z1512" s="2">
        <v>3404760000</v>
      </c>
      <c r="AA1512" s="2">
        <v>3399680000</v>
      </c>
      <c r="AB1512" s="2">
        <v>3399680000</v>
      </c>
      <c r="AC1512" s="2">
        <v>3399680000</v>
      </c>
      <c r="AD1512" s="2">
        <v>3399680000</v>
      </c>
      <c r="AE1512" s="2">
        <v>3399680000</v>
      </c>
      <c r="AF1512" s="2">
        <v>3399680000</v>
      </c>
    </row>
    <row r="1513" spans="1:32">
      <c r="A1513" t="s">
        <v>1514</v>
      </c>
      <c r="B1513" t="s">
        <v>19</v>
      </c>
      <c r="C1513" s="2">
        <v>7687310000</v>
      </c>
      <c r="D1513" s="2">
        <v>7288320000</v>
      </c>
      <c r="E1513" s="2">
        <v>11234500000</v>
      </c>
      <c r="F1513" s="2">
        <v>12002300000</v>
      </c>
      <c r="G1513" s="2">
        <v>6994660000</v>
      </c>
      <c r="H1513" s="2">
        <v>5532170000</v>
      </c>
      <c r="I1513" s="2">
        <v>5767420000</v>
      </c>
      <c r="J1513" s="2">
        <v>7001920000</v>
      </c>
      <c r="K1513" s="2">
        <v>7933040000</v>
      </c>
      <c r="L1513" s="2">
        <v>8212870000</v>
      </c>
      <c r="M1513" s="2">
        <v>7765380000</v>
      </c>
      <c r="N1513" s="2">
        <v>7038690000</v>
      </c>
      <c r="O1513" s="2">
        <v>7422830000</v>
      </c>
      <c r="P1513" s="2">
        <v>7109400000</v>
      </c>
      <c r="Q1513" s="2">
        <v>6169070000</v>
      </c>
      <c r="R1513" s="2">
        <v>5677260000</v>
      </c>
      <c r="S1513" s="2">
        <v>5053600000</v>
      </c>
      <c r="T1513" s="2">
        <v>4284220000</v>
      </c>
      <c r="U1513" s="2">
        <v>5199240000</v>
      </c>
      <c r="V1513" s="2">
        <v>5803730000</v>
      </c>
      <c r="W1513" s="2">
        <v>7063480000</v>
      </c>
      <c r="X1513" s="2">
        <v>9057280000</v>
      </c>
      <c r="Y1513" s="2">
        <v>10947200000</v>
      </c>
      <c r="Z1513" s="2">
        <v>11863800000</v>
      </c>
      <c r="AA1513" s="2">
        <v>12610100000</v>
      </c>
      <c r="AB1513" s="2">
        <v>13356400000</v>
      </c>
      <c r="AC1513" s="2">
        <v>13649500000</v>
      </c>
      <c r="AD1513" s="2">
        <v>14010500000</v>
      </c>
      <c r="AE1513" s="2">
        <v>14317700000</v>
      </c>
      <c r="AF1513" s="2">
        <v>14768100000</v>
      </c>
    </row>
    <row r="1514" spans="1:32">
      <c r="A1514" t="s">
        <v>1515</v>
      </c>
      <c r="B1514" t="s">
        <v>19</v>
      </c>
      <c r="C1514" s="2">
        <v>3189330000</v>
      </c>
      <c r="D1514" s="2">
        <v>3512440000</v>
      </c>
      <c r="E1514" s="2">
        <v>1795370000</v>
      </c>
      <c r="F1514" s="2">
        <v>1588690000</v>
      </c>
      <c r="G1514" s="2">
        <v>413761000</v>
      </c>
      <c r="H1514" s="2">
        <v>427479000</v>
      </c>
      <c r="I1514" s="2">
        <v>395230000</v>
      </c>
      <c r="J1514" s="2">
        <v>368493000</v>
      </c>
      <c r="K1514" s="2">
        <v>321872000</v>
      </c>
      <c r="L1514" s="2">
        <v>249283000</v>
      </c>
      <c r="M1514" s="2">
        <v>235970000</v>
      </c>
      <c r="N1514" s="2">
        <v>222258000</v>
      </c>
      <c r="O1514" s="2">
        <v>239161000</v>
      </c>
      <c r="P1514" s="2">
        <v>239418000</v>
      </c>
      <c r="Q1514" s="2">
        <v>231769000</v>
      </c>
      <c r="R1514" s="2">
        <v>222304000</v>
      </c>
      <c r="S1514" s="2">
        <v>210333000</v>
      </c>
      <c r="T1514" s="2">
        <v>205943000</v>
      </c>
      <c r="U1514" s="2">
        <v>223672000</v>
      </c>
      <c r="V1514" s="2">
        <v>263968000</v>
      </c>
      <c r="W1514" s="2">
        <v>300714000</v>
      </c>
      <c r="X1514" s="2">
        <v>322943000</v>
      </c>
      <c r="Y1514" s="2">
        <v>336376000</v>
      </c>
      <c r="Z1514" s="2">
        <v>337853000</v>
      </c>
      <c r="AA1514" s="2">
        <v>338599000</v>
      </c>
      <c r="AB1514" s="2">
        <v>340012000</v>
      </c>
      <c r="AC1514" s="2">
        <v>337952000</v>
      </c>
      <c r="AD1514" s="2">
        <v>339098000</v>
      </c>
      <c r="AE1514" s="2">
        <v>331698000</v>
      </c>
      <c r="AF1514" s="2">
        <v>334713000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31186700000</v>
      </c>
      <c r="D1518" s="2">
        <v>27969100000</v>
      </c>
      <c r="E1518" s="2">
        <v>27969100000</v>
      </c>
      <c r="F1518" s="2">
        <v>27457200000</v>
      </c>
      <c r="G1518" s="2">
        <v>27457200000</v>
      </c>
      <c r="H1518" s="2">
        <v>27457200000</v>
      </c>
      <c r="I1518" s="2">
        <v>26799100000</v>
      </c>
      <c r="J1518" s="2">
        <v>26799100000</v>
      </c>
      <c r="K1518" s="2">
        <v>26086100000</v>
      </c>
      <c r="L1518" s="2">
        <v>26086100000</v>
      </c>
      <c r="M1518" s="2">
        <v>26086100000</v>
      </c>
      <c r="N1518" s="2">
        <v>24215300000</v>
      </c>
      <c r="O1518" s="2">
        <v>24215300000</v>
      </c>
      <c r="P1518" s="2">
        <v>24215300000</v>
      </c>
      <c r="Q1518" s="2">
        <v>23673200000</v>
      </c>
      <c r="R1518" s="2">
        <v>23673200000</v>
      </c>
      <c r="S1518" s="2">
        <v>23401700000</v>
      </c>
      <c r="T1518" s="2">
        <v>23129600000</v>
      </c>
      <c r="U1518" s="2">
        <v>23401700000</v>
      </c>
      <c r="V1518" s="2">
        <v>23673200000</v>
      </c>
      <c r="W1518" s="2">
        <v>23943800000</v>
      </c>
      <c r="X1518" s="2">
        <v>24483200000</v>
      </c>
      <c r="Y1518" s="2">
        <v>26086100000</v>
      </c>
      <c r="Z1518" s="2">
        <v>26086100000</v>
      </c>
      <c r="AA1518" s="2">
        <v>26074200000</v>
      </c>
      <c r="AB1518" s="2">
        <v>26086100000</v>
      </c>
      <c r="AC1518" s="2">
        <v>25953100000</v>
      </c>
      <c r="AD1518" s="2">
        <v>26086100000</v>
      </c>
      <c r="AE1518" s="2">
        <v>25791000000</v>
      </c>
      <c r="AF1518" s="2">
        <v>26086100000</v>
      </c>
    </row>
    <row r="1519" spans="1:32">
      <c r="A1519" t="s">
        <v>7191</v>
      </c>
      <c r="B1519" t="s">
        <v>19</v>
      </c>
      <c r="C1519">
        <v>0</v>
      </c>
      <c r="D1519">
        <v>0</v>
      </c>
      <c r="E1519">
        <v>0</v>
      </c>
      <c r="F1519">
        <v>0</v>
      </c>
      <c r="G1519">
        <v>0</v>
      </c>
      <c r="H1519">
        <v>0</v>
      </c>
      <c r="I1519">
        <v>0</v>
      </c>
      <c r="J1519">
        <v>0</v>
      </c>
      <c r="K1519" s="2">
        <v>1051770000</v>
      </c>
      <c r="L1519" s="2">
        <v>2097730000</v>
      </c>
      <c r="M1519" s="2">
        <v>9917460000</v>
      </c>
      <c r="N1519" s="2">
        <v>17635900000</v>
      </c>
      <c r="O1519" s="2">
        <v>25352200000</v>
      </c>
      <c r="P1519" s="2">
        <v>32974100000</v>
      </c>
      <c r="Q1519" s="2">
        <v>32874300000</v>
      </c>
      <c r="R1519" s="2">
        <v>32515200000</v>
      </c>
      <c r="S1519" s="2">
        <v>32144000000</v>
      </c>
      <c r="T1519" s="2">
        <v>31777900000</v>
      </c>
      <c r="U1519" s="2">
        <v>31550400000</v>
      </c>
      <c r="V1519" s="2">
        <v>31321900000</v>
      </c>
      <c r="W1519" s="2">
        <v>23831700000</v>
      </c>
      <c r="X1519" s="2">
        <v>16332500000</v>
      </c>
      <c r="Y1519" s="2">
        <v>8828370000</v>
      </c>
      <c r="Z1519" s="2">
        <v>768708000</v>
      </c>
      <c r="AA1519">
        <v>0</v>
      </c>
      <c r="AB1519">
        <v>0</v>
      </c>
      <c r="AC1519">
        <v>0</v>
      </c>
      <c r="AD1519">
        <v>0</v>
      </c>
      <c r="AE1519">
        <v>0</v>
      </c>
      <c r="AF1519">
        <v>0</v>
      </c>
    </row>
    <row r="1520" spans="1:32">
      <c r="A1520" t="s">
        <v>7192</v>
      </c>
      <c r="B1520" t="s">
        <v>19</v>
      </c>
      <c r="C1520">
        <v>0</v>
      </c>
      <c r="D1520">
        <v>0</v>
      </c>
      <c r="E1520">
        <v>0</v>
      </c>
      <c r="F1520">
        <v>0</v>
      </c>
      <c r="G1520">
        <v>0</v>
      </c>
      <c r="H1520">
        <v>0</v>
      </c>
      <c r="I1520">
        <v>0</v>
      </c>
      <c r="J1520">
        <v>0</v>
      </c>
      <c r="K1520">
        <v>0</v>
      </c>
      <c r="L1520" s="2">
        <v>144752000</v>
      </c>
      <c r="M1520" s="2">
        <v>144752000</v>
      </c>
      <c r="N1520" s="2">
        <v>144280000</v>
      </c>
      <c r="O1520" s="2">
        <v>144331000</v>
      </c>
      <c r="P1520" s="2">
        <v>144135000</v>
      </c>
      <c r="Q1520" s="2">
        <v>143699000</v>
      </c>
      <c r="R1520" s="2">
        <v>143522000</v>
      </c>
      <c r="S1520" s="2">
        <v>143288000</v>
      </c>
      <c r="T1520" s="2">
        <v>139568000</v>
      </c>
      <c r="U1520" s="2">
        <v>140760000</v>
      </c>
      <c r="V1520" s="2">
        <v>142835000</v>
      </c>
      <c r="W1520" s="2">
        <v>144943000</v>
      </c>
      <c r="X1520" s="2">
        <v>148147000</v>
      </c>
      <c r="Y1520" s="2">
        <v>155963000</v>
      </c>
      <c r="Z1520" s="2">
        <v>98450500</v>
      </c>
      <c r="AA1520" s="2">
        <v>98850700</v>
      </c>
      <c r="AB1520" s="2">
        <v>99021500</v>
      </c>
      <c r="AC1520" s="2">
        <v>99048900</v>
      </c>
      <c r="AD1520" s="2">
        <v>98788900</v>
      </c>
      <c r="AE1520" s="2">
        <v>98400700</v>
      </c>
      <c r="AF1520" s="2">
        <v>98641700</v>
      </c>
    </row>
    <row r="1521" spans="1:32">
      <c r="A1521" t="s">
        <v>7193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7194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7195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7196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7197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634745000000</v>
      </c>
      <c r="D1526" s="2">
        <v>574214000000</v>
      </c>
      <c r="E1526" s="2">
        <v>479025000000</v>
      </c>
      <c r="F1526" s="2">
        <v>397461000000</v>
      </c>
      <c r="G1526" s="2">
        <v>411634000000</v>
      </c>
      <c r="H1526" s="2">
        <v>373663000000</v>
      </c>
      <c r="I1526" s="2">
        <v>310401000000</v>
      </c>
      <c r="J1526" s="2">
        <v>235075000000</v>
      </c>
      <c r="K1526" s="2">
        <v>178158000000</v>
      </c>
      <c r="L1526" s="2">
        <v>117986000000</v>
      </c>
      <c r="M1526" s="2">
        <v>87688700000</v>
      </c>
      <c r="N1526" s="2">
        <v>58018300000</v>
      </c>
      <c r="O1526" s="2">
        <v>35839000000</v>
      </c>
      <c r="P1526" s="2">
        <v>10451300000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7198</v>
      </c>
      <c r="B1527" t="s">
        <v>19</v>
      </c>
      <c r="C1527" s="2">
        <v>9389830000</v>
      </c>
      <c r="D1527" s="2">
        <v>10161200000</v>
      </c>
      <c r="E1527" s="2">
        <v>11300600000</v>
      </c>
      <c r="F1527" s="2">
        <v>12569100000</v>
      </c>
      <c r="G1527" s="2">
        <v>7494240000</v>
      </c>
      <c r="H1527" s="2">
        <v>5584310000</v>
      </c>
      <c r="I1527" s="2">
        <v>5099200000</v>
      </c>
      <c r="J1527" s="2">
        <v>5985230000</v>
      </c>
      <c r="K1527" s="2">
        <v>6145780000</v>
      </c>
      <c r="L1527" s="2">
        <v>5845150000</v>
      </c>
      <c r="M1527" s="2">
        <v>4415890000</v>
      </c>
      <c r="N1527" s="2">
        <v>3112190000</v>
      </c>
      <c r="O1527" s="2">
        <v>2875490000</v>
      </c>
      <c r="P1527" s="2">
        <v>2312660000</v>
      </c>
      <c r="Q1527" s="2">
        <v>1539110000</v>
      </c>
      <c r="R1527" s="2">
        <v>1217130000</v>
      </c>
      <c r="S1527" s="2">
        <v>910745000</v>
      </c>
      <c r="T1527" s="2">
        <v>641470000</v>
      </c>
      <c r="U1527" s="2">
        <v>778261000</v>
      </c>
      <c r="V1527" s="2">
        <v>876055000</v>
      </c>
      <c r="W1527" s="2">
        <v>1300320000</v>
      </c>
      <c r="X1527" s="2">
        <v>2049600000</v>
      </c>
      <c r="Y1527" s="2">
        <v>2879020000</v>
      </c>
      <c r="Z1527" s="2">
        <v>3096280000</v>
      </c>
      <c r="AA1527" s="2">
        <v>2971880000</v>
      </c>
      <c r="AB1527" s="2">
        <v>3017730000</v>
      </c>
      <c r="AC1527" s="2">
        <v>3004290000</v>
      </c>
      <c r="AD1527" s="2">
        <v>3010670000</v>
      </c>
      <c r="AE1527" s="2">
        <v>2995960000</v>
      </c>
      <c r="AF1527" s="2">
        <v>3078760000</v>
      </c>
    </row>
    <row r="1528" spans="1:32">
      <c r="A1528" t="s">
        <v>7199</v>
      </c>
      <c r="B1528" t="s">
        <v>19</v>
      </c>
      <c r="C1528" s="2">
        <v>128891000000</v>
      </c>
      <c r="D1528" s="2">
        <v>138181000000</v>
      </c>
      <c r="E1528" s="2">
        <v>143309000000</v>
      </c>
      <c r="F1528" s="2">
        <v>132500000000</v>
      </c>
      <c r="G1528" s="2">
        <v>128571000000</v>
      </c>
      <c r="H1528" s="2">
        <v>125015000000</v>
      </c>
      <c r="I1528" s="2">
        <v>122800000000</v>
      </c>
      <c r="J1528" s="2">
        <v>124498000000</v>
      </c>
      <c r="K1528" s="2">
        <v>122587000000</v>
      </c>
      <c r="L1528" s="2">
        <v>115648000000</v>
      </c>
      <c r="M1528" s="2">
        <v>110766000000</v>
      </c>
      <c r="N1528" s="2">
        <v>102645000000</v>
      </c>
      <c r="O1528" s="2">
        <v>103387000000</v>
      </c>
      <c r="P1528" s="2">
        <v>100745000000</v>
      </c>
      <c r="Q1528" s="2">
        <v>94414900000</v>
      </c>
      <c r="R1528" s="2">
        <v>90425600000</v>
      </c>
      <c r="S1528" s="2">
        <v>85302800000</v>
      </c>
      <c r="T1528" s="2">
        <v>80595800000</v>
      </c>
      <c r="U1528" s="2">
        <v>86695200000</v>
      </c>
      <c r="V1528" s="2">
        <v>93299200000</v>
      </c>
      <c r="W1528" s="2">
        <v>100861000000</v>
      </c>
      <c r="X1528" s="2">
        <v>108199000000</v>
      </c>
      <c r="Y1528" s="2">
        <v>115552000000</v>
      </c>
      <c r="Z1528" s="2">
        <v>118789000000</v>
      </c>
      <c r="AA1528" s="2">
        <v>120253000000</v>
      </c>
      <c r="AB1528" s="2">
        <v>123996000000</v>
      </c>
      <c r="AC1528" s="2">
        <v>125879000000</v>
      </c>
      <c r="AD1528" s="2">
        <v>128597000000</v>
      </c>
      <c r="AE1528" s="2">
        <v>130138000000</v>
      </c>
      <c r="AF1528" s="2">
        <v>133946000000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9366480000</v>
      </c>
      <c r="D1534" s="2">
        <v>11946800000</v>
      </c>
      <c r="E1534" s="2">
        <v>4163230000</v>
      </c>
      <c r="F1534" s="2">
        <v>2236860000</v>
      </c>
      <c r="G1534" s="2">
        <v>4636970000</v>
      </c>
      <c r="H1534" s="2">
        <v>5187210000</v>
      </c>
      <c r="I1534" s="2">
        <v>4215910000</v>
      </c>
      <c r="J1534" s="2">
        <v>3527360000</v>
      </c>
      <c r="K1534" s="2">
        <v>2650960000</v>
      </c>
      <c r="L1534" s="2">
        <v>1521760000</v>
      </c>
      <c r="M1534" s="2">
        <v>1355020000</v>
      </c>
      <c r="N1534" s="2">
        <v>1983850000</v>
      </c>
      <c r="O1534" s="2">
        <v>2196010000</v>
      </c>
      <c r="P1534" s="2">
        <v>2241630000</v>
      </c>
      <c r="Q1534" s="2">
        <v>2394930000</v>
      </c>
      <c r="R1534" s="2">
        <v>2289510000</v>
      </c>
      <c r="S1534" s="2">
        <v>2291140000</v>
      </c>
      <c r="T1534" s="2">
        <v>2427540000</v>
      </c>
      <c r="U1534" s="2">
        <v>2476910000</v>
      </c>
      <c r="V1534" s="2">
        <v>2892520000</v>
      </c>
      <c r="W1534" s="2">
        <v>3365250000</v>
      </c>
      <c r="X1534" s="2">
        <v>3506080000</v>
      </c>
      <c r="Y1534" s="2">
        <v>3045240000</v>
      </c>
      <c r="Z1534" s="2">
        <v>2968100000</v>
      </c>
      <c r="AA1534" s="2">
        <v>3041000000</v>
      </c>
      <c r="AB1534" s="2">
        <v>2903660000</v>
      </c>
      <c r="AC1534" s="2">
        <v>2924170000</v>
      </c>
      <c r="AD1534" s="2">
        <v>2759850000</v>
      </c>
      <c r="AE1534" s="2">
        <v>2812040000</v>
      </c>
      <c r="AF1534" s="2">
        <v>2611280000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28978000000</v>
      </c>
      <c r="D1536" s="2">
        <v>29147600000</v>
      </c>
      <c r="E1536" s="2">
        <v>28623300000</v>
      </c>
      <c r="F1536" s="2">
        <v>28619000000</v>
      </c>
      <c r="G1536" s="2">
        <v>28399900000</v>
      </c>
      <c r="H1536" s="2">
        <v>28383600000</v>
      </c>
      <c r="I1536" s="2">
        <v>28348700000</v>
      </c>
      <c r="J1536" s="2">
        <v>28342100000</v>
      </c>
      <c r="K1536" s="2">
        <v>28324700000</v>
      </c>
      <c r="L1536" s="2">
        <v>27815700000</v>
      </c>
      <c r="M1536" s="2">
        <v>27815700000</v>
      </c>
      <c r="N1536" s="2">
        <v>27815700000</v>
      </c>
      <c r="O1536" s="2">
        <v>27815700000</v>
      </c>
      <c r="P1536" s="2">
        <v>27797200000</v>
      </c>
      <c r="Q1536" s="2">
        <v>27797200000</v>
      </c>
      <c r="R1536" s="2">
        <v>27797200000</v>
      </c>
      <c r="S1536" s="2">
        <v>27797200000</v>
      </c>
      <c r="T1536" s="2">
        <v>27797200000</v>
      </c>
      <c r="U1536" s="2">
        <v>27797200000</v>
      </c>
      <c r="V1536" s="2">
        <v>27797200000</v>
      </c>
      <c r="W1536" s="2">
        <v>27797200000</v>
      </c>
      <c r="X1536" s="2">
        <v>27797200000</v>
      </c>
      <c r="Y1536" s="2">
        <v>27797200000</v>
      </c>
      <c r="Z1536" s="2">
        <v>27797200000</v>
      </c>
      <c r="AA1536" s="2">
        <v>27755800000</v>
      </c>
      <c r="AB1536" s="2">
        <v>27755800000</v>
      </c>
      <c r="AC1536" s="2">
        <v>27755800000</v>
      </c>
      <c r="AD1536" s="2">
        <v>27755800000</v>
      </c>
      <c r="AE1536" s="2">
        <v>27755800000</v>
      </c>
      <c r="AF1536" s="2">
        <v>27755800000</v>
      </c>
    </row>
    <row r="1537" spans="1:32">
      <c r="A1537" t="s">
        <v>1530</v>
      </c>
      <c r="B1537" t="s">
        <v>19</v>
      </c>
      <c r="C1537" s="2">
        <v>16402300000</v>
      </c>
      <c r="D1537" s="2">
        <v>15551000000</v>
      </c>
      <c r="E1537" s="2">
        <v>23970900000</v>
      </c>
      <c r="F1537" s="2">
        <v>25609000000</v>
      </c>
      <c r="G1537" s="2">
        <v>14924400000</v>
      </c>
      <c r="H1537" s="2">
        <v>11803900000</v>
      </c>
      <c r="I1537" s="2">
        <v>12305900000</v>
      </c>
      <c r="J1537" s="2">
        <v>14939900000</v>
      </c>
      <c r="K1537" s="2">
        <v>16926600000</v>
      </c>
      <c r="L1537" s="2">
        <v>17523700000</v>
      </c>
      <c r="M1537" s="2">
        <v>16568900000</v>
      </c>
      <c r="N1537" s="2">
        <v>15018300000</v>
      </c>
      <c r="O1537" s="2">
        <v>15838000000</v>
      </c>
      <c r="P1537" s="2">
        <v>15169200000</v>
      </c>
      <c r="Q1537" s="2">
        <v>13162900000</v>
      </c>
      <c r="R1537" s="2">
        <v>12113500000</v>
      </c>
      <c r="S1537" s="2">
        <v>10782800000</v>
      </c>
      <c r="T1537" s="2">
        <v>9141170000</v>
      </c>
      <c r="U1537" s="2">
        <v>11093600000</v>
      </c>
      <c r="V1537" s="2">
        <v>12383300000</v>
      </c>
      <c r="W1537" s="2">
        <v>15071200000</v>
      </c>
      <c r="X1537" s="2">
        <v>19325400000</v>
      </c>
      <c r="Y1537" s="2">
        <v>23357800000</v>
      </c>
      <c r="Z1537" s="2">
        <v>25313600000</v>
      </c>
      <c r="AA1537" s="2">
        <v>26905900000</v>
      </c>
      <c r="AB1537" s="2">
        <v>28498300000</v>
      </c>
      <c r="AC1537" s="2">
        <v>29123700000</v>
      </c>
      <c r="AD1537" s="2">
        <v>29894000000</v>
      </c>
      <c r="AE1537" s="2">
        <v>30549600000</v>
      </c>
      <c r="AF1537" s="2">
        <v>31510400000</v>
      </c>
    </row>
    <row r="1538" spans="1:32">
      <c r="A1538" t="s">
        <v>1531</v>
      </c>
      <c r="B1538" t="s">
        <v>19</v>
      </c>
      <c r="C1538" s="2">
        <v>6837550000</v>
      </c>
      <c r="D1538" s="2">
        <v>7530260000</v>
      </c>
      <c r="E1538" s="2">
        <v>3849060000</v>
      </c>
      <c r="F1538" s="2">
        <v>3405970000</v>
      </c>
      <c r="G1538" s="2">
        <v>887054000</v>
      </c>
      <c r="H1538" s="2">
        <v>916464000</v>
      </c>
      <c r="I1538" s="2">
        <v>847326000</v>
      </c>
      <c r="J1538" s="2">
        <v>790005000</v>
      </c>
      <c r="K1538" s="2">
        <v>690055000</v>
      </c>
      <c r="L1538" s="2">
        <v>534434000</v>
      </c>
      <c r="M1538" s="2">
        <v>505891000</v>
      </c>
      <c r="N1538" s="2">
        <v>476496000</v>
      </c>
      <c r="O1538" s="2">
        <v>512733000</v>
      </c>
      <c r="P1538" s="2">
        <v>513283000</v>
      </c>
      <c r="Q1538" s="2">
        <v>496884000</v>
      </c>
      <c r="R1538" s="2">
        <v>476593000</v>
      </c>
      <c r="S1538" s="2">
        <v>450928000</v>
      </c>
      <c r="T1538" s="2">
        <v>441518000</v>
      </c>
      <c r="U1538" s="2">
        <v>479527000</v>
      </c>
      <c r="V1538" s="2">
        <v>565916000</v>
      </c>
      <c r="W1538" s="2">
        <v>644695000</v>
      </c>
      <c r="X1538" s="2">
        <v>692350000</v>
      </c>
      <c r="Y1538" s="2">
        <v>721150000</v>
      </c>
      <c r="Z1538" s="2">
        <v>724318000</v>
      </c>
      <c r="AA1538" s="2">
        <v>725916000</v>
      </c>
      <c r="AB1538" s="2">
        <v>728946000</v>
      </c>
      <c r="AC1538" s="2">
        <v>724529000</v>
      </c>
      <c r="AD1538" s="2">
        <v>726985000</v>
      </c>
      <c r="AE1538" s="2">
        <v>711121000</v>
      </c>
      <c r="AF1538" s="2">
        <v>717585000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25989100000</v>
      </c>
      <c r="D1542" s="2">
        <v>23307800000</v>
      </c>
      <c r="E1542" s="2">
        <v>23307800000</v>
      </c>
      <c r="F1542" s="2">
        <v>22881200000</v>
      </c>
      <c r="G1542" s="2">
        <v>22881200000</v>
      </c>
      <c r="H1542" s="2">
        <v>22881200000</v>
      </c>
      <c r="I1542" s="2">
        <v>22332800000</v>
      </c>
      <c r="J1542" s="2">
        <v>22332800000</v>
      </c>
      <c r="K1542" s="2">
        <v>21738600000</v>
      </c>
      <c r="L1542" s="2">
        <v>21738600000</v>
      </c>
      <c r="M1542" s="2">
        <v>21738600000</v>
      </c>
      <c r="N1542" s="2">
        <v>20179500000</v>
      </c>
      <c r="O1542" s="2">
        <v>20179500000</v>
      </c>
      <c r="P1542" s="2">
        <v>20179500000</v>
      </c>
      <c r="Q1542" s="2">
        <v>19727800000</v>
      </c>
      <c r="R1542" s="2">
        <v>19727800000</v>
      </c>
      <c r="S1542" s="2">
        <v>19501500000</v>
      </c>
      <c r="T1542" s="2">
        <v>19274800000</v>
      </c>
      <c r="U1542" s="2">
        <v>19501500000</v>
      </c>
      <c r="V1542" s="2">
        <v>19727800000</v>
      </c>
      <c r="W1542" s="2">
        <v>19953300000</v>
      </c>
      <c r="X1542" s="2">
        <v>20402800000</v>
      </c>
      <c r="Y1542" s="2">
        <v>21738600000</v>
      </c>
      <c r="Z1542" s="2">
        <v>21738600000</v>
      </c>
      <c r="AA1542" s="2">
        <v>21728700000</v>
      </c>
      <c r="AB1542" s="2">
        <v>21738600000</v>
      </c>
      <c r="AC1542" s="2">
        <v>21627700000</v>
      </c>
      <c r="AD1542" s="2">
        <v>21738600000</v>
      </c>
      <c r="AE1542" s="2">
        <v>21492700000</v>
      </c>
      <c r="AF1542" s="2">
        <v>21738600000</v>
      </c>
    </row>
    <row r="1543" spans="1:32">
      <c r="A1543" t="s">
        <v>7200</v>
      </c>
      <c r="B1543" t="s">
        <v>19</v>
      </c>
      <c r="C1543">
        <v>0</v>
      </c>
      <c r="D1543">
        <v>0</v>
      </c>
      <c r="E1543">
        <v>0</v>
      </c>
      <c r="F1543">
        <v>0</v>
      </c>
      <c r="G1543">
        <v>0</v>
      </c>
      <c r="H1543">
        <v>0</v>
      </c>
      <c r="I1543">
        <v>0</v>
      </c>
      <c r="J1543">
        <v>0</v>
      </c>
      <c r="K1543" s="2">
        <v>2254860000</v>
      </c>
      <c r="L1543" s="2">
        <v>4497290000</v>
      </c>
      <c r="M1543" s="2">
        <v>21261900000</v>
      </c>
      <c r="N1543" s="2">
        <v>37809300000</v>
      </c>
      <c r="O1543" s="2">
        <v>54352200000</v>
      </c>
      <c r="P1543" s="2">
        <v>70692500000</v>
      </c>
      <c r="Q1543" s="2">
        <v>70478600000</v>
      </c>
      <c r="R1543" s="2">
        <v>69708800000</v>
      </c>
      <c r="S1543" s="2">
        <v>68912900000</v>
      </c>
      <c r="T1543" s="2">
        <v>68128100000</v>
      </c>
      <c r="U1543" s="2">
        <v>67640400000</v>
      </c>
      <c r="V1543" s="2">
        <v>67150500000</v>
      </c>
      <c r="W1543" s="2">
        <v>51092300000</v>
      </c>
      <c r="X1543" s="2">
        <v>35014900000</v>
      </c>
      <c r="Y1543" s="2">
        <v>18927000000</v>
      </c>
      <c r="Z1543" s="2">
        <v>1648020000</v>
      </c>
      <c r="AA1543">
        <v>0</v>
      </c>
      <c r="AB1543">
        <v>0</v>
      </c>
      <c r="AC1543">
        <v>0</v>
      </c>
      <c r="AD1543">
        <v>0</v>
      </c>
      <c r="AE1543">
        <v>0</v>
      </c>
      <c r="AF1543">
        <v>0</v>
      </c>
    </row>
    <row r="1544" spans="1:32">
      <c r="A1544" t="s">
        <v>7201</v>
      </c>
      <c r="B1544" t="s">
        <v>19</v>
      </c>
      <c r="C1544">
        <v>0</v>
      </c>
      <c r="D1544">
        <v>0</v>
      </c>
      <c r="E1544">
        <v>0</v>
      </c>
      <c r="F1544">
        <v>0</v>
      </c>
      <c r="G1544">
        <v>0</v>
      </c>
      <c r="H1544">
        <v>0</v>
      </c>
      <c r="I1544">
        <v>0</v>
      </c>
      <c r="J1544">
        <v>0</v>
      </c>
      <c r="K1544">
        <v>0</v>
      </c>
      <c r="L1544" s="2">
        <v>308855000</v>
      </c>
      <c r="M1544" s="2">
        <v>308855000</v>
      </c>
      <c r="N1544" s="2">
        <v>307848000</v>
      </c>
      <c r="O1544" s="2">
        <v>307957000</v>
      </c>
      <c r="P1544" s="2">
        <v>307539000</v>
      </c>
      <c r="Q1544" s="2">
        <v>306609000</v>
      </c>
      <c r="R1544" s="2">
        <v>306232000</v>
      </c>
      <c r="S1544" s="2">
        <v>305731000</v>
      </c>
      <c r="T1544" s="2">
        <v>297793000</v>
      </c>
      <c r="U1544" s="2">
        <v>300337000</v>
      </c>
      <c r="V1544" s="2">
        <v>304765000</v>
      </c>
      <c r="W1544" s="2">
        <v>309263000</v>
      </c>
      <c r="X1544" s="2">
        <v>316100000</v>
      </c>
      <c r="Y1544" s="2">
        <v>332776000</v>
      </c>
      <c r="Z1544" s="2">
        <v>210062000</v>
      </c>
      <c r="AA1544" s="2">
        <v>210916000</v>
      </c>
      <c r="AB1544" s="2">
        <v>211281000</v>
      </c>
      <c r="AC1544" s="2">
        <v>211339000</v>
      </c>
      <c r="AD1544" s="2">
        <v>210784000</v>
      </c>
      <c r="AE1544" s="2">
        <v>209956000</v>
      </c>
      <c r="AF1544" s="2">
        <v>210470000</v>
      </c>
    </row>
    <row r="1545" spans="1:32">
      <c r="A1545" t="s">
        <v>7202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7203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7204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7205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7206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67986700000</v>
      </c>
      <c r="D1550" s="2">
        <v>61503300000</v>
      </c>
      <c r="E1550" s="2">
        <v>51307800000</v>
      </c>
      <c r="F1550" s="2">
        <v>42571500000</v>
      </c>
      <c r="G1550" s="2">
        <v>44089600000</v>
      </c>
      <c r="H1550" s="2">
        <v>40022600000</v>
      </c>
      <c r="I1550" s="2">
        <v>33246600000</v>
      </c>
      <c r="J1550" s="2">
        <v>25178600000</v>
      </c>
      <c r="K1550" s="2">
        <v>19082300000</v>
      </c>
      <c r="L1550" s="2">
        <v>12637300000</v>
      </c>
      <c r="M1550" s="2">
        <v>9392220000</v>
      </c>
      <c r="N1550" s="2">
        <v>6214270000</v>
      </c>
      <c r="O1550" s="2">
        <v>3838670000</v>
      </c>
      <c r="P1550" s="2">
        <v>1119430000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7207</v>
      </c>
      <c r="B1551" t="s">
        <v>19</v>
      </c>
      <c r="C1551" s="2">
        <v>1614880000</v>
      </c>
      <c r="D1551" s="2">
        <v>1747550000</v>
      </c>
      <c r="E1551" s="2">
        <v>1943490000</v>
      </c>
      <c r="F1551" s="2">
        <v>2161660000</v>
      </c>
      <c r="G1551" s="2">
        <v>1288870000</v>
      </c>
      <c r="H1551" s="2">
        <v>960398000</v>
      </c>
      <c r="I1551" s="2">
        <v>876968000</v>
      </c>
      <c r="J1551" s="2">
        <v>1029350000</v>
      </c>
      <c r="K1551" s="2">
        <v>1056960000</v>
      </c>
      <c r="L1551" s="2">
        <v>1005260000</v>
      </c>
      <c r="M1551" s="2">
        <v>759453000</v>
      </c>
      <c r="N1551" s="2">
        <v>535239000</v>
      </c>
      <c r="O1551" s="2">
        <v>494532000</v>
      </c>
      <c r="P1551" s="2">
        <v>397735000</v>
      </c>
      <c r="Q1551" s="2">
        <v>264699000</v>
      </c>
      <c r="R1551" s="2">
        <v>209324000</v>
      </c>
      <c r="S1551" s="2">
        <v>156632000</v>
      </c>
      <c r="T1551" s="2">
        <v>110321000</v>
      </c>
      <c r="U1551" s="2">
        <v>133847000</v>
      </c>
      <c r="V1551" s="2">
        <v>150665000</v>
      </c>
      <c r="W1551" s="2">
        <v>223631000</v>
      </c>
      <c r="X1551" s="2">
        <v>352494000</v>
      </c>
      <c r="Y1551" s="2">
        <v>495139000</v>
      </c>
      <c r="Z1551" s="2">
        <v>532504000</v>
      </c>
      <c r="AA1551" s="2">
        <v>511108000</v>
      </c>
      <c r="AB1551" s="2">
        <v>518994000</v>
      </c>
      <c r="AC1551" s="2">
        <v>516683000</v>
      </c>
      <c r="AD1551" s="2">
        <v>517781000</v>
      </c>
      <c r="AE1551" s="2">
        <v>515250000</v>
      </c>
      <c r="AF1551" s="2">
        <v>529490000</v>
      </c>
    </row>
    <row r="1552" spans="1:32">
      <c r="A1552" t="s">
        <v>7208</v>
      </c>
      <c r="B1552" t="s">
        <v>19</v>
      </c>
      <c r="C1552" s="2">
        <v>22166900000</v>
      </c>
      <c r="D1552" s="2">
        <v>23764500000</v>
      </c>
      <c r="E1552" s="2">
        <v>24646500000</v>
      </c>
      <c r="F1552" s="2">
        <v>22787700000</v>
      </c>
      <c r="G1552" s="2">
        <v>22111800000</v>
      </c>
      <c r="H1552" s="2">
        <v>21500300000</v>
      </c>
      <c r="I1552" s="2">
        <v>21119300000</v>
      </c>
      <c r="J1552" s="2">
        <v>21411400000</v>
      </c>
      <c r="K1552" s="2">
        <v>21082700000</v>
      </c>
      <c r="L1552" s="2">
        <v>19889400000</v>
      </c>
      <c r="M1552" s="2">
        <v>19049800000</v>
      </c>
      <c r="N1552" s="2">
        <v>17653100000</v>
      </c>
      <c r="O1552" s="2">
        <v>17780600000</v>
      </c>
      <c r="P1552" s="2">
        <v>17326200000</v>
      </c>
      <c r="Q1552" s="2">
        <v>16237600000</v>
      </c>
      <c r="R1552" s="2">
        <v>15551500000</v>
      </c>
      <c r="S1552" s="2">
        <v>14670500000</v>
      </c>
      <c r="T1552" s="2">
        <v>13861000000</v>
      </c>
      <c r="U1552" s="2">
        <v>14910000000</v>
      </c>
      <c r="V1552" s="2">
        <v>16045800000</v>
      </c>
      <c r="W1552" s="2">
        <v>17346200000</v>
      </c>
      <c r="X1552" s="2">
        <v>18608300000</v>
      </c>
      <c r="Y1552" s="2">
        <v>19872800000</v>
      </c>
      <c r="Z1552" s="2">
        <v>20429500000</v>
      </c>
      <c r="AA1552" s="2">
        <v>20681300000</v>
      </c>
      <c r="AB1552" s="2">
        <v>21325000000</v>
      </c>
      <c r="AC1552" s="2">
        <v>21648900000</v>
      </c>
      <c r="AD1552" s="2">
        <v>22116300000</v>
      </c>
      <c r="AE1552" s="2">
        <v>22381400000</v>
      </c>
      <c r="AF1552" s="2">
        <v>23036300000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1534890000</v>
      </c>
      <c r="D1558" s="2">
        <v>1957730000</v>
      </c>
      <c r="E1558" s="2">
        <v>682231000</v>
      </c>
      <c r="F1558" s="2">
        <v>366555000</v>
      </c>
      <c r="G1558" s="2">
        <v>759862000</v>
      </c>
      <c r="H1558" s="2">
        <v>850031000</v>
      </c>
      <c r="I1558" s="2">
        <v>690864000</v>
      </c>
      <c r="J1558" s="2">
        <v>578031000</v>
      </c>
      <c r="K1558" s="2">
        <v>434414000</v>
      </c>
      <c r="L1558" s="2">
        <v>249371000</v>
      </c>
      <c r="M1558" s="2">
        <v>222048000</v>
      </c>
      <c r="N1558" s="2">
        <v>325095000</v>
      </c>
      <c r="O1558" s="2">
        <v>359861000</v>
      </c>
      <c r="P1558" s="2">
        <v>367337000</v>
      </c>
      <c r="Q1558" s="2">
        <v>392458000</v>
      </c>
      <c r="R1558" s="2">
        <v>375183000</v>
      </c>
      <c r="S1558" s="2">
        <v>375450000</v>
      </c>
      <c r="T1558" s="2">
        <v>397802000</v>
      </c>
      <c r="U1558" s="2">
        <v>405892000</v>
      </c>
      <c r="V1558" s="2">
        <v>474000000</v>
      </c>
      <c r="W1558" s="2">
        <v>551465000</v>
      </c>
      <c r="X1558" s="2">
        <v>574544000</v>
      </c>
      <c r="Y1558" s="2">
        <v>499025000</v>
      </c>
      <c r="Z1558" s="2">
        <v>486384000</v>
      </c>
      <c r="AA1558" s="2">
        <v>498330000</v>
      </c>
      <c r="AB1558" s="2">
        <v>475824000</v>
      </c>
      <c r="AC1558" s="2">
        <v>479186000</v>
      </c>
      <c r="AD1558" s="2">
        <v>452258000</v>
      </c>
      <c r="AE1558" s="2">
        <v>460811000</v>
      </c>
      <c r="AF1558" s="2">
        <v>427912000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2194790000</v>
      </c>
      <c r="D1560" s="2">
        <v>2207630000</v>
      </c>
      <c r="E1560" s="2">
        <v>2167920000</v>
      </c>
      <c r="F1560" s="2">
        <v>2167590000</v>
      </c>
      <c r="G1560" s="2">
        <v>2151000000</v>
      </c>
      <c r="H1560" s="2">
        <v>2149760000</v>
      </c>
      <c r="I1560" s="2">
        <v>2147120000</v>
      </c>
      <c r="J1560" s="2">
        <v>2146630000</v>
      </c>
      <c r="K1560" s="2">
        <v>2145310000</v>
      </c>
      <c r="L1560" s="2">
        <v>2106760000</v>
      </c>
      <c r="M1560" s="2">
        <v>2106760000</v>
      </c>
      <c r="N1560" s="2">
        <v>2106760000</v>
      </c>
      <c r="O1560" s="2">
        <v>2106760000</v>
      </c>
      <c r="P1560" s="2">
        <v>2105350000</v>
      </c>
      <c r="Q1560" s="2">
        <v>2105350000</v>
      </c>
      <c r="R1560" s="2">
        <v>2105350000</v>
      </c>
      <c r="S1560" s="2">
        <v>2105350000</v>
      </c>
      <c r="T1560" s="2">
        <v>2105350000</v>
      </c>
      <c r="U1560" s="2">
        <v>2105350000</v>
      </c>
      <c r="V1560" s="2">
        <v>2105350000</v>
      </c>
      <c r="W1560" s="2">
        <v>2105350000</v>
      </c>
      <c r="X1560" s="2">
        <v>2105350000</v>
      </c>
      <c r="Y1560" s="2">
        <v>2105350000</v>
      </c>
      <c r="Z1560" s="2">
        <v>2105350000</v>
      </c>
      <c r="AA1560" s="2">
        <v>2102210000</v>
      </c>
      <c r="AB1560" s="2">
        <v>2102210000</v>
      </c>
      <c r="AC1560" s="2">
        <v>2102210000</v>
      </c>
      <c r="AD1560" s="2">
        <v>2102210000</v>
      </c>
      <c r="AE1560" s="2">
        <v>2102210000</v>
      </c>
      <c r="AF1560" s="2">
        <v>2102210000</v>
      </c>
    </row>
    <row r="1561" spans="1:32">
      <c r="A1561" t="s">
        <v>1546</v>
      </c>
      <c r="B1561" t="s">
        <v>19</v>
      </c>
      <c r="C1561" s="2">
        <v>2820890000</v>
      </c>
      <c r="D1561" s="2">
        <v>2674480000</v>
      </c>
      <c r="E1561" s="2">
        <v>4122560000</v>
      </c>
      <c r="F1561" s="2">
        <v>4404290000</v>
      </c>
      <c r="G1561" s="2">
        <v>2566720000</v>
      </c>
      <c r="H1561" s="2">
        <v>2030060000</v>
      </c>
      <c r="I1561" s="2">
        <v>2116380000</v>
      </c>
      <c r="J1561" s="2">
        <v>2569390000</v>
      </c>
      <c r="K1561" s="2">
        <v>2911070000</v>
      </c>
      <c r="L1561" s="2">
        <v>3013750000</v>
      </c>
      <c r="M1561" s="2">
        <v>2849540000</v>
      </c>
      <c r="N1561" s="2">
        <v>2582880000</v>
      </c>
      <c r="O1561" s="2">
        <v>2723840000</v>
      </c>
      <c r="P1561" s="2">
        <v>2608830000</v>
      </c>
      <c r="Q1561" s="2">
        <v>2263770000</v>
      </c>
      <c r="R1561" s="2">
        <v>2083300000</v>
      </c>
      <c r="S1561" s="2">
        <v>1854440000</v>
      </c>
      <c r="T1561" s="2">
        <v>1572110000</v>
      </c>
      <c r="U1561" s="2">
        <v>1907890000</v>
      </c>
      <c r="V1561" s="2">
        <v>2129710000</v>
      </c>
      <c r="W1561" s="2">
        <v>2591980000</v>
      </c>
      <c r="X1561" s="2">
        <v>3323610000</v>
      </c>
      <c r="Y1561" s="2">
        <v>4017120000</v>
      </c>
      <c r="Z1561" s="2">
        <v>4353470000</v>
      </c>
      <c r="AA1561" s="2">
        <v>4627320000</v>
      </c>
      <c r="AB1561" s="2">
        <v>4901180000</v>
      </c>
      <c r="AC1561" s="2">
        <v>5008750000</v>
      </c>
      <c r="AD1561" s="2">
        <v>5141220000</v>
      </c>
      <c r="AE1561" s="2">
        <v>5253970000</v>
      </c>
      <c r="AF1561" s="2">
        <v>5419210000</v>
      </c>
    </row>
    <row r="1562" spans="1:32">
      <c r="A1562" t="s">
        <v>1547</v>
      </c>
      <c r="B1562" t="s">
        <v>19</v>
      </c>
      <c r="C1562" s="2">
        <v>732361000</v>
      </c>
      <c r="D1562" s="2">
        <v>806557000</v>
      </c>
      <c r="E1562" s="2">
        <v>412268000</v>
      </c>
      <c r="F1562" s="2">
        <v>364809000</v>
      </c>
      <c r="G1562" s="2">
        <v>95011200</v>
      </c>
      <c r="H1562" s="2">
        <v>98161300</v>
      </c>
      <c r="I1562" s="2">
        <v>90756000</v>
      </c>
      <c r="J1562" s="2">
        <v>84616400</v>
      </c>
      <c r="K1562" s="2">
        <v>73910900</v>
      </c>
      <c r="L1562" s="2">
        <v>57242500</v>
      </c>
      <c r="M1562" s="2">
        <v>54185400</v>
      </c>
      <c r="N1562" s="2">
        <v>51036800</v>
      </c>
      <c r="O1562" s="2">
        <v>54918200</v>
      </c>
      <c r="P1562" s="2">
        <v>54977100</v>
      </c>
      <c r="Q1562" s="2">
        <v>53220700</v>
      </c>
      <c r="R1562" s="2">
        <v>51047300</v>
      </c>
      <c r="S1562" s="2">
        <v>48298300</v>
      </c>
      <c r="T1562" s="2">
        <v>47290400</v>
      </c>
      <c r="U1562" s="2">
        <v>51361500</v>
      </c>
      <c r="V1562" s="2">
        <v>60614500</v>
      </c>
      <c r="W1562" s="2">
        <v>69052500</v>
      </c>
      <c r="X1562" s="2">
        <v>74156800</v>
      </c>
      <c r="Y1562" s="2">
        <v>77241500</v>
      </c>
      <c r="Z1562" s="2">
        <v>77580800</v>
      </c>
      <c r="AA1562" s="2">
        <v>77751900</v>
      </c>
      <c r="AB1562" s="2">
        <v>78076500</v>
      </c>
      <c r="AC1562" s="2">
        <v>77603400</v>
      </c>
      <c r="AD1562" s="2">
        <v>77866500</v>
      </c>
      <c r="AE1562" s="2">
        <v>76167300</v>
      </c>
      <c r="AF1562" s="2">
        <v>76859600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3139610000</v>
      </c>
      <c r="D1566" s="2">
        <v>2815690000</v>
      </c>
      <c r="E1566" s="2">
        <v>2815690000</v>
      </c>
      <c r="F1566" s="2">
        <v>2764160000</v>
      </c>
      <c r="G1566" s="2">
        <v>2764160000</v>
      </c>
      <c r="H1566" s="2">
        <v>2764160000</v>
      </c>
      <c r="I1566" s="2">
        <v>2697900000</v>
      </c>
      <c r="J1566" s="2">
        <v>2697900000</v>
      </c>
      <c r="K1566" s="2">
        <v>2626130000</v>
      </c>
      <c r="L1566" s="2">
        <v>2626130000</v>
      </c>
      <c r="M1566" s="2">
        <v>2626130000</v>
      </c>
      <c r="N1566" s="2">
        <v>2437780000</v>
      </c>
      <c r="O1566" s="2">
        <v>2437780000</v>
      </c>
      <c r="P1566" s="2">
        <v>2437780000</v>
      </c>
      <c r="Q1566" s="2">
        <v>2383220000</v>
      </c>
      <c r="R1566" s="2">
        <v>2383220000</v>
      </c>
      <c r="S1566" s="2">
        <v>2355880000</v>
      </c>
      <c r="T1566" s="2">
        <v>2328490000</v>
      </c>
      <c r="U1566" s="2">
        <v>2355880000</v>
      </c>
      <c r="V1566" s="2">
        <v>2383220000</v>
      </c>
      <c r="W1566" s="2">
        <v>2410460000</v>
      </c>
      <c r="X1566" s="2">
        <v>2464760000</v>
      </c>
      <c r="Y1566" s="2">
        <v>2626130000</v>
      </c>
      <c r="Z1566" s="2">
        <v>2626130000</v>
      </c>
      <c r="AA1566" s="2">
        <v>2624930000</v>
      </c>
      <c r="AB1566" s="2">
        <v>2626130000</v>
      </c>
      <c r="AC1566" s="2">
        <v>2612740000</v>
      </c>
      <c r="AD1566" s="2">
        <v>2626130000</v>
      </c>
      <c r="AE1566" s="2">
        <v>2596420000</v>
      </c>
      <c r="AF1566" s="2">
        <v>2626130000</v>
      </c>
    </row>
    <row r="1567" spans="1:32">
      <c r="A1567" t="s">
        <v>7209</v>
      </c>
      <c r="B1567" t="s">
        <v>19</v>
      </c>
      <c r="C1567">
        <v>0</v>
      </c>
      <c r="D1567">
        <v>0</v>
      </c>
      <c r="E1567">
        <v>0</v>
      </c>
      <c r="F1567">
        <v>0</v>
      </c>
      <c r="G1567">
        <v>0</v>
      </c>
      <c r="H1567">
        <v>0</v>
      </c>
      <c r="I1567">
        <v>0</v>
      </c>
      <c r="J1567">
        <v>0</v>
      </c>
      <c r="K1567" s="2">
        <v>241515000</v>
      </c>
      <c r="L1567" s="2">
        <v>481699000</v>
      </c>
      <c r="M1567" s="2">
        <v>2277330000</v>
      </c>
      <c r="N1567" s="2">
        <v>4049710000</v>
      </c>
      <c r="O1567" s="2">
        <v>5821590000</v>
      </c>
      <c r="P1567" s="2">
        <v>7571780000</v>
      </c>
      <c r="Q1567" s="2">
        <v>7548870000</v>
      </c>
      <c r="R1567" s="2">
        <v>7466420000</v>
      </c>
      <c r="S1567" s="2">
        <v>7381180000</v>
      </c>
      <c r="T1567" s="2">
        <v>7297120000</v>
      </c>
      <c r="U1567" s="2">
        <v>7244870000</v>
      </c>
      <c r="V1567" s="2">
        <v>7192410000</v>
      </c>
      <c r="W1567" s="2">
        <v>5472430000</v>
      </c>
      <c r="X1567" s="2">
        <v>3750400000</v>
      </c>
      <c r="Y1567" s="2">
        <v>2027240000</v>
      </c>
      <c r="Z1567" s="2">
        <v>176517000</v>
      </c>
      <c r="AA1567">
        <v>0</v>
      </c>
      <c r="AB1567">
        <v>0</v>
      </c>
      <c r="AC1567">
        <v>0</v>
      </c>
      <c r="AD1567">
        <v>0</v>
      </c>
      <c r="AE1567">
        <v>0</v>
      </c>
      <c r="AF1567">
        <v>0</v>
      </c>
    </row>
    <row r="1568" spans="1:32">
      <c r="A1568" t="s">
        <v>7210</v>
      </c>
      <c r="B1568" t="s">
        <v>19</v>
      </c>
      <c r="C1568">
        <v>0</v>
      </c>
      <c r="D1568">
        <v>0</v>
      </c>
      <c r="E1568">
        <v>0</v>
      </c>
      <c r="F1568">
        <v>0</v>
      </c>
      <c r="G1568">
        <v>0</v>
      </c>
      <c r="H1568">
        <v>0</v>
      </c>
      <c r="I1568">
        <v>0</v>
      </c>
      <c r="J1568">
        <v>0</v>
      </c>
      <c r="K1568">
        <v>0</v>
      </c>
      <c r="L1568" s="2">
        <v>53117400</v>
      </c>
      <c r="M1568" s="2">
        <v>53117400</v>
      </c>
      <c r="N1568" s="2">
        <v>52944200</v>
      </c>
      <c r="O1568" s="2">
        <v>52962900</v>
      </c>
      <c r="P1568" s="2">
        <v>52891100</v>
      </c>
      <c r="Q1568" s="2">
        <v>52731100</v>
      </c>
      <c r="R1568" s="2">
        <v>52666200</v>
      </c>
      <c r="S1568" s="2">
        <v>52580200</v>
      </c>
      <c r="T1568" s="2">
        <v>51215000</v>
      </c>
      <c r="U1568" s="2">
        <v>51652500</v>
      </c>
      <c r="V1568" s="2">
        <v>52414000</v>
      </c>
      <c r="W1568" s="2">
        <v>53187600</v>
      </c>
      <c r="X1568" s="2">
        <v>54363400</v>
      </c>
      <c r="Y1568" s="2">
        <v>57231400</v>
      </c>
      <c r="Z1568" s="2">
        <v>36126900</v>
      </c>
      <c r="AA1568" s="2">
        <v>36273800</v>
      </c>
      <c r="AB1568" s="2">
        <v>36336400</v>
      </c>
      <c r="AC1568" s="2">
        <v>36346500</v>
      </c>
      <c r="AD1568" s="2">
        <v>36251000</v>
      </c>
      <c r="AE1568" s="2">
        <v>36108600</v>
      </c>
      <c r="AF1568" s="2">
        <v>36197100</v>
      </c>
    </row>
    <row r="1569" spans="1:32">
      <c r="A1569" t="s">
        <v>7211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7212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7213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7214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7215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53562000000</v>
      </c>
      <c r="D1574" s="2">
        <v>48454200000</v>
      </c>
      <c r="E1574" s="2">
        <v>40421900000</v>
      </c>
      <c r="F1574" s="2">
        <v>33539100000</v>
      </c>
      <c r="G1574" s="2">
        <v>34735200000</v>
      </c>
      <c r="H1574" s="2">
        <v>31531000000</v>
      </c>
      <c r="I1574" s="2">
        <v>26192700000</v>
      </c>
      <c r="J1574" s="2">
        <v>19836500000</v>
      </c>
      <c r="K1574" s="2">
        <v>15033600000</v>
      </c>
      <c r="L1574" s="2">
        <v>9956080000</v>
      </c>
      <c r="M1574" s="2">
        <v>7399480000</v>
      </c>
      <c r="N1574" s="2">
        <v>4895790000</v>
      </c>
      <c r="O1574" s="2">
        <v>3024220000</v>
      </c>
      <c r="P1574" s="2">
        <v>881920000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7216</v>
      </c>
      <c r="B1575" t="s">
        <v>19</v>
      </c>
      <c r="C1575" s="2">
        <v>1564150000</v>
      </c>
      <c r="D1575" s="2">
        <v>1692650000</v>
      </c>
      <c r="E1575" s="2">
        <v>1882440000</v>
      </c>
      <c r="F1575" s="2">
        <v>2093760000</v>
      </c>
      <c r="G1575" s="2">
        <v>1248380000</v>
      </c>
      <c r="H1575" s="2">
        <v>930229000</v>
      </c>
      <c r="I1575" s="2">
        <v>849420000</v>
      </c>
      <c r="J1575" s="2">
        <v>997014000</v>
      </c>
      <c r="K1575" s="2">
        <v>1023760000</v>
      </c>
      <c r="L1575" s="2">
        <v>973681000</v>
      </c>
      <c r="M1575" s="2">
        <v>735596000</v>
      </c>
      <c r="N1575" s="2">
        <v>518426000</v>
      </c>
      <c r="O1575" s="2">
        <v>478997000</v>
      </c>
      <c r="P1575" s="2">
        <v>385240000</v>
      </c>
      <c r="Q1575" s="2">
        <v>256384000</v>
      </c>
      <c r="R1575" s="2">
        <v>202749000</v>
      </c>
      <c r="S1575" s="2">
        <v>151711000</v>
      </c>
      <c r="T1575" s="2">
        <v>106855000</v>
      </c>
      <c r="U1575" s="2">
        <v>129642000</v>
      </c>
      <c r="V1575" s="2">
        <v>145933000</v>
      </c>
      <c r="W1575" s="2">
        <v>216606000</v>
      </c>
      <c r="X1575" s="2">
        <v>341421000</v>
      </c>
      <c r="Y1575" s="2">
        <v>479585000</v>
      </c>
      <c r="Z1575" s="2">
        <v>515776000</v>
      </c>
      <c r="AA1575" s="2">
        <v>495052000</v>
      </c>
      <c r="AB1575" s="2">
        <v>502691000</v>
      </c>
      <c r="AC1575" s="2">
        <v>500453000</v>
      </c>
      <c r="AD1575" s="2">
        <v>501515000</v>
      </c>
      <c r="AE1575" s="2">
        <v>499064000</v>
      </c>
      <c r="AF1575" s="2">
        <v>512857000</v>
      </c>
    </row>
    <row r="1576" spans="1:32">
      <c r="A1576" t="s">
        <v>7217</v>
      </c>
      <c r="B1576" t="s">
        <v>19</v>
      </c>
      <c r="C1576" s="2">
        <v>21470500000</v>
      </c>
      <c r="D1576" s="2">
        <v>23018000000</v>
      </c>
      <c r="E1576" s="2">
        <v>23872200000</v>
      </c>
      <c r="F1576" s="2">
        <v>22071800000</v>
      </c>
      <c r="G1576" s="2">
        <v>21417200000</v>
      </c>
      <c r="H1576" s="2">
        <v>20824900000</v>
      </c>
      <c r="I1576" s="2">
        <v>20455900000</v>
      </c>
      <c r="J1576" s="2">
        <v>20738800000</v>
      </c>
      <c r="K1576" s="2">
        <v>20420400000</v>
      </c>
      <c r="L1576" s="2">
        <v>19264600000</v>
      </c>
      <c r="M1576" s="2">
        <v>18451300000</v>
      </c>
      <c r="N1576" s="2">
        <v>17098500000</v>
      </c>
      <c r="O1576" s="2">
        <v>17222100000</v>
      </c>
      <c r="P1576" s="2">
        <v>16781900000</v>
      </c>
      <c r="Q1576" s="2">
        <v>15727500000</v>
      </c>
      <c r="R1576" s="2">
        <v>15063000000</v>
      </c>
      <c r="S1576" s="2">
        <v>14209700000</v>
      </c>
      <c r="T1576" s="2">
        <v>13425600000</v>
      </c>
      <c r="U1576" s="2">
        <v>14441600000</v>
      </c>
      <c r="V1576" s="2">
        <v>15541700000</v>
      </c>
      <c r="W1576" s="2">
        <v>16801300000</v>
      </c>
      <c r="X1576" s="2">
        <v>18023700000</v>
      </c>
      <c r="Y1576" s="2">
        <v>19248600000</v>
      </c>
      <c r="Z1576" s="2">
        <v>19787800000</v>
      </c>
      <c r="AA1576" s="2">
        <v>20031600000</v>
      </c>
      <c r="AB1576" s="2">
        <v>20655100000</v>
      </c>
      <c r="AC1576" s="2">
        <v>20968800000</v>
      </c>
      <c r="AD1576" s="2">
        <v>21421600000</v>
      </c>
      <c r="AE1576" s="2">
        <v>21678300000</v>
      </c>
      <c r="AF1576" s="2">
        <v>22312600000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1369530000</v>
      </c>
      <c r="D1582" s="2">
        <v>1746810000</v>
      </c>
      <c r="E1582" s="2">
        <v>608732000</v>
      </c>
      <c r="F1582" s="2">
        <v>327065000</v>
      </c>
      <c r="G1582" s="2">
        <v>678000000</v>
      </c>
      <c r="H1582" s="2">
        <v>758454000</v>
      </c>
      <c r="I1582" s="2">
        <v>616435000</v>
      </c>
      <c r="J1582" s="2">
        <v>515757000</v>
      </c>
      <c r="K1582" s="2">
        <v>387613000</v>
      </c>
      <c r="L1582" s="2">
        <v>222506000</v>
      </c>
      <c r="M1582" s="2">
        <v>198126000</v>
      </c>
      <c r="N1582" s="2">
        <v>290071000</v>
      </c>
      <c r="O1582" s="2">
        <v>321092000</v>
      </c>
      <c r="P1582" s="2">
        <v>327762000</v>
      </c>
      <c r="Q1582" s="2">
        <v>350177000</v>
      </c>
      <c r="R1582" s="2">
        <v>334763000</v>
      </c>
      <c r="S1582" s="2">
        <v>335001000</v>
      </c>
      <c r="T1582" s="2">
        <v>354945000</v>
      </c>
      <c r="U1582" s="2">
        <v>362164000</v>
      </c>
      <c r="V1582" s="2">
        <v>422934000</v>
      </c>
      <c r="W1582" s="2">
        <v>492054000</v>
      </c>
      <c r="X1582" s="2">
        <v>512646000</v>
      </c>
      <c r="Y1582" s="2">
        <v>445263000</v>
      </c>
      <c r="Z1582" s="2">
        <v>433984000</v>
      </c>
      <c r="AA1582" s="2">
        <v>444643000</v>
      </c>
      <c r="AB1582" s="2">
        <v>424562000</v>
      </c>
      <c r="AC1582" s="2">
        <v>427562000</v>
      </c>
      <c r="AD1582" s="2">
        <v>403535000</v>
      </c>
      <c r="AE1582" s="2">
        <v>411166000</v>
      </c>
      <c r="AF1582" s="2">
        <v>381812000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1700220000</v>
      </c>
      <c r="D1584" s="2">
        <v>1710170000</v>
      </c>
      <c r="E1584" s="2">
        <v>1679410000</v>
      </c>
      <c r="F1584" s="2">
        <v>1679160000</v>
      </c>
      <c r="G1584" s="2">
        <v>1666300000</v>
      </c>
      <c r="H1584" s="2">
        <v>1665350000</v>
      </c>
      <c r="I1584" s="2">
        <v>1663300000</v>
      </c>
      <c r="J1584" s="2">
        <v>1662920000</v>
      </c>
      <c r="K1584" s="2">
        <v>1661890000</v>
      </c>
      <c r="L1584" s="2">
        <v>1632030000</v>
      </c>
      <c r="M1584" s="2">
        <v>1632030000</v>
      </c>
      <c r="N1584" s="2">
        <v>1632030000</v>
      </c>
      <c r="O1584" s="2">
        <v>1632030000</v>
      </c>
      <c r="P1584" s="2">
        <v>1630940000</v>
      </c>
      <c r="Q1584" s="2">
        <v>1630940000</v>
      </c>
      <c r="R1584" s="2">
        <v>1630940000</v>
      </c>
      <c r="S1584" s="2">
        <v>1630940000</v>
      </c>
      <c r="T1584" s="2">
        <v>1630940000</v>
      </c>
      <c r="U1584" s="2">
        <v>1630940000</v>
      </c>
      <c r="V1584" s="2">
        <v>1630940000</v>
      </c>
      <c r="W1584" s="2">
        <v>1630940000</v>
      </c>
      <c r="X1584" s="2">
        <v>1630940000</v>
      </c>
      <c r="Y1584" s="2">
        <v>1630940000</v>
      </c>
      <c r="Z1584" s="2">
        <v>1630940000</v>
      </c>
      <c r="AA1584" s="2">
        <v>1628510000</v>
      </c>
      <c r="AB1584" s="2">
        <v>1628510000</v>
      </c>
      <c r="AC1584" s="2">
        <v>1628510000</v>
      </c>
      <c r="AD1584" s="2">
        <v>1628510000</v>
      </c>
      <c r="AE1584" s="2">
        <v>1628510000</v>
      </c>
      <c r="AF1584" s="2">
        <v>1628510000</v>
      </c>
    </row>
    <row r="1585" spans="1:32">
      <c r="A1585" t="s">
        <v>1562</v>
      </c>
      <c r="B1585" t="s">
        <v>19</v>
      </c>
      <c r="C1585" s="2">
        <v>2732280000</v>
      </c>
      <c r="D1585" s="2">
        <v>2590470000</v>
      </c>
      <c r="E1585" s="2">
        <v>3993050000</v>
      </c>
      <c r="F1585" s="2">
        <v>4265930000</v>
      </c>
      <c r="G1585" s="2">
        <v>2486090000</v>
      </c>
      <c r="H1585" s="2">
        <v>1966290000</v>
      </c>
      <c r="I1585" s="2">
        <v>2049900000</v>
      </c>
      <c r="J1585" s="2">
        <v>2488680000</v>
      </c>
      <c r="K1585" s="2">
        <v>2819620000</v>
      </c>
      <c r="L1585" s="2">
        <v>2919080000</v>
      </c>
      <c r="M1585" s="2">
        <v>2760030000</v>
      </c>
      <c r="N1585" s="2">
        <v>2501740000</v>
      </c>
      <c r="O1585" s="2">
        <v>2638280000</v>
      </c>
      <c r="P1585" s="2">
        <v>2526870000</v>
      </c>
      <c r="Q1585" s="2">
        <v>2192660000</v>
      </c>
      <c r="R1585" s="2">
        <v>2017850000</v>
      </c>
      <c r="S1585" s="2">
        <v>1796190000</v>
      </c>
      <c r="T1585" s="2">
        <v>1522730000</v>
      </c>
      <c r="U1585" s="2">
        <v>1847950000</v>
      </c>
      <c r="V1585" s="2">
        <v>2062800000</v>
      </c>
      <c r="W1585" s="2">
        <v>2510550000</v>
      </c>
      <c r="X1585" s="2">
        <v>3219210000</v>
      </c>
      <c r="Y1585" s="2">
        <v>3890930000</v>
      </c>
      <c r="Z1585" s="2">
        <v>4216710000</v>
      </c>
      <c r="AA1585" s="2">
        <v>4481960000</v>
      </c>
      <c r="AB1585" s="2">
        <v>4747220000</v>
      </c>
      <c r="AC1585" s="2">
        <v>4851400000</v>
      </c>
      <c r="AD1585" s="2">
        <v>4979720000</v>
      </c>
      <c r="AE1585" s="2">
        <v>5088920000</v>
      </c>
      <c r="AF1585" s="2">
        <v>5248980000</v>
      </c>
    </row>
    <row r="1586" spans="1:32">
      <c r="A1586" t="s">
        <v>1563</v>
      </c>
      <c r="B1586" t="s">
        <v>19</v>
      </c>
      <c r="C1586" s="2">
        <v>576977000</v>
      </c>
      <c r="D1586" s="2">
        <v>635430000</v>
      </c>
      <c r="E1586" s="2">
        <v>324798000</v>
      </c>
      <c r="F1586" s="2">
        <v>287408000</v>
      </c>
      <c r="G1586" s="2">
        <v>74852800</v>
      </c>
      <c r="H1586" s="2">
        <v>77334500</v>
      </c>
      <c r="I1586" s="2">
        <v>71500400</v>
      </c>
      <c r="J1586" s="2">
        <v>66663400</v>
      </c>
      <c r="K1586" s="2">
        <v>58229300</v>
      </c>
      <c r="L1586" s="2">
        <v>45097400</v>
      </c>
      <c r="M1586" s="2">
        <v>42688900</v>
      </c>
      <c r="N1586" s="2">
        <v>40208400</v>
      </c>
      <c r="O1586" s="2">
        <v>43266300</v>
      </c>
      <c r="P1586" s="2">
        <v>43312700</v>
      </c>
      <c r="Q1586" s="2">
        <v>41928900</v>
      </c>
      <c r="R1586" s="2">
        <v>40216600</v>
      </c>
      <c r="S1586" s="2">
        <v>38050900</v>
      </c>
      <c r="T1586" s="2">
        <v>37256900</v>
      </c>
      <c r="U1586" s="2">
        <v>40464200</v>
      </c>
      <c r="V1586" s="2">
        <v>47754000</v>
      </c>
      <c r="W1586" s="2">
        <v>54401700</v>
      </c>
      <c r="X1586" s="2">
        <v>58423000</v>
      </c>
      <c r="Y1586" s="2">
        <v>60853200</v>
      </c>
      <c r="Z1586" s="2">
        <v>61120500</v>
      </c>
      <c r="AA1586" s="2">
        <v>61255400</v>
      </c>
      <c r="AB1586" s="2">
        <v>61511100</v>
      </c>
      <c r="AC1586" s="2">
        <v>61138400</v>
      </c>
      <c r="AD1586" s="2">
        <v>61345600</v>
      </c>
      <c r="AE1586" s="2">
        <v>60007000</v>
      </c>
      <c r="AF1586" s="2">
        <v>60552300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3055820000</v>
      </c>
      <c r="D1590" s="2">
        <v>2740550000</v>
      </c>
      <c r="E1590" s="2">
        <v>2740550000</v>
      </c>
      <c r="F1590" s="2">
        <v>2690390000</v>
      </c>
      <c r="G1590" s="2">
        <v>2690390000</v>
      </c>
      <c r="H1590" s="2">
        <v>2690390000</v>
      </c>
      <c r="I1590" s="2">
        <v>2625900000</v>
      </c>
      <c r="J1590" s="2">
        <v>2625900000</v>
      </c>
      <c r="K1590" s="2">
        <v>2556040000</v>
      </c>
      <c r="L1590" s="2">
        <v>2556040000</v>
      </c>
      <c r="M1590" s="2">
        <v>2556040000</v>
      </c>
      <c r="N1590" s="2">
        <v>2372720000</v>
      </c>
      <c r="O1590" s="2">
        <v>2372720000</v>
      </c>
      <c r="P1590" s="2">
        <v>2372720000</v>
      </c>
      <c r="Q1590" s="2">
        <v>2319610000</v>
      </c>
      <c r="R1590" s="2">
        <v>2319610000</v>
      </c>
      <c r="S1590" s="2">
        <v>2293010000</v>
      </c>
      <c r="T1590" s="2">
        <v>2266340000</v>
      </c>
      <c r="U1590" s="2">
        <v>2293010000</v>
      </c>
      <c r="V1590" s="2">
        <v>2319610000</v>
      </c>
      <c r="W1590" s="2">
        <v>2346130000</v>
      </c>
      <c r="X1590" s="2">
        <v>2398980000</v>
      </c>
      <c r="Y1590" s="2">
        <v>2556040000</v>
      </c>
      <c r="Z1590" s="2">
        <v>2556040000</v>
      </c>
      <c r="AA1590" s="2">
        <v>2554870000</v>
      </c>
      <c r="AB1590" s="2">
        <v>2556040000</v>
      </c>
      <c r="AC1590" s="2">
        <v>2543010000</v>
      </c>
      <c r="AD1590" s="2">
        <v>2556040000</v>
      </c>
      <c r="AE1590" s="2">
        <v>2527120000</v>
      </c>
      <c r="AF1590" s="2">
        <v>2556040000</v>
      </c>
    </row>
    <row r="1591" spans="1:32">
      <c r="A1591" t="s">
        <v>7218</v>
      </c>
      <c r="B1591" t="s">
        <v>19</v>
      </c>
      <c r="C1591">
        <v>0</v>
      </c>
      <c r="D1591">
        <v>0</v>
      </c>
      <c r="E1591">
        <v>0</v>
      </c>
      <c r="F1591">
        <v>0</v>
      </c>
      <c r="G1591">
        <v>0</v>
      </c>
      <c r="H1591">
        <v>0</v>
      </c>
      <c r="I1591">
        <v>0</v>
      </c>
      <c r="J1591">
        <v>0</v>
      </c>
      <c r="K1591" s="2">
        <v>190273000</v>
      </c>
      <c r="L1591" s="2">
        <v>379497000</v>
      </c>
      <c r="M1591" s="2">
        <v>1794150000</v>
      </c>
      <c r="N1591" s="2">
        <v>3190490000</v>
      </c>
      <c r="O1591" s="2">
        <v>4586430000</v>
      </c>
      <c r="P1591" s="2">
        <v>5965280000</v>
      </c>
      <c r="Q1591" s="2">
        <v>5947240000</v>
      </c>
      <c r="R1591" s="2">
        <v>5882280000</v>
      </c>
      <c r="S1591" s="2">
        <v>5815120000</v>
      </c>
      <c r="T1591" s="2">
        <v>5748900000</v>
      </c>
      <c r="U1591" s="2">
        <v>5707730000</v>
      </c>
      <c r="V1591" s="2">
        <v>5666400000</v>
      </c>
      <c r="W1591" s="2">
        <v>4311350000</v>
      </c>
      <c r="X1591" s="2">
        <v>2954680000</v>
      </c>
      <c r="Y1591" s="2">
        <v>1597130000</v>
      </c>
      <c r="Z1591" s="2">
        <v>139066000</v>
      </c>
      <c r="AA1591">
        <v>0</v>
      </c>
      <c r="AB1591">
        <v>0</v>
      </c>
      <c r="AC1591">
        <v>0</v>
      </c>
      <c r="AD1591">
        <v>0</v>
      </c>
      <c r="AE1591">
        <v>0</v>
      </c>
      <c r="AF1591">
        <v>0</v>
      </c>
    </row>
    <row r="1592" spans="1:32">
      <c r="A1592" t="s">
        <v>7219</v>
      </c>
      <c r="B1592" t="s">
        <v>19</v>
      </c>
      <c r="C1592">
        <v>0</v>
      </c>
      <c r="D1592">
        <v>0</v>
      </c>
      <c r="E1592">
        <v>0</v>
      </c>
      <c r="F1592">
        <v>0</v>
      </c>
      <c r="G1592">
        <v>0</v>
      </c>
      <c r="H1592">
        <v>0</v>
      </c>
      <c r="I1592">
        <v>0</v>
      </c>
      <c r="J1592">
        <v>0</v>
      </c>
      <c r="K1592">
        <v>0</v>
      </c>
      <c r="L1592" s="2">
        <v>51448800</v>
      </c>
      <c r="M1592" s="2">
        <v>51448800</v>
      </c>
      <c r="N1592" s="2">
        <v>51281100</v>
      </c>
      <c r="O1592" s="2">
        <v>51299200</v>
      </c>
      <c r="P1592" s="2">
        <v>51229600</v>
      </c>
      <c r="Q1592" s="2">
        <v>51074600</v>
      </c>
      <c r="R1592" s="2">
        <v>51011800</v>
      </c>
      <c r="S1592" s="2">
        <v>50928500</v>
      </c>
      <c r="T1592" s="2">
        <v>49606100</v>
      </c>
      <c r="U1592" s="2">
        <v>50029900</v>
      </c>
      <c r="V1592" s="2">
        <v>50767500</v>
      </c>
      <c r="W1592" s="2">
        <v>51516800</v>
      </c>
      <c r="X1592" s="2">
        <v>52655700</v>
      </c>
      <c r="Y1592" s="2">
        <v>55433500</v>
      </c>
      <c r="Z1592" s="2">
        <v>34992000</v>
      </c>
      <c r="AA1592" s="2">
        <v>35134300</v>
      </c>
      <c r="AB1592" s="2">
        <v>35195000</v>
      </c>
      <c r="AC1592" s="2">
        <v>35204700</v>
      </c>
      <c r="AD1592" s="2">
        <v>35112300</v>
      </c>
      <c r="AE1592" s="2">
        <v>34974300</v>
      </c>
      <c r="AF1592" s="2">
        <v>35060000</v>
      </c>
    </row>
    <row r="1593" spans="1:32">
      <c r="A1593" t="s">
        <v>7220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7221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7222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7223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7224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853355000000</v>
      </c>
      <c r="D1598" s="2">
        <v>771976000000</v>
      </c>
      <c r="E1598" s="2">
        <v>644004000000</v>
      </c>
      <c r="F1598" s="2">
        <v>534348000000</v>
      </c>
      <c r="G1598" s="2">
        <v>553403000000</v>
      </c>
      <c r="H1598" s="2">
        <v>502354000000</v>
      </c>
      <c r="I1598" s="2">
        <v>417305000000</v>
      </c>
      <c r="J1598" s="2">
        <v>316037000000</v>
      </c>
      <c r="K1598" s="2">
        <v>239517000000</v>
      </c>
      <c r="L1598" s="2">
        <v>158621000000</v>
      </c>
      <c r="M1598" s="2">
        <v>117889000000</v>
      </c>
      <c r="N1598" s="2">
        <v>78000100000</v>
      </c>
      <c r="O1598" s="2">
        <v>48182100000</v>
      </c>
      <c r="P1598" s="2">
        <v>14050800000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7225</v>
      </c>
      <c r="B1599" t="s">
        <v>19</v>
      </c>
      <c r="C1599" s="2">
        <v>301557000</v>
      </c>
      <c r="D1599" s="2">
        <v>326330000</v>
      </c>
      <c r="E1599" s="2">
        <v>362921000</v>
      </c>
      <c r="F1599" s="2">
        <v>403661000</v>
      </c>
      <c r="G1599" s="2">
        <v>240679000</v>
      </c>
      <c r="H1599" s="2">
        <v>179341000</v>
      </c>
      <c r="I1599" s="2">
        <v>163762000</v>
      </c>
      <c r="J1599" s="2">
        <v>192217000</v>
      </c>
      <c r="K1599" s="2">
        <v>197373000</v>
      </c>
      <c r="L1599" s="2">
        <v>187719000</v>
      </c>
      <c r="M1599" s="2">
        <v>141818000</v>
      </c>
      <c r="N1599" s="2">
        <v>99948700</v>
      </c>
      <c r="O1599" s="2">
        <v>92347200</v>
      </c>
      <c r="P1599" s="2">
        <v>74271600</v>
      </c>
      <c r="Q1599" s="2">
        <v>49428900</v>
      </c>
      <c r="R1599" s="2">
        <v>39088500</v>
      </c>
      <c r="S1599" s="2">
        <v>29248800</v>
      </c>
      <c r="T1599" s="2">
        <v>20601000</v>
      </c>
      <c r="U1599" s="2">
        <v>24994000</v>
      </c>
      <c r="V1599" s="2">
        <v>28134700</v>
      </c>
      <c r="W1599" s="2">
        <v>41760100</v>
      </c>
      <c r="X1599" s="2">
        <v>65823600</v>
      </c>
      <c r="Y1599" s="2">
        <v>92460500</v>
      </c>
      <c r="Z1599" s="2">
        <v>99437900</v>
      </c>
      <c r="AA1599" s="2">
        <v>95442500</v>
      </c>
      <c r="AB1599" s="2">
        <v>96915100</v>
      </c>
      <c r="AC1599" s="2">
        <v>96483600</v>
      </c>
      <c r="AD1599" s="2">
        <v>96688600</v>
      </c>
      <c r="AE1599" s="2">
        <v>96215900</v>
      </c>
      <c r="AF1599" s="2">
        <v>98875200</v>
      </c>
    </row>
    <row r="1600" spans="1:32">
      <c r="A1600" t="s">
        <v>7226</v>
      </c>
      <c r="B1600" t="s">
        <v>19</v>
      </c>
      <c r="C1600" s="2">
        <v>4139360000</v>
      </c>
      <c r="D1600" s="2">
        <v>4437700000</v>
      </c>
      <c r="E1600" s="2">
        <v>4602400000</v>
      </c>
      <c r="F1600" s="2">
        <v>4255290000</v>
      </c>
      <c r="G1600" s="2">
        <v>4129080000</v>
      </c>
      <c r="H1600" s="2">
        <v>4014890000</v>
      </c>
      <c r="I1600" s="2">
        <v>3943750000</v>
      </c>
      <c r="J1600" s="2">
        <v>3998290000</v>
      </c>
      <c r="K1600" s="2">
        <v>3936900000</v>
      </c>
      <c r="L1600" s="2">
        <v>3714070000</v>
      </c>
      <c r="M1600" s="2">
        <v>3557290000</v>
      </c>
      <c r="N1600" s="2">
        <v>3296470000</v>
      </c>
      <c r="O1600" s="2">
        <v>3320300000</v>
      </c>
      <c r="P1600" s="2">
        <v>3235440000</v>
      </c>
      <c r="Q1600" s="2">
        <v>3032160000</v>
      </c>
      <c r="R1600" s="2">
        <v>2904040000</v>
      </c>
      <c r="S1600" s="2">
        <v>2739520000</v>
      </c>
      <c r="T1600" s="2">
        <v>2588350000</v>
      </c>
      <c r="U1600" s="2">
        <v>2784240000</v>
      </c>
      <c r="V1600" s="2">
        <v>2996330000</v>
      </c>
      <c r="W1600" s="2">
        <v>3239170000</v>
      </c>
      <c r="X1600" s="2">
        <v>3474840000</v>
      </c>
      <c r="Y1600" s="2">
        <v>3710980000</v>
      </c>
      <c r="Z1600" s="2">
        <v>3814940000</v>
      </c>
      <c r="AA1600" s="2">
        <v>3861960000</v>
      </c>
      <c r="AB1600" s="2">
        <v>3982150000</v>
      </c>
      <c r="AC1600" s="2">
        <v>4042640000</v>
      </c>
      <c r="AD1600" s="2">
        <v>4129920000</v>
      </c>
      <c r="AE1600" s="2">
        <v>4179420000</v>
      </c>
      <c r="AF1600" s="2">
        <v>4301720000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3386960000</v>
      </c>
      <c r="D1606" s="2">
        <v>4320010000</v>
      </c>
      <c r="E1606" s="2">
        <v>1505440000</v>
      </c>
      <c r="F1606" s="2">
        <v>808857000</v>
      </c>
      <c r="G1606" s="2">
        <v>1676750000</v>
      </c>
      <c r="H1606" s="2">
        <v>1875720000</v>
      </c>
      <c r="I1606" s="2">
        <v>1524490000</v>
      </c>
      <c r="J1606" s="2">
        <v>1275510000</v>
      </c>
      <c r="K1606" s="2">
        <v>958599000</v>
      </c>
      <c r="L1606" s="2">
        <v>550274000</v>
      </c>
      <c r="M1606" s="2">
        <v>489981000</v>
      </c>
      <c r="N1606" s="2">
        <v>717369000</v>
      </c>
      <c r="O1606" s="2">
        <v>794086000</v>
      </c>
      <c r="P1606" s="2">
        <v>810583000</v>
      </c>
      <c r="Q1606" s="2">
        <v>866016000</v>
      </c>
      <c r="R1606" s="2">
        <v>827895000</v>
      </c>
      <c r="S1606" s="2">
        <v>828485000</v>
      </c>
      <c r="T1606" s="2">
        <v>877808000</v>
      </c>
      <c r="U1606" s="2">
        <v>895661000</v>
      </c>
      <c r="V1606" s="2">
        <v>1045950000</v>
      </c>
      <c r="W1606" s="2">
        <v>1216890000</v>
      </c>
      <c r="X1606" s="2">
        <v>1267810000</v>
      </c>
      <c r="Y1606" s="2">
        <v>1101170000</v>
      </c>
      <c r="Z1606" s="2">
        <v>1073280000</v>
      </c>
      <c r="AA1606" s="2">
        <v>1099640000</v>
      </c>
      <c r="AB1606" s="2">
        <v>1049980000</v>
      </c>
      <c r="AC1606" s="2">
        <v>1057390000</v>
      </c>
      <c r="AD1606" s="2">
        <v>997974000</v>
      </c>
      <c r="AE1606" s="2">
        <v>1016850000</v>
      </c>
      <c r="AF1606" s="2">
        <v>944251000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19712200000</v>
      </c>
      <c r="D1608" s="2">
        <v>19827600000</v>
      </c>
      <c r="E1608" s="2">
        <v>19471000000</v>
      </c>
      <c r="F1608" s="2">
        <v>19468000000</v>
      </c>
      <c r="G1608" s="2">
        <v>19319000000</v>
      </c>
      <c r="H1608" s="2">
        <v>19307900000</v>
      </c>
      <c r="I1608" s="2">
        <v>19284100000</v>
      </c>
      <c r="J1608" s="2">
        <v>19279700000</v>
      </c>
      <c r="K1608" s="2">
        <v>19267800000</v>
      </c>
      <c r="L1608" s="2">
        <v>18921600000</v>
      </c>
      <c r="M1608" s="2">
        <v>18921600000</v>
      </c>
      <c r="N1608" s="2">
        <v>18921600000</v>
      </c>
      <c r="O1608" s="2">
        <v>18921600000</v>
      </c>
      <c r="P1608" s="2">
        <v>18909000000</v>
      </c>
      <c r="Q1608" s="2">
        <v>18909000000</v>
      </c>
      <c r="R1608" s="2">
        <v>18909000000</v>
      </c>
      <c r="S1608" s="2">
        <v>18909000000</v>
      </c>
      <c r="T1608" s="2">
        <v>18909000000</v>
      </c>
      <c r="U1608" s="2">
        <v>18909000000</v>
      </c>
      <c r="V1608" s="2">
        <v>18909000000</v>
      </c>
      <c r="W1608" s="2">
        <v>18909000000</v>
      </c>
      <c r="X1608" s="2">
        <v>18909000000</v>
      </c>
      <c r="Y1608" s="2">
        <v>18909000000</v>
      </c>
      <c r="Z1608" s="2">
        <v>18909000000</v>
      </c>
      <c r="AA1608" s="2">
        <v>18880800000</v>
      </c>
      <c r="AB1608" s="2">
        <v>18880800000</v>
      </c>
      <c r="AC1608" s="2">
        <v>18880800000</v>
      </c>
      <c r="AD1608" s="2">
        <v>18880800000</v>
      </c>
      <c r="AE1608" s="2">
        <v>18880800000</v>
      </c>
      <c r="AF1608" s="2">
        <v>18880800000</v>
      </c>
    </row>
    <row r="1609" spans="1:32">
      <c r="A1609" t="s">
        <v>1578</v>
      </c>
      <c r="B1609" t="s">
        <v>19</v>
      </c>
      <c r="C1609" s="2">
        <v>526764000</v>
      </c>
      <c r="D1609" s="2">
        <v>499424000</v>
      </c>
      <c r="E1609" s="2">
        <v>769831000</v>
      </c>
      <c r="F1609" s="2">
        <v>822441000</v>
      </c>
      <c r="G1609" s="2">
        <v>479301000</v>
      </c>
      <c r="H1609" s="2">
        <v>379086000</v>
      </c>
      <c r="I1609" s="2">
        <v>395206000</v>
      </c>
      <c r="J1609" s="2">
        <v>479799000</v>
      </c>
      <c r="K1609" s="2">
        <v>543603000</v>
      </c>
      <c r="L1609" s="2">
        <v>562778000</v>
      </c>
      <c r="M1609" s="2">
        <v>532114000</v>
      </c>
      <c r="N1609" s="2">
        <v>482318000</v>
      </c>
      <c r="O1609" s="2">
        <v>508641000</v>
      </c>
      <c r="P1609" s="2">
        <v>487163000</v>
      </c>
      <c r="Q1609" s="2">
        <v>422729000</v>
      </c>
      <c r="R1609" s="2">
        <v>389027000</v>
      </c>
      <c r="S1609" s="2">
        <v>346292000</v>
      </c>
      <c r="T1609" s="2">
        <v>293571000</v>
      </c>
      <c r="U1609" s="2">
        <v>356272000</v>
      </c>
      <c r="V1609" s="2">
        <v>397694000</v>
      </c>
      <c r="W1609" s="2">
        <v>484017000</v>
      </c>
      <c r="X1609" s="2">
        <v>620640000</v>
      </c>
      <c r="Y1609" s="2">
        <v>750142000</v>
      </c>
      <c r="Z1609" s="2">
        <v>812952000</v>
      </c>
      <c r="AA1609" s="2">
        <v>864089000</v>
      </c>
      <c r="AB1609" s="2">
        <v>915230000</v>
      </c>
      <c r="AC1609" s="2">
        <v>935315000</v>
      </c>
      <c r="AD1609" s="2">
        <v>960053000</v>
      </c>
      <c r="AE1609" s="2">
        <v>981107000</v>
      </c>
      <c r="AF1609" s="2">
        <v>1011960000</v>
      </c>
    </row>
    <row r="1610" spans="1:32">
      <c r="A1610" t="s">
        <v>1579</v>
      </c>
      <c r="B1610" t="s">
        <v>19</v>
      </c>
      <c r="C1610" s="2">
        <v>9192440000</v>
      </c>
      <c r="D1610" s="2">
        <v>10123700000</v>
      </c>
      <c r="E1610" s="2">
        <v>5174700000</v>
      </c>
      <c r="F1610" s="2">
        <v>4579000000</v>
      </c>
      <c r="G1610" s="2">
        <v>1192560000</v>
      </c>
      <c r="H1610" s="2">
        <v>1232100000</v>
      </c>
      <c r="I1610" s="2">
        <v>1139150000</v>
      </c>
      <c r="J1610" s="2">
        <v>1062090000</v>
      </c>
      <c r="K1610" s="2">
        <v>927714000</v>
      </c>
      <c r="L1610" s="2">
        <v>718496000</v>
      </c>
      <c r="M1610" s="2">
        <v>680123000</v>
      </c>
      <c r="N1610" s="2">
        <v>640603000</v>
      </c>
      <c r="O1610" s="2">
        <v>689321000</v>
      </c>
      <c r="P1610" s="2">
        <v>690061000</v>
      </c>
      <c r="Q1610" s="2">
        <v>668014000</v>
      </c>
      <c r="R1610" s="2">
        <v>640734000</v>
      </c>
      <c r="S1610" s="2">
        <v>606230000</v>
      </c>
      <c r="T1610" s="2">
        <v>593579000</v>
      </c>
      <c r="U1610" s="2">
        <v>644678000</v>
      </c>
      <c r="V1610" s="2">
        <v>760820000</v>
      </c>
      <c r="W1610" s="2">
        <v>866732000</v>
      </c>
      <c r="X1610" s="2">
        <v>930800000</v>
      </c>
      <c r="Y1610" s="2">
        <v>969518000</v>
      </c>
      <c r="Z1610" s="2">
        <v>973777000</v>
      </c>
      <c r="AA1610" s="2">
        <v>975925000</v>
      </c>
      <c r="AB1610" s="2">
        <v>979999000</v>
      </c>
      <c r="AC1610" s="2">
        <v>974061000</v>
      </c>
      <c r="AD1610" s="2">
        <v>977363000</v>
      </c>
      <c r="AE1610" s="2">
        <v>956036000</v>
      </c>
      <c r="AF1610" s="2">
        <v>964725000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17982200000</v>
      </c>
      <c r="D1614" s="2">
        <v>16127000000</v>
      </c>
      <c r="E1614" s="2">
        <v>16127000000</v>
      </c>
      <c r="F1614" s="2">
        <v>15831800000</v>
      </c>
      <c r="G1614" s="2">
        <v>15831800000</v>
      </c>
      <c r="H1614" s="2">
        <v>15831800000</v>
      </c>
      <c r="I1614" s="2">
        <v>15452300000</v>
      </c>
      <c r="J1614" s="2">
        <v>15452300000</v>
      </c>
      <c r="K1614" s="2">
        <v>15041200000</v>
      </c>
      <c r="L1614" s="2">
        <v>15041200000</v>
      </c>
      <c r="M1614" s="2">
        <v>15041200000</v>
      </c>
      <c r="N1614" s="2">
        <v>13962500000</v>
      </c>
      <c r="O1614" s="2">
        <v>13962500000</v>
      </c>
      <c r="P1614" s="2">
        <v>13962500000</v>
      </c>
      <c r="Q1614" s="2">
        <v>13649900000</v>
      </c>
      <c r="R1614" s="2">
        <v>13649900000</v>
      </c>
      <c r="S1614" s="2">
        <v>13493400000</v>
      </c>
      <c r="T1614" s="2">
        <v>13336500000</v>
      </c>
      <c r="U1614" s="2">
        <v>13493400000</v>
      </c>
      <c r="V1614" s="2">
        <v>13649900000</v>
      </c>
      <c r="W1614" s="2">
        <v>13806000000</v>
      </c>
      <c r="X1614" s="2">
        <v>14117000000</v>
      </c>
      <c r="Y1614" s="2">
        <v>15041200000</v>
      </c>
      <c r="Z1614" s="2">
        <v>15041200000</v>
      </c>
      <c r="AA1614" s="2">
        <v>15034400000</v>
      </c>
      <c r="AB1614" s="2">
        <v>15041200000</v>
      </c>
      <c r="AC1614" s="2">
        <v>14964500000</v>
      </c>
      <c r="AD1614" s="2">
        <v>15041200000</v>
      </c>
      <c r="AE1614" s="2">
        <v>14871100000</v>
      </c>
      <c r="AF1614" s="2">
        <v>15041200000</v>
      </c>
    </row>
    <row r="1615" spans="1:32">
      <c r="A1615" t="s">
        <v>7227</v>
      </c>
      <c r="B1615" t="s">
        <v>19</v>
      </c>
      <c r="C1615">
        <v>0</v>
      </c>
      <c r="D1615">
        <v>0</v>
      </c>
      <c r="E1615">
        <v>0</v>
      </c>
      <c r="F1615">
        <v>0</v>
      </c>
      <c r="G1615">
        <v>0</v>
      </c>
      <c r="H1615">
        <v>0</v>
      </c>
      <c r="I1615">
        <v>0</v>
      </c>
      <c r="J1615">
        <v>0</v>
      </c>
      <c r="K1615" s="2">
        <v>3031450000</v>
      </c>
      <c r="L1615" s="2">
        <v>6046180000</v>
      </c>
      <c r="M1615" s="2">
        <v>28584600000</v>
      </c>
      <c r="N1615" s="2">
        <v>50831100000</v>
      </c>
      <c r="O1615" s="2">
        <v>73071300000</v>
      </c>
      <c r="P1615" s="2">
        <v>95039400000</v>
      </c>
      <c r="Q1615" s="2">
        <v>94751800000</v>
      </c>
      <c r="R1615" s="2">
        <v>93716900000</v>
      </c>
      <c r="S1615" s="2">
        <v>92647000000</v>
      </c>
      <c r="T1615" s="2">
        <v>91591900000</v>
      </c>
      <c r="U1615" s="2">
        <v>90936100000</v>
      </c>
      <c r="V1615" s="2">
        <v>90277500000</v>
      </c>
      <c r="W1615" s="2">
        <v>68688800000</v>
      </c>
      <c r="X1615" s="2">
        <v>47074200000</v>
      </c>
      <c r="Y1615" s="2">
        <v>25445500000</v>
      </c>
      <c r="Z1615" s="2">
        <v>2215600000</v>
      </c>
      <c r="AA1615">
        <v>0</v>
      </c>
      <c r="AB1615">
        <v>0</v>
      </c>
      <c r="AC1615">
        <v>0</v>
      </c>
      <c r="AD1615">
        <v>0</v>
      </c>
      <c r="AE1615">
        <v>0</v>
      </c>
      <c r="AF1615">
        <v>0</v>
      </c>
    </row>
    <row r="1616" spans="1:32">
      <c r="A1616" t="s">
        <v>7228</v>
      </c>
      <c r="B1616" t="s">
        <v>19</v>
      </c>
      <c r="C1616">
        <v>0</v>
      </c>
      <c r="D1616">
        <v>0</v>
      </c>
      <c r="E1616">
        <v>0</v>
      </c>
      <c r="F1616">
        <v>0</v>
      </c>
      <c r="G1616">
        <v>0</v>
      </c>
      <c r="H1616">
        <v>0</v>
      </c>
      <c r="I1616">
        <v>0</v>
      </c>
      <c r="J1616">
        <v>0</v>
      </c>
      <c r="K1616">
        <v>0</v>
      </c>
      <c r="L1616" s="2">
        <v>9918950</v>
      </c>
      <c r="M1616" s="2">
        <v>9918950</v>
      </c>
      <c r="N1616" s="2">
        <v>9886620</v>
      </c>
      <c r="O1616" s="2">
        <v>9890110</v>
      </c>
      <c r="P1616" s="2">
        <v>9876700</v>
      </c>
      <c r="Q1616" s="2">
        <v>9846820</v>
      </c>
      <c r="R1616" s="2">
        <v>9834710</v>
      </c>
      <c r="S1616" s="2">
        <v>9818640</v>
      </c>
      <c r="T1616" s="2">
        <v>9563710</v>
      </c>
      <c r="U1616" s="2">
        <v>9645410</v>
      </c>
      <c r="V1616" s="2">
        <v>9787600</v>
      </c>
      <c r="W1616" s="2">
        <v>9932060</v>
      </c>
      <c r="X1616" s="2">
        <v>10151600</v>
      </c>
      <c r="Y1616" s="2">
        <v>10687200</v>
      </c>
      <c r="Z1616" s="2">
        <v>6746200</v>
      </c>
      <c r="AA1616" s="2">
        <v>6773630</v>
      </c>
      <c r="AB1616" s="2">
        <v>6785340</v>
      </c>
      <c r="AC1616" s="2">
        <v>6787210</v>
      </c>
      <c r="AD1616" s="2">
        <v>6769390</v>
      </c>
      <c r="AE1616" s="2">
        <v>6742790</v>
      </c>
      <c r="AF1616" s="2">
        <v>6759310</v>
      </c>
    </row>
    <row r="1617" spans="1:32">
      <c r="A1617" t="s">
        <v>7229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7230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7231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7232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7233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2092800000</v>
      </c>
      <c r="D1622" s="2">
        <v>1893230000</v>
      </c>
      <c r="E1622" s="2">
        <v>1579380000</v>
      </c>
      <c r="F1622" s="2">
        <v>1310460000</v>
      </c>
      <c r="G1622" s="2">
        <v>1357190000</v>
      </c>
      <c r="H1622" s="2">
        <v>1231990000</v>
      </c>
      <c r="I1622" s="2">
        <v>1023410000</v>
      </c>
      <c r="J1622" s="2">
        <v>775061000</v>
      </c>
      <c r="K1622" s="2">
        <v>587400000</v>
      </c>
      <c r="L1622" s="2">
        <v>389009000</v>
      </c>
      <c r="M1622" s="2">
        <v>289116000</v>
      </c>
      <c r="N1622" s="2">
        <v>191291000</v>
      </c>
      <c r="O1622" s="2">
        <v>118164000</v>
      </c>
      <c r="P1622" s="2">
        <v>34458800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7234</v>
      </c>
      <c r="B1623" t="s">
        <v>19</v>
      </c>
      <c r="C1623" s="2">
        <v>106390000</v>
      </c>
      <c r="D1623" s="2">
        <v>115131000</v>
      </c>
      <c r="E1623" s="2">
        <v>128040000</v>
      </c>
      <c r="F1623" s="2">
        <v>142413000</v>
      </c>
      <c r="G1623" s="2">
        <v>84912600</v>
      </c>
      <c r="H1623" s="2">
        <v>63272300</v>
      </c>
      <c r="I1623" s="2">
        <v>57775800</v>
      </c>
      <c r="J1623" s="2">
        <v>67814900</v>
      </c>
      <c r="K1623" s="2">
        <v>69634000</v>
      </c>
      <c r="L1623" s="2">
        <v>66227800</v>
      </c>
      <c r="M1623" s="2">
        <v>50033800</v>
      </c>
      <c r="N1623" s="2">
        <v>35262300</v>
      </c>
      <c r="O1623" s="2">
        <v>32580400</v>
      </c>
      <c r="P1623" s="2">
        <v>26203300</v>
      </c>
      <c r="Q1623" s="2">
        <v>17438700</v>
      </c>
      <c r="R1623" s="2">
        <v>13790600</v>
      </c>
      <c r="S1623" s="2">
        <v>10319100</v>
      </c>
      <c r="T1623" s="2">
        <v>7268100</v>
      </c>
      <c r="U1623" s="2">
        <v>8817990</v>
      </c>
      <c r="V1623" s="2">
        <v>9926040</v>
      </c>
      <c r="W1623" s="2">
        <v>14733100</v>
      </c>
      <c r="X1623" s="2">
        <v>23222800</v>
      </c>
      <c r="Y1623" s="2">
        <v>32620400</v>
      </c>
      <c r="Z1623" s="2">
        <v>35082100</v>
      </c>
      <c r="AA1623" s="2">
        <v>33672500</v>
      </c>
      <c r="AB1623" s="2">
        <v>34192000</v>
      </c>
      <c r="AC1623" s="2">
        <v>34039800</v>
      </c>
      <c r="AD1623" s="2">
        <v>34112100</v>
      </c>
      <c r="AE1623" s="2">
        <v>33945300</v>
      </c>
      <c r="AF1623" s="2">
        <v>34883500</v>
      </c>
    </row>
    <row r="1624" spans="1:32">
      <c r="A1624" t="s">
        <v>7235</v>
      </c>
      <c r="B1624" t="s">
        <v>19</v>
      </c>
      <c r="C1624" s="2">
        <v>1460380000</v>
      </c>
      <c r="D1624" s="2">
        <v>1565640000</v>
      </c>
      <c r="E1624" s="2">
        <v>1623740000</v>
      </c>
      <c r="F1624" s="2">
        <v>1501280000</v>
      </c>
      <c r="G1624" s="2">
        <v>1456760000</v>
      </c>
      <c r="H1624" s="2">
        <v>1416470000</v>
      </c>
      <c r="I1624" s="2">
        <v>1391370000</v>
      </c>
      <c r="J1624" s="2">
        <v>1410610000</v>
      </c>
      <c r="K1624" s="2">
        <v>1388950000</v>
      </c>
      <c r="L1624" s="2">
        <v>1310340000</v>
      </c>
      <c r="M1624" s="2">
        <v>1255020000</v>
      </c>
      <c r="N1624" s="2">
        <v>1163010000</v>
      </c>
      <c r="O1624" s="2">
        <v>1171410000</v>
      </c>
      <c r="P1624" s="2">
        <v>1141470000</v>
      </c>
      <c r="Q1624" s="2">
        <v>1069760000</v>
      </c>
      <c r="R1624" s="2">
        <v>1024560000</v>
      </c>
      <c r="S1624" s="2">
        <v>966513000</v>
      </c>
      <c r="T1624" s="2">
        <v>913181000</v>
      </c>
      <c r="U1624" s="2">
        <v>982290000</v>
      </c>
      <c r="V1624" s="2">
        <v>1057120000</v>
      </c>
      <c r="W1624" s="2">
        <v>1142790000</v>
      </c>
      <c r="X1624" s="2">
        <v>1225940000</v>
      </c>
      <c r="Y1624" s="2">
        <v>1309250000</v>
      </c>
      <c r="Z1624" s="2">
        <v>1345920000</v>
      </c>
      <c r="AA1624" s="2">
        <v>1362510000</v>
      </c>
      <c r="AB1624" s="2">
        <v>1404920000</v>
      </c>
      <c r="AC1624" s="2">
        <v>1426260000</v>
      </c>
      <c r="AD1624" s="2">
        <v>1457050000</v>
      </c>
      <c r="AE1624" s="2">
        <v>1474510000</v>
      </c>
      <c r="AF1624" s="2">
        <v>1517660000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48350600</v>
      </c>
      <c r="D1630" s="2">
        <v>61670400</v>
      </c>
      <c r="E1630" s="2">
        <v>21491000</v>
      </c>
      <c r="F1630" s="2">
        <v>11546900</v>
      </c>
      <c r="G1630" s="2">
        <v>23936400</v>
      </c>
      <c r="H1630" s="2">
        <v>26776800</v>
      </c>
      <c r="I1630" s="2">
        <v>21762900</v>
      </c>
      <c r="J1630" s="2">
        <v>18208600</v>
      </c>
      <c r="K1630" s="2">
        <v>13684500</v>
      </c>
      <c r="L1630" s="2">
        <v>7855450</v>
      </c>
      <c r="M1630" s="2">
        <v>6994740</v>
      </c>
      <c r="N1630" s="2">
        <v>10240800</v>
      </c>
      <c r="O1630" s="2">
        <v>11336000</v>
      </c>
      <c r="P1630" s="2">
        <v>11571500</v>
      </c>
      <c r="Q1630" s="2">
        <v>12362800</v>
      </c>
      <c r="R1630" s="2">
        <v>11818600</v>
      </c>
      <c r="S1630" s="2">
        <v>11827100</v>
      </c>
      <c r="T1630" s="2">
        <v>12531200</v>
      </c>
      <c r="U1630" s="2">
        <v>12786000</v>
      </c>
      <c r="V1630" s="2">
        <v>14931500</v>
      </c>
      <c r="W1630" s="2">
        <v>17371700</v>
      </c>
      <c r="X1630" s="2">
        <v>18098700</v>
      </c>
      <c r="Y1630" s="2">
        <v>15719800</v>
      </c>
      <c r="Z1630" s="2">
        <v>15321600</v>
      </c>
      <c r="AA1630" s="2">
        <v>15697900</v>
      </c>
      <c r="AB1630" s="2">
        <v>14989000</v>
      </c>
      <c r="AC1630" s="2">
        <v>15094900</v>
      </c>
      <c r="AD1630" s="2">
        <v>14246600</v>
      </c>
      <c r="AE1630" s="2">
        <v>14516000</v>
      </c>
      <c r="AF1630" s="2">
        <v>13479700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549446000</v>
      </c>
      <c r="D1632" s="2">
        <v>552662000</v>
      </c>
      <c r="E1632" s="2">
        <v>542722000</v>
      </c>
      <c r="F1632" s="2">
        <v>542639000</v>
      </c>
      <c r="G1632" s="2">
        <v>538486000</v>
      </c>
      <c r="H1632" s="2">
        <v>538176000</v>
      </c>
      <c r="I1632" s="2">
        <v>537514000</v>
      </c>
      <c r="J1632" s="2">
        <v>537390000</v>
      </c>
      <c r="K1632" s="2">
        <v>537060000</v>
      </c>
      <c r="L1632" s="2">
        <v>527409000</v>
      </c>
      <c r="M1632" s="2">
        <v>527409000</v>
      </c>
      <c r="N1632" s="2">
        <v>527409000</v>
      </c>
      <c r="O1632" s="2">
        <v>527409000</v>
      </c>
      <c r="P1632" s="2">
        <v>527057000</v>
      </c>
      <c r="Q1632" s="2">
        <v>527057000</v>
      </c>
      <c r="R1632" s="2">
        <v>527057000</v>
      </c>
      <c r="S1632" s="2">
        <v>527057000</v>
      </c>
      <c r="T1632" s="2">
        <v>527057000</v>
      </c>
      <c r="U1632" s="2">
        <v>527057000</v>
      </c>
      <c r="V1632" s="2">
        <v>527057000</v>
      </c>
      <c r="W1632" s="2">
        <v>527057000</v>
      </c>
      <c r="X1632" s="2">
        <v>527057000</v>
      </c>
      <c r="Y1632" s="2">
        <v>527057000</v>
      </c>
      <c r="Z1632" s="2">
        <v>527057000</v>
      </c>
      <c r="AA1632" s="2">
        <v>526272000</v>
      </c>
      <c r="AB1632" s="2">
        <v>526272000</v>
      </c>
      <c r="AC1632" s="2">
        <v>526272000</v>
      </c>
      <c r="AD1632" s="2">
        <v>526272000</v>
      </c>
      <c r="AE1632" s="2">
        <v>526272000</v>
      </c>
      <c r="AF1632" s="2">
        <v>526272000</v>
      </c>
    </row>
    <row r="1633" spans="1:32">
      <c r="A1633" t="s">
        <v>1594</v>
      </c>
      <c r="B1633" t="s">
        <v>19</v>
      </c>
      <c r="C1633" s="2">
        <v>185844000</v>
      </c>
      <c r="D1633" s="2">
        <v>176199000</v>
      </c>
      <c r="E1633" s="2">
        <v>271599000</v>
      </c>
      <c r="F1633" s="2">
        <v>290160000</v>
      </c>
      <c r="G1633" s="2">
        <v>169099000</v>
      </c>
      <c r="H1633" s="2">
        <v>133743000</v>
      </c>
      <c r="I1633" s="2">
        <v>139430000</v>
      </c>
      <c r="J1633" s="2">
        <v>169275000</v>
      </c>
      <c r="K1633" s="2">
        <v>191785000</v>
      </c>
      <c r="L1633" s="2">
        <v>198550000</v>
      </c>
      <c r="M1633" s="2">
        <v>187732000</v>
      </c>
      <c r="N1633" s="2">
        <v>170164000</v>
      </c>
      <c r="O1633" s="2">
        <v>179450000</v>
      </c>
      <c r="P1633" s="2">
        <v>171873000</v>
      </c>
      <c r="Q1633" s="2">
        <v>149140000</v>
      </c>
      <c r="R1633" s="2">
        <v>137250000</v>
      </c>
      <c r="S1633" s="2">
        <v>122173000</v>
      </c>
      <c r="T1633" s="2">
        <v>103573000</v>
      </c>
      <c r="U1633" s="2">
        <v>125694000</v>
      </c>
      <c r="V1633" s="2">
        <v>140308000</v>
      </c>
      <c r="W1633" s="2">
        <v>170763000</v>
      </c>
      <c r="X1633" s="2">
        <v>218964000</v>
      </c>
      <c r="Y1633" s="2">
        <v>264653000</v>
      </c>
      <c r="Z1633" s="2">
        <v>286813000</v>
      </c>
      <c r="AA1633" s="2">
        <v>304854000</v>
      </c>
      <c r="AB1633" s="2">
        <v>322897000</v>
      </c>
      <c r="AC1633" s="2">
        <v>329983000</v>
      </c>
      <c r="AD1633" s="2">
        <v>338710000</v>
      </c>
      <c r="AE1633" s="2">
        <v>346138000</v>
      </c>
      <c r="AF1633" s="2">
        <v>357025000</v>
      </c>
    </row>
    <row r="1634" spans="1:32">
      <c r="A1634" t="s">
        <v>1595</v>
      </c>
      <c r="B1634" t="s">
        <v>19</v>
      </c>
      <c r="C1634" s="2">
        <v>22543900</v>
      </c>
      <c r="D1634" s="2">
        <v>24827800</v>
      </c>
      <c r="E1634" s="2">
        <v>12690700</v>
      </c>
      <c r="F1634" s="2">
        <v>11229700</v>
      </c>
      <c r="G1634" s="2">
        <v>2924680</v>
      </c>
      <c r="H1634" s="2">
        <v>3021650</v>
      </c>
      <c r="I1634" s="2">
        <v>2793700</v>
      </c>
      <c r="J1634" s="2">
        <v>2604710</v>
      </c>
      <c r="K1634" s="2">
        <v>2275160</v>
      </c>
      <c r="L1634" s="2">
        <v>1762070</v>
      </c>
      <c r="M1634" s="2">
        <v>1667960</v>
      </c>
      <c r="N1634" s="2">
        <v>1571040</v>
      </c>
      <c r="O1634" s="2">
        <v>1690520</v>
      </c>
      <c r="P1634" s="2">
        <v>1692330</v>
      </c>
      <c r="Q1634" s="2">
        <v>1638270</v>
      </c>
      <c r="R1634" s="2">
        <v>1571360</v>
      </c>
      <c r="S1634" s="2">
        <v>1486740</v>
      </c>
      <c r="T1634" s="2">
        <v>1455720</v>
      </c>
      <c r="U1634" s="2">
        <v>1581040</v>
      </c>
      <c r="V1634" s="2">
        <v>1865870</v>
      </c>
      <c r="W1634" s="2">
        <v>2125610</v>
      </c>
      <c r="X1634" s="2">
        <v>2282730</v>
      </c>
      <c r="Y1634" s="2">
        <v>2377690</v>
      </c>
      <c r="Z1634" s="2">
        <v>2388130</v>
      </c>
      <c r="AA1634" s="2">
        <v>2393400</v>
      </c>
      <c r="AB1634" s="2">
        <v>2403390</v>
      </c>
      <c r="AC1634" s="2">
        <v>2388830</v>
      </c>
      <c r="AD1634" s="2">
        <v>2396930</v>
      </c>
      <c r="AE1634" s="2">
        <v>2344620</v>
      </c>
      <c r="AF1634" s="2">
        <v>2365930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151679000</v>
      </c>
      <c r="D1638" s="2">
        <v>136030000</v>
      </c>
      <c r="E1638" s="2">
        <v>136030000</v>
      </c>
      <c r="F1638" s="2">
        <v>133541000</v>
      </c>
      <c r="G1638" s="2">
        <v>133541000</v>
      </c>
      <c r="H1638" s="2">
        <v>133541000</v>
      </c>
      <c r="I1638" s="2">
        <v>130340000</v>
      </c>
      <c r="J1638" s="2">
        <v>130340000</v>
      </c>
      <c r="K1638" s="2">
        <v>126872000</v>
      </c>
      <c r="L1638" s="2">
        <v>126872000</v>
      </c>
      <c r="M1638" s="2">
        <v>126872000</v>
      </c>
      <c r="N1638" s="2">
        <v>117773000</v>
      </c>
      <c r="O1638" s="2">
        <v>117773000</v>
      </c>
      <c r="P1638" s="2">
        <v>117773000</v>
      </c>
      <c r="Q1638" s="2">
        <v>115137000</v>
      </c>
      <c r="R1638" s="2">
        <v>115137000</v>
      </c>
      <c r="S1638" s="2">
        <v>113816000</v>
      </c>
      <c r="T1638" s="2">
        <v>112493000</v>
      </c>
      <c r="U1638" s="2">
        <v>113816000</v>
      </c>
      <c r="V1638" s="2">
        <v>115137000</v>
      </c>
      <c r="W1638" s="2">
        <v>116453000</v>
      </c>
      <c r="X1638" s="2">
        <v>119076000</v>
      </c>
      <c r="Y1638" s="2">
        <v>126872000</v>
      </c>
      <c r="Z1638" s="2">
        <v>126872000</v>
      </c>
      <c r="AA1638" s="2">
        <v>126814000</v>
      </c>
      <c r="AB1638" s="2">
        <v>126872000</v>
      </c>
      <c r="AC1638" s="2">
        <v>126225000</v>
      </c>
      <c r="AD1638" s="2">
        <v>126872000</v>
      </c>
      <c r="AE1638" s="2">
        <v>125437000</v>
      </c>
      <c r="AF1638" s="2">
        <v>126872000</v>
      </c>
    </row>
    <row r="1639" spans="1:32">
      <c r="A1639" t="s">
        <v>7236</v>
      </c>
      <c r="B1639" t="s">
        <v>19</v>
      </c>
      <c r="C1639">
        <v>0</v>
      </c>
      <c r="D1639">
        <v>0</v>
      </c>
      <c r="E1639">
        <v>0</v>
      </c>
      <c r="F1639">
        <v>0</v>
      </c>
      <c r="G1639">
        <v>0</v>
      </c>
      <c r="H1639">
        <v>0</v>
      </c>
      <c r="I1639">
        <v>0</v>
      </c>
      <c r="J1639">
        <v>0</v>
      </c>
      <c r="K1639" s="2">
        <v>7434440</v>
      </c>
      <c r="L1639" s="2">
        <v>14827900</v>
      </c>
      <c r="M1639" s="2">
        <v>70102000</v>
      </c>
      <c r="N1639" s="2">
        <v>124660000</v>
      </c>
      <c r="O1639" s="2">
        <v>179203000</v>
      </c>
      <c r="P1639" s="2">
        <v>233078000</v>
      </c>
      <c r="Q1639" s="2">
        <v>232373000</v>
      </c>
      <c r="R1639" s="2">
        <v>229835000</v>
      </c>
      <c r="S1639" s="2">
        <v>227211000</v>
      </c>
      <c r="T1639" s="2">
        <v>224624000</v>
      </c>
      <c r="U1639" s="2">
        <v>223015000</v>
      </c>
      <c r="V1639" s="2">
        <v>221400000</v>
      </c>
      <c r="W1639" s="2">
        <v>168455000</v>
      </c>
      <c r="X1639" s="2">
        <v>115447000</v>
      </c>
      <c r="Y1639" s="2">
        <v>62403700</v>
      </c>
      <c r="Z1639" s="2">
        <v>5433640</v>
      </c>
      <c r="AA1639">
        <v>0</v>
      </c>
      <c r="AB1639">
        <v>0</v>
      </c>
      <c r="AC1639">
        <v>0</v>
      </c>
      <c r="AD1639">
        <v>0</v>
      </c>
      <c r="AE1639">
        <v>0</v>
      </c>
      <c r="AF1639">
        <v>0</v>
      </c>
    </row>
    <row r="1640" spans="1:32">
      <c r="A1640" t="s">
        <v>7237</v>
      </c>
      <c r="B1640" t="s">
        <v>19</v>
      </c>
      <c r="C1640">
        <v>0</v>
      </c>
      <c r="D1640">
        <v>0</v>
      </c>
      <c r="E1640">
        <v>0</v>
      </c>
      <c r="F1640">
        <v>0</v>
      </c>
      <c r="G1640">
        <v>0</v>
      </c>
      <c r="H1640">
        <v>0</v>
      </c>
      <c r="I1640">
        <v>0</v>
      </c>
      <c r="J1640">
        <v>0</v>
      </c>
      <c r="K1640">
        <v>0</v>
      </c>
      <c r="L1640" s="2">
        <v>3499440</v>
      </c>
      <c r="M1640" s="2">
        <v>3499440</v>
      </c>
      <c r="N1640" s="2">
        <v>3488040</v>
      </c>
      <c r="O1640" s="2">
        <v>3489270</v>
      </c>
      <c r="P1640" s="2">
        <v>3484540</v>
      </c>
      <c r="Q1640" s="2">
        <v>3474000</v>
      </c>
      <c r="R1640" s="2">
        <v>3469720</v>
      </c>
      <c r="S1640" s="2">
        <v>3464050</v>
      </c>
      <c r="T1640" s="2">
        <v>3374110</v>
      </c>
      <c r="U1640" s="2">
        <v>3402940</v>
      </c>
      <c r="V1640" s="2">
        <v>3453100</v>
      </c>
      <c r="W1640" s="2">
        <v>3504070</v>
      </c>
      <c r="X1640" s="2">
        <v>3581530</v>
      </c>
      <c r="Y1640" s="2">
        <v>3770480</v>
      </c>
      <c r="Z1640" s="2">
        <v>2380090</v>
      </c>
      <c r="AA1640" s="2">
        <v>2389760</v>
      </c>
      <c r="AB1640" s="2">
        <v>2393890</v>
      </c>
      <c r="AC1640" s="2">
        <v>2394550</v>
      </c>
      <c r="AD1640" s="2">
        <v>2388270</v>
      </c>
      <c r="AE1640" s="2">
        <v>2378880</v>
      </c>
      <c r="AF1640" s="2">
        <v>2384710</v>
      </c>
    </row>
    <row r="1641" spans="1:32">
      <c r="A1641" t="s">
        <v>7238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7239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7240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7241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7242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3021850000</v>
      </c>
      <c r="D1646" s="2">
        <v>2733680000</v>
      </c>
      <c r="E1646" s="2">
        <v>2280510000</v>
      </c>
      <c r="F1646" s="2">
        <v>1892200000</v>
      </c>
      <c r="G1646" s="2">
        <v>1959680000</v>
      </c>
      <c r="H1646" s="2">
        <v>1778910000</v>
      </c>
      <c r="I1646" s="2">
        <v>1477730000</v>
      </c>
      <c r="J1646" s="2">
        <v>1119130000</v>
      </c>
      <c r="K1646" s="2">
        <v>848162000</v>
      </c>
      <c r="L1646" s="2">
        <v>561700000</v>
      </c>
      <c r="M1646" s="2">
        <v>417462000</v>
      </c>
      <c r="N1646" s="2">
        <v>276210000</v>
      </c>
      <c r="O1646" s="2">
        <v>170620000</v>
      </c>
      <c r="P1646" s="2">
        <v>49756000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7243</v>
      </c>
      <c r="B1647" t="s">
        <v>19</v>
      </c>
      <c r="C1647" s="2">
        <v>716550000</v>
      </c>
      <c r="D1647" s="2">
        <v>775416000</v>
      </c>
      <c r="E1647" s="2">
        <v>862361000</v>
      </c>
      <c r="F1647" s="2">
        <v>959167000</v>
      </c>
      <c r="G1647" s="2">
        <v>571895000</v>
      </c>
      <c r="H1647" s="2">
        <v>426145000</v>
      </c>
      <c r="I1647" s="2">
        <v>389126000</v>
      </c>
      <c r="J1647" s="2">
        <v>456740000</v>
      </c>
      <c r="K1647" s="2">
        <v>468992000</v>
      </c>
      <c r="L1647" s="2">
        <v>446051000</v>
      </c>
      <c r="M1647" s="2">
        <v>336982000</v>
      </c>
      <c r="N1647" s="2">
        <v>237495000</v>
      </c>
      <c r="O1647" s="2">
        <v>219432000</v>
      </c>
      <c r="P1647" s="2">
        <v>176482000</v>
      </c>
      <c r="Q1647" s="2">
        <v>117451000</v>
      </c>
      <c r="R1647" s="2">
        <v>92880900</v>
      </c>
      <c r="S1647" s="2">
        <v>69500100</v>
      </c>
      <c r="T1647" s="2">
        <v>48951400</v>
      </c>
      <c r="U1647" s="2">
        <v>59390000</v>
      </c>
      <c r="V1647" s="2">
        <v>66852900</v>
      </c>
      <c r="W1647" s="2">
        <v>99229000</v>
      </c>
      <c r="X1647" s="2">
        <v>156408000</v>
      </c>
      <c r="Y1647" s="2">
        <v>219702000</v>
      </c>
      <c r="Z1647" s="2">
        <v>236281000</v>
      </c>
      <c r="AA1647" s="2">
        <v>226788000</v>
      </c>
      <c r="AB1647" s="2">
        <v>230287000</v>
      </c>
      <c r="AC1647" s="2">
        <v>229261000</v>
      </c>
      <c r="AD1647" s="2">
        <v>229748000</v>
      </c>
      <c r="AE1647" s="2">
        <v>228625000</v>
      </c>
      <c r="AF1647" s="2">
        <v>234944000</v>
      </c>
    </row>
    <row r="1648" spans="1:32">
      <c r="A1648" t="s">
        <v>7244</v>
      </c>
      <c r="B1648" t="s">
        <v>19</v>
      </c>
      <c r="C1648" s="2">
        <v>9835810000</v>
      </c>
      <c r="D1648" s="2">
        <v>10544700000</v>
      </c>
      <c r="E1648" s="2">
        <v>10936100000</v>
      </c>
      <c r="F1648" s="2">
        <v>10111300000</v>
      </c>
      <c r="G1648" s="2">
        <v>9811400000</v>
      </c>
      <c r="H1648" s="2">
        <v>9540060000</v>
      </c>
      <c r="I1648" s="2">
        <v>9371010000</v>
      </c>
      <c r="J1648" s="2">
        <v>9500620000</v>
      </c>
      <c r="K1648" s="2">
        <v>9354740000</v>
      </c>
      <c r="L1648" s="2">
        <v>8825250000</v>
      </c>
      <c r="M1648" s="2">
        <v>8452710000</v>
      </c>
      <c r="N1648" s="2">
        <v>7832980000</v>
      </c>
      <c r="O1648" s="2">
        <v>7889580000</v>
      </c>
      <c r="P1648" s="2">
        <v>7687940000</v>
      </c>
      <c r="Q1648" s="2">
        <v>7204920000</v>
      </c>
      <c r="R1648" s="2">
        <v>6900490000</v>
      </c>
      <c r="S1648" s="2">
        <v>6509560000</v>
      </c>
      <c r="T1648" s="2">
        <v>6150370000</v>
      </c>
      <c r="U1648" s="2">
        <v>6615820000</v>
      </c>
      <c r="V1648" s="2">
        <v>7119780000</v>
      </c>
      <c r="W1648" s="2">
        <v>7696820000</v>
      </c>
      <c r="X1648" s="2">
        <v>8256820000</v>
      </c>
      <c r="Y1648" s="2">
        <v>8817920000</v>
      </c>
      <c r="Z1648" s="2">
        <v>9064930000</v>
      </c>
      <c r="AA1648" s="2">
        <v>9176650000</v>
      </c>
      <c r="AB1648" s="2">
        <v>9462270000</v>
      </c>
      <c r="AC1648" s="2">
        <v>9605990000</v>
      </c>
      <c r="AD1648" s="2">
        <v>9813390000</v>
      </c>
      <c r="AE1648" s="2">
        <v>9931000000</v>
      </c>
      <c r="AF1648" s="2">
        <v>10221600000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420408000</v>
      </c>
      <c r="D1654" s="2">
        <v>536224000</v>
      </c>
      <c r="E1654" s="2">
        <v>186864000</v>
      </c>
      <c r="F1654" s="2">
        <v>100400000</v>
      </c>
      <c r="G1654" s="2">
        <v>208127000</v>
      </c>
      <c r="H1654" s="2">
        <v>232825000</v>
      </c>
      <c r="I1654" s="2">
        <v>189229000</v>
      </c>
      <c r="J1654" s="2">
        <v>158323000</v>
      </c>
      <c r="K1654" s="2">
        <v>118987000</v>
      </c>
      <c r="L1654" s="2">
        <v>68303100</v>
      </c>
      <c r="M1654" s="2">
        <v>60819200</v>
      </c>
      <c r="N1654" s="2">
        <v>89043900</v>
      </c>
      <c r="O1654" s="2">
        <v>98566400</v>
      </c>
      <c r="P1654" s="2">
        <v>100614000</v>
      </c>
      <c r="Q1654" s="2">
        <v>107495000</v>
      </c>
      <c r="R1654" s="2">
        <v>102763000</v>
      </c>
      <c r="S1654" s="2">
        <v>102836000</v>
      </c>
      <c r="T1654" s="2">
        <v>108958000</v>
      </c>
      <c r="U1654" s="2">
        <v>111174000</v>
      </c>
      <c r="V1654" s="2">
        <v>129829000</v>
      </c>
      <c r="W1654" s="2">
        <v>151047000</v>
      </c>
      <c r="X1654" s="2">
        <v>157368000</v>
      </c>
      <c r="Y1654" s="2">
        <v>136684000</v>
      </c>
      <c r="Z1654" s="2">
        <v>133221000</v>
      </c>
      <c r="AA1654" s="2">
        <v>136493000</v>
      </c>
      <c r="AB1654" s="2">
        <v>130329000</v>
      </c>
      <c r="AC1654" s="2">
        <v>131250000</v>
      </c>
      <c r="AD1654" s="2">
        <v>123874000</v>
      </c>
      <c r="AE1654" s="2">
        <v>126217000</v>
      </c>
      <c r="AF1654" s="2">
        <v>117206000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158384000</v>
      </c>
      <c r="D1656" s="2">
        <v>159311000</v>
      </c>
      <c r="E1656" s="2">
        <v>156445000</v>
      </c>
      <c r="F1656" s="2">
        <v>156422000</v>
      </c>
      <c r="G1656" s="2">
        <v>155224000</v>
      </c>
      <c r="H1656" s="2">
        <v>155135000</v>
      </c>
      <c r="I1656" s="2">
        <v>154944000</v>
      </c>
      <c r="J1656" s="2">
        <v>154909000</v>
      </c>
      <c r="K1656" s="2">
        <v>154813000</v>
      </c>
      <c r="L1656" s="2">
        <v>152031000</v>
      </c>
      <c r="M1656" s="2">
        <v>152031000</v>
      </c>
      <c r="N1656" s="2">
        <v>152031000</v>
      </c>
      <c r="O1656" s="2">
        <v>152031000</v>
      </c>
      <c r="P1656" s="2">
        <v>151930000</v>
      </c>
      <c r="Q1656" s="2">
        <v>151930000</v>
      </c>
      <c r="R1656" s="2">
        <v>151930000</v>
      </c>
      <c r="S1656" s="2">
        <v>151930000</v>
      </c>
      <c r="T1656" s="2">
        <v>151930000</v>
      </c>
      <c r="U1656" s="2">
        <v>151930000</v>
      </c>
      <c r="V1656" s="2">
        <v>151930000</v>
      </c>
      <c r="W1656" s="2">
        <v>151930000</v>
      </c>
      <c r="X1656" s="2">
        <v>151930000</v>
      </c>
      <c r="Y1656" s="2">
        <v>151930000</v>
      </c>
      <c r="Z1656" s="2">
        <v>151930000</v>
      </c>
      <c r="AA1656" s="2">
        <v>151704000</v>
      </c>
      <c r="AB1656" s="2">
        <v>151704000</v>
      </c>
      <c r="AC1656" s="2">
        <v>151704000</v>
      </c>
      <c r="AD1656" s="2">
        <v>151704000</v>
      </c>
      <c r="AE1656" s="2">
        <v>151704000</v>
      </c>
      <c r="AF1656" s="2">
        <v>151704000</v>
      </c>
    </row>
    <row r="1657" spans="1:32">
      <c r="A1657" t="s">
        <v>1610</v>
      </c>
      <c r="B1657" t="s">
        <v>19</v>
      </c>
      <c r="C1657" s="2">
        <v>1251680000</v>
      </c>
      <c r="D1657" s="2">
        <v>1186710000</v>
      </c>
      <c r="E1657" s="2">
        <v>1829250000</v>
      </c>
      <c r="F1657" s="2">
        <v>1954260000</v>
      </c>
      <c r="G1657" s="2">
        <v>1138900000</v>
      </c>
      <c r="H1657" s="2">
        <v>900772000</v>
      </c>
      <c r="I1657" s="2">
        <v>939075000</v>
      </c>
      <c r="J1657" s="2">
        <v>1140080000</v>
      </c>
      <c r="K1657" s="2">
        <v>1291690000</v>
      </c>
      <c r="L1657" s="2">
        <v>1337250000</v>
      </c>
      <c r="M1657" s="2">
        <v>1264390000</v>
      </c>
      <c r="N1657" s="2">
        <v>1146070000</v>
      </c>
      <c r="O1657" s="2">
        <v>1208620000</v>
      </c>
      <c r="P1657" s="2">
        <v>1157580000</v>
      </c>
      <c r="Q1657" s="2">
        <v>1004470000</v>
      </c>
      <c r="R1657" s="2">
        <v>924395000</v>
      </c>
      <c r="S1657" s="2">
        <v>822848000</v>
      </c>
      <c r="T1657" s="2">
        <v>697574000</v>
      </c>
      <c r="U1657" s="2">
        <v>846563000</v>
      </c>
      <c r="V1657" s="2">
        <v>944987000</v>
      </c>
      <c r="W1657" s="2">
        <v>1150110000</v>
      </c>
      <c r="X1657" s="2">
        <v>1474740000</v>
      </c>
      <c r="Y1657" s="2">
        <v>1782460000</v>
      </c>
      <c r="Z1657" s="2">
        <v>1931710000</v>
      </c>
      <c r="AA1657" s="2">
        <v>2053220000</v>
      </c>
      <c r="AB1657" s="2">
        <v>2174740000</v>
      </c>
      <c r="AC1657" s="2">
        <v>2222470000</v>
      </c>
      <c r="AD1657" s="2">
        <v>2281250000</v>
      </c>
      <c r="AE1657" s="2">
        <v>2331280000</v>
      </c>
      <c r="AF1657" s="2">
        <v>2404600000</v>
      </c>
    </row>
    <row r="1658" spans="1:32">
      <c r="A1658" t="s">
        <v>1611</v>
      </c>
      <c r="B1658" t="s">
        <v>19</v>
      </c>
      <c r="C1658" s="2">
        <v>32551700</v>
      </c>
      <c r="D1658" s="2">
        <v>35849500</v>
      </c>
      <c r="E1658" s="2">
        <v>18324400</v>
      </c>
      <c r="F1658" s="2">
        <v>16214900</v>
      </c>
      <c r="G1658" s="2">
        <v>4223020</v>
      </c>
      <c r="H1658" s="2">
        <v>4363040</v>
      </c>
      <c r="I1658" s="2">
        <v>4033890</v>
      </c>
      <c r="J1658" s="2">
        <v>3761000</v>
      </c>
      <c r="K1658" s="2">
        <v>3285170</v>
      </c>
      <c r="L1658" s="2">
        <v>2544290</v>
      </c>
      <c r="M1658" s="2">
        <v>2408410</v>
      </c>
      <c r="N1658" s="2">
        <v>2268470</v>
      </c>
      <c r="O1658" s="2">
        <v>2440980</v>
      </c>
      <c r="P1658" s="2">
        <v>2443600</v>
      </c>
      <c r="Q1658" s="2">
        <v>2365530</v>
      </c>
      <c r="R1658" s="2">
        <v>2268930</v>
      </c>
      <c r="S1658" s="2">
        <v>2146750</v>
      </c>
      <c r="T1658" s="2">
        <v>2101950</v>
      </c>
      <c r="U1658" s="2">
        <v>2282900</v>
      </c>
      <c r="V1658" s="2">
        <v>2694170</v>
      </c>
      <c r="W1658" s="2">
        <v>3069220</v>
      </c>
      <c r="X1658" s="2">
        <v>3296090</v>
      </c>
      <c r="Y1658" s="2">
        <v>3433200</v>
      </c>
      <c r="Z1658" s="2">
        <v>3448280</v>
      </c>
      <c r="AA1658" s="2">
        <v>3455890</v>
      </c>
      <c r="AB1658" s="2">
        <v>3470320</v>
      </c>
      <c r="AC1658" s="2">
        <v>3449290</v>
      </c>
      <c r="AD1658" s="2">
        <v>3460980</v>
      </c>
      <c r="AE1658" s="2">
        <v>3385460</v>
      </c>
      <c r="AF1658" s="2">
        <v>3416230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983116000</v>
      </c>
      <c r="D1662" s="2">
        <v>881687000</v>
      </c>
      <c r="E1662" s="2">
        <v>881687000</v>
      </c>
      <c r="F1662" s="2">
        <v>865550000</v>
      </c>
      <c r="G1662" s="2">
        <v>865550000</v>
      </c>
      <c r="H1662" s="2">
        <v>865550000</v>
      </c>
      <c r="I1662" s="2">
        <v>844804000</v>
      </c>
      <c r="J1662" s="2">
        <v>844804000</v>
      </c>
      <c r="K1662" s="2">
        <v>822328000</v>
      </c>
      <c r="L1662" s="2">
        <v>822328000</v>
      </c>
      <c r="M1662" s="2">
        <v>822328000</v>
      </c>
      <c r="N1662" s="2">
        <v>763351000</v>
      </c>
      <c r="O1662" s="2">
        <v>763351000</v>
      </c>
      <c r="P1662" s="2">
        <v>763351000</v>
      </c>
      <c r="Q1662" s="2">
        <v>746264000</v>
      </c>
      <c r="R1662" s="2">
        <v>746264000</v>
      </c>
      <c r="S1662" s="2">
        <v>737704000</v>
      </c>
      <c r="T1662" s="2">
        <v>729127000</v>
      </c>
      <c r="U1662" s="2">
        <v>737704000</v>
      </c>
      <c r="V1662" s="2">
        <v>746264000</v>
      </c>
      <c r="W1662" s="2">
        <v>754795000</v>
      </c>
      <c r="X1662" s="2">
        <v>771797000</v>
      </c>
      <c r="Y1662" s="2">
        <v>822328000</v>
      </c>
      <c r="Z1662" s="2">
        <v>822328000</v>
      </c>
      <c r="AA1662" s="2">
        <v>821952000</v>
      </c>
      <c r="AB1662" s="2">
        <v>822328000</v>
      </c>
      <c r="AC1662" s="2">
        <v>818135000</v>
      </c>
      <c r="AD1662" s="2">
        <v>822328000</v>
      </c>
      <c r="AE1662" s="2">
        <v>813024000</v>
      </c>
      <c r="AF1662" s="2">
        <v>822328000</v>
      </c>
    </row>
    <row r="1663" spans="1:32">
      <c r="A1663" t="s">
        <v>7245</v>
      </c>
      <c r="B1663" t="s">
        <v>19</v>
      </c>
      <c r="C1663">
        <v>0</v>
      </c>
      <c r="D1663">
        <v>0</v>
      </c>
      <c r="E1663">
        <v>0</v>
      </c>
      <c r="F1663">
        <v>0</v>
      </c>
      <c r="G1663">
        <v>0</v>
      </c>
      <c r="H1663">
        <v>0</v>
      </c>
      <c r="I1663">
        <v>0</v>
      </c>
      <c r="J1663">
        <v>0</v>
      </c>
      <c r="K1663" s="2">
        <v>10734800</v>
      </c>
      <c r="L1663" s="2">
        <v>21410400</v>
      </c>
      <c r="M1663" s="2">
        <v>101222000</v>
      </c>
      <c r="N1663" s="2">
        <v>180000000</v>
      </c>
      <c r="O1663" s="2">
        <v>258756000</v>
      </c>
      <c r="P1663" s="2">
        <v>336548000</v>
      </c>
      <c r="Q1663" s="2">
        <v>335530000</v>
      </c>
      <c r="R1663" s="2">
        <v>331865000</v>
      </c>
      <c r="S1663" s="2">
        <v>328076000</v>
      </c>
      <c r="T1663" s="2">
        <v>324340000</v>
      </c>
      <c r="U1663" s="2">
        <v>322018000</v>
      </c>
      <c r="V1663" s="2">
        <v>319685000</v>
      </c>
      <c r="W1663" s="2">
        <v>243237000</v>
      </c>
      <c r="X1663" s="2">
        <v>166696000</v>
      </c>
      <c r="Y1663" s="2">
        <v>90106200</v>
      </c>
      <c r="Z1663" s="2">
        <v>7845770</v>
      </c>
      <c r="AA1663">
        <v>0</v>
      </c>
      <c r="AB1663">
        <v>0</v>
      </c>
      <c r="AC1663">
        <v>0</v>
      </c>
      <c r="AD1663">
        <v>0</v>
      </c>
      <c r="AE1663">
        <v>0</v>
      </c>
      <c r="AF1663">
        <v>0</v>
      </c>
    </row>
    <row r="1664" spans="1:32">
      <c r="A1664" t="s">
        <v>7246</v>
      </c>
      <c r="B1664" t="s">
        <v>19</v>
      </c>
      <c r="C1664">
        <v>0</v>
      </c>
      <c r="D1664">
        <v>0</v>
      </c>
      <c r="E1664">
        <v>0</v>
      </c>
      <c r="F1664">
        <v>0</v>
      </c>
      <c r="G1664">
        <v>0</v>
      </c>
      <c r="H1664">
        <v>0</v>
      </c>
      <c r="I1664">
        <v>0</v>
      </c>
      <c r="J1664">
        <v>0</v>
      </c>
      <c r="K1664">
        <v>0</v>
      </c>
      <c r="L1664" s="2">
        <v>23569100</v>
      </c>
      <c r="M1664" s="2">
        <v>23569100</v>
      </c>
      <c r="N1664" s="2">
        <v>23492300</v>
      </c>
      <c r="O1664" s="2">
        <v>23500600</v>
      </c>
      <c r="P1664" s="2">
        <v>23468700</v>
      </c>
      <c r="Q1664" s="2">
        <v>23397700</v>
      </c>
      <c r="R1664" s="2">
        <v>23368900</v>
      </c>
      <c r="S1664" s="2">
        <v>23330700</v>
      </c>
      <c r="T1664" s="2">
        <v>22725000</v>
      </c>
      <c r="U1664" s="2">
        <v>22919100</v>
      </c>
      <c r="V1664" s="2">
        <v>23257000</v>
      </c>
      <c r="W1664" s="2">
        <v>23600200</v>
      </c>
      <c r="X1664" s="2">
        <v>24122000</v>
      </c>
      <c r="Y1664" s="2">
        <v>25394500</v>
      </c>
      <c r="Z1664" s="2">
        <v>16030100</v>
      </c>
      <c r="AA1664" s="2">
        <v>16095300</v>
      </c>
      <c r="AB1664" s="2">
        <v>16123100</v>
      </c>
      <c r="AC1664" s="2">
        <v>16127600</v>
      </c>
      <c r="AD1664" s="2">
        <v>16085200</v>
      </c>
      <c r="AE1664" s="2">
        <v>16022000</v>
      </c>
      <c r="AF1664" s="2">
        <v>16061300</v>
      </c>
    </row>
    <row r="1665" spans="1:32">
      <c r="A1665" t="s">
        <v>7247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7248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7249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7250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7251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7050980000</v>
      </c>
      <c r="D1670" s="2">
        <v>6378580000</v>
      </c>
      <c r="E1670" s="2">
        <v>5321190000</v>
      </c>
      <c r="F1670" s="2">
        <v>4415140000</v>
      </c>
      <c r="G1670" s="2">
        <v>4572580000</v>
      </c>
      <c r="H1670" s="2">
        <v>4150790000</v>
      </c>
      <c r="I1670" s="2">
        <v>3448050000</v>
      </c>
      <c r="J1670" s="2">
        <v>2611300000</v>
      </c>
      <c r="K1670" s="2">
        <v>1979040000</v>
      </c>
      <c r="L1670" s="2">
        <v>1310630000</v>
      </c>
      <c r="M1670" s="2">
        <v>974078000</v>
      </c>
      <c r="N1670" s="2">
        <v>644489000</v>
      </c>
      <c r="O1670" s="2">
        <v>398112000</v>
      </c>
      <c r="P1670" s="2">
        <v>116097000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7252</v>
      </c>
      <c r="B1671" t="s">
        <v>19</v>
      </c>
      <c r="C1671" s="2">
        <v>2629460000</v>
      </c>
      <c r="D1671" s="2">
        <v>2845480000</v>
      </c>
      <c r="E1671" s="2">
        <v>3164540000</v>
      </c>
      <c r="F1671" s="2">
        <v>3519780000</v>
      </c>
      <c r="G1671" s="2">
        <v>2098630000</v>
      </c>
      <c r="H1671" s="2">
        <v>1563790000</v>
      </c>
      <c r="I1671" s="2">
        <v>1427940000</v>
      </c>
      <c r="J1671" s="2">
        <v>1676060000</v>
      </c>
      <c r="K1671" s="2">
        <v>1721020000</v>
      </c>
      <c r="L1671" s="2">
        <v>1636840000</v>
      </c>
      <c r="M1671" s="2">
        <v>1236600000</v>
      </c>
      <c r="N1671" s="2">
        <v>871516000</v>
      </c>
      <c r="O1671" s="2">
        <v>805233000</v>
      </c>
      <c r="P1671" s="2">
        <v>647620000</v>
      </c>
      <c r="Q1671" s="2">
        <v>431002000</v>
      </c>
      <c r="R1671" s="2">
        <v>340837000</v>
      </c>
      <c r="S1671" s="2">
        <v>255039000</v>
      </c>
      <c r="T1671" s="2">
        <v>179633000</v>
      </c>
      <c r="U1671" s="2">
        <v>217939000</v>
      </c>
      <c r="V1671" s="2">
        <v>245324000</v>
      </c>
      <c r="W1671" s="2">
        <v>364132000</v>
      </c>
      <c r="X1671" s="2">
        <v>573957000</v>
      </c>
      <c r="Y1671" s="2">
        <v>806221000</v>
      </c>
      <c r="Z1671" s="2">
        <v>867062000</v>
      </c>
      <c r="AA1671" s="2">
        <v>832223000</v>
      </c>
      <c r="AB1671" s="2">
        <v>845064000</v>
      </c>
      <c r="AC1671" s="2">
        <v>841301000</v>
      </c>
      <c r="AD1671" s="2">
        <v>843088000</v>
      </c>
      <c r="AE1671" s="2">
        <v>838967000</v>
      </c>
      <c r="AF1671" s="2">
        <v>862154000</v>
      </c>
    </row>
    <row r="1672" spans="1:32">
      <c r="A1672" t="s">
        <v>7253</v>
      </c>
      <c r="B1672" t="s">
        <v>19</v>
      </c>
      <c r="C1672" s="2">
        <v>36093700000</v>
      </c>
      <c r="D1672" s="2">
        <v>38695100000</v>
      </c>
      <c r="E1672" s="2">
        <v>40131200000</v>
      </c>
      <c r="F1672" s="2">
        <v>37104500000</v>
      </c>
      <c r="G1672" s="2">
        <v>36004100000</v>
      </c>
      <c r="H1672" s="2">
        <v>35008400000</v>
      </c>
      <c r="I1672" s="2">
        <v>34388000000</v>
      </c>
      <c r="J1672" s="2">
        <v>34863600000</v>
      </c>
      <c r="K1672" s="2">
        <v>34328300000</v>
      </c>
      <c r="L1672" s="2">
        <v>32385300000</v>
      </c>
      <c r="M1672" s="2">
        <v>31018200000</v>
      </c>
      <c r="N1672" s="2">
        <v>28744000000</v>
      </c>
      <c r="O1672" s="2">
        <v>28951700000</v>
      </c>
      <c r="P1672" s="2">
        <v>28211800000</v>
      </c>
      <c r="Q1672" s="2">
        <v>26439300000</v>
      </c>
      <c r="R1672" s="2">
        <v>25322200000</v>
      </c>
      <c r="S1672" s="2">
        <v>23887600000</v>
      </c>
      <c r="T1672" s="2">
        <v>22569500000</v>
      </c>
      <c r="U1672" s="2">
        <v>24277500000</v>
      </c>
      <c r="V1672" s="2">
        <v>26126900000</v>
      </c>
      <c r="W1672" s="2">
        <v>28244400000</v>
      </c>
      <c r="X1672" s="2">
        <v>30299300000</v>
      </c>
      <c r="Y1672" s="2">
        <v>32358400000</v>
      </c>
      <c r="Z1672" s="2">
        <v>33264800000</v>
      </c>
      <c r="AA1672" s="2">
        <v>33674800000</v>
      </c>
      <c r="AB1672" s="2">
        <v>34722900000</v>
      </c>
      <c r="AC1672" s="2">
        <v>35250300000</v>
      </c>
      <c r="AD1672" s="2">
        <v>36011400000</v>
      </c>
      <c r="AE1672" s="2">
        <v>36442900000</v>
      </c>
      <c r="AF1672" s="2">
        <v>37509300000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264708000</v>
      </c>
      <c r="D1680" s="2">
        <v>266258000</v>
      </c>
      <c r="E1680" s="2">
        <v>261469000</v>
      </c>
      <c r="F1680" s="2">
        <v>261429000</v>
      </c>
      <c r="G1680" s="2">
        <v>259428000</v>
      </c>
      <c r="H1680" s="2">
        <v>259278000</v>
      </c>
      <c r="I1680" s="2">
        <v>258960000</v>
      </c>
      <c r="J1680" s="2">
        <v>258900000</v>
      </c>
      <c r="K1680" s="2">
        <v>258741000</v>
      </c>
      <c r="L1680" s="2">
        <v>254091000</v>
      </c>
      <c r="M1680" s="2">
        <v>254091000</v>
      </c>
      <c r="N1680" s="2">
        <v>254091000</v>
      </c>
      <c r="O1680" s="2">
        <v>254091000</v>
      </c>
      <c r="P1680" s="2">
        <v>253922000</v>
      </c>
      <c r="Q1680" s="2">
        <v>253922000</v>
      </c>
      <c r="R1680" s="2">
        <v>253922000</v>
      </c>
      <c r="S1680" s="2">
        <v>253922000</v>
      </c>
      <c r="T1680" s="2">
        <v>253922000</v>
      </c>
      <c r="U1680" s="2">
        <v>253922000</v>
      </c>
      <c r="V1680" s="2">
        <v>253922000</v>
      </c>
      <c r="W1680" s="2">
        <v>253922000</v>
      </c>
      <c r="X1680" s="2">
        <v>253922000</v>
      </c>
      <c r="Y1680" s="2">
        <v>253922000</v>
      </c>
      <c r="Z1680" s="2">
        <v>253922000</v>
      </c>
      <c r="AA1680" s="2">
        <v>253544000</v>
      </c>
      <c r="AB1680" s="2">
        <v>253544000</v>
      </c>
      <c r="AC1680" s="2">
        <v>253544000</v>
      </c>
      <c r="AD1680" s="2">
        <v>253544000</v>
      </c>
      <c r="AE1680" s="2">
        <v>253544000</v>
      </c>
      <c r="AF1680" s="2">
        <v>253544000</v>
      </c>
    </row>
    <row r="1681" spans="1:32">
      <c r="A1681" t="s">
        <v>1626</v>
      </c>
      <c r="B1681" t="s">
        <v>19</v>
      </c>
      <c r="C1681" s="2">
        <v>4593180000</v>
      </c>
      <c r="D1681" s="2">
        <v>4354790000</v>
      </c>
      <c r="E1681" s="2">
        <v>6712640000</v>
      </c>
      <c r="F1681" s="2">
        <v>7171380000</v>
      </c>
      <c r="G1681" s="2">
        <v>4179330000</v>
      </c>
      <c r="H1681" s="2">
        <v>3305490000</v>
      </c>
      <c r="I1681" s="2">
        <v>3446040000</v>
      </c>
      <c r="J1681" s="2">
        <v>4183660000</v>
      </c>
      <c r="K1681" s="2">
        <v>4740010000</v>
      </c>
      <c r="L1681" s="2">
        <v>4907210000</v>
      </c>
      <c r="M1681" s="2">
        <v>4639830000</v>
      </c>
      <c r="N1681" s="2">
        <v>4205630000</v>
      </c>
      <c r="O1681" s="2">
        <v>4435160000</v>
      </c>
      <c r="P1681" s="2">
        <v>4247880000</v>
      </c>
      <c r="Q1681" s="2">
        <v>3686030000</v>
      </c>
      <c r="R1681" s="2">
        <v>3392170000</v>
      </c>
      <c r="S1681" s="2">
        <v>3019540000</v>
      </c>
      <c r="T1681" s="2">
        <v>2559830000</v>
      </c>
      <c r="U1681" s="2">
        <v>3106560000</v>
      </c>
      <c r="V1681" s="2">
        <v>3467740000</v>
      </c>
      <c r="W1681" s="2">
        <v>4220450000</v>
      </c>
      <c r="X1681" s="2">
        <v>5411750000</v>
      </c>
      <c r="Y1681" s="2">
        <v>6540960000</v>
      </c>
      <c r="Z1681" s="2">
        <v>7088640000</v>
      </c>
      <c r="AA1681" s="2">
        <v>7534540000</v>
      </c>
      <c r="AB1681" s="2">
        <v>7980460000</v>
      </c>
      <c r="AC1681" s="2">
        <v>8155600000</v>
      </c>
      <c r="AD1681" s="2">
        <v>8371310000</v>
      </c>
      <c r="AE1681" s="2">
        <v>8554890000</v>
      </c>
      <c r="AF1681" s="2">
        <v>8823960000</v>
      </c>
    </row>
    <row r="1682" spans="1:32">
      <c r="A1682" t="s">
        <v>1627</v>
      </c>
      <c r="B1682" t="s">
        <v>19</v>
      </c>
      <c r="C1682" s="2">
        <v>1158800000</v>
      </c>
      <c r="D1682" s="2">
        <v>1276200000</v>
      </c>
      <c r="E1682" s="2">
        <v>652323000</v>
      </c>
      <c r="F1682" s="2">
        <v>577229000</v>
      </c>
      <c r="G1682" s="2">
        <v>150334000</v>
      </c>
      <c r="H1682" s="2">
        <v>155319000</v>
      </c>
      <c r="I1682" s="2">
        <v>143601000</v>
      </c>
      <c r="J1682" s="2">
        <v>133887000</v>
      </c>
      <c r="K1682" s="2">
        <v>116948000</v>
      </c>
      <c r="L1682" s="2">
        <v>90573600</v>
      </c>
      <c r="M1682" s="2">
        <v>85736300</v>
      </c>
      <c r="N1682" s="2">
        <v>80754500</v>
      </c>
      <c r="O1682" s="2">
        <v>86895900</v>
      </c>
      <c r="P1682" s="2">
        <v>86989100</v>
      </c>
      <c r="Q1682" s="2">
        <v>84209900</v>
      </c>
      <c r="R1682" s="2">
        <v>80771000</v>
      </c>
      <c r="S1682" s="2">
        <v>76421400</v>
      </c>
      <c r="T1682" s="2">
        <v>74826700</v>
      </c>
      <c r="U1682" s="2">
        <v>81268200</v>
      </c>
      <c r="V1682" s="2">
        <v>95909100</v>
      </c>
      <c r="W1682" s="2">
        <v>109260000</v>
      </c>
      <c r="X1682" s="2">
        <v>117337000</v>
      </c>
      <c r="Y1682" s="2">
        <v>122217000</v>
      </c>
      <c r="Z1682" s="2">
        <v>122754000</v>
      </c>
      <c r="AA1682" s="2">
        <v>123025000</v>
      </c>
      <c r="AB1682" s="2">
        <v>123539000</v>
      </c>
      <c r="AC1682" s="2">
        <v>122790000</v>
      </c>
      <c r="AD1682" s="2">
        <v>123206000</v>
      </c>
      <c r="AE1682" s="2">
        <v>120518000</v>
      </c>
      <c r="AF1682" s="2">
        <v>121613000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3941650000</v>
      </c>
      <c r="M1686" s="2">
        <v>3941650000</v>
      </c>
      <c r="N1686" s="2">
        <v>3658960000</v>
      </c>
      <c r="O1686" s="2">
        <v>3658960000</v>
      </c>
      <c r="P1686" s="2">
        <v>3658960000</v>
      </c>
      <c r="Q1686" s="2">
        <v>3577060000</v>
      </c>
      <c r="R1686" s="2">
        <v>3577060000</v>
      </c>
      <c r="S1686" s="2">
        <v>3536030000</v>
      </c>
      <c r="T1686" s="2">
        <v>3494920000</v>
      </c>
      <c r="U1686" s="2">
        <v>3536030000</v>
      </c>
      <c r="V1686" s="2">
        <v>3577060000</v>
      </c>
      <c r="W1686" s="2">
        <v>3617950000</v>
      </c>
      <c r="X1686" s="2">
        <v>3699450000</v>
      </c>
      <c r="Y1686" s="2">
        <v>3941650000</v>
      </c>
      <c r="Z1686" s="2">
        <v>3941650000</v>
      </c>
      <c r="AA1686" s="2">
        <v>3939860000</v>
      </c>
      <c r="AB1686" s="2">
        <v>3941650000</v>
      </c>
      <c r="AC1686" s="2">
        <v>3921560000</v>
      </c>
      <c r="AD1686" s="2">
        <v>3941650000</v>
      </c>
      <c r="AE1686" s="2">
        <v>3897060000</v>
      </c>
      <c r="AF1686" s="2">
        <v>3941650000</v>
      </c>
    </row>
    <row r="1687" spans="1:32">
      <c r="A1687" t="s">
        <v>7254</v>
      </c>
      <c r="B1687" t="s">
        <v>19</v>
      </c>
      <c r="C1687">
        <v>0</v>
      </c>
      <c r="D1687">
        <v>0</v>
      </c>
      <c r="E1687">
        <v>0</v>
      </c>
      <c r="F1687">
        <v>0</v>
      </c>
      <c r="G1687">
        <v>0</v>
      </c>
      <c r="H1687">
        <v>0</v>
      </c>
      <c r="I1687">
        <v>0</v>
      </c>
      <c r="J1687">
        <v>0</v>
      </c>
      <c r="K1687" s="2">
        <v>25047800</v>
      </c>
      <c r="L1687" s="2">
        <v>49957500</v>
      </c>
      <c r="M1687" s="2">
        <v>236185000</v>
      </c>
      <c r="N1687" s="2">
        <v>420000000</v>
      </c>
      <c r="O1687" s="2">
        <v>603764000</v>
      </c>
      <c r="P1687" s="2">
        <v>785278000</v>
      </c>
      <c r="Q1687" s="2">
        <v>782902000</v>
      </c>
      <c r="R1687" s="2">
        <v>774351000</v>
      </c>
      <c r="S1687" s="2">
        <v>765511000</v>
      </c>
      <c r="T1687" s="2">
        <v>756793000</v>
      </c>
      <c r="U1687" s="2">
        <v>751374000</v>
      </c>
      <c r="V1687" s="2">
        <v>745933000</v>
      </c>
      <c r="W1687" s="2">
        <v>567552000</v>
      </c>
      <c r="X1687" s="2">
        <v>388958000</v>
      </c>
      <c r="Y1687" s="2">
        <v>210248000</v>
      </c>
      <c r="Z1687" s="2">
        <v>18306800</v>
      </c>
      <c r="AA1687">
        <v>0</v>
      </c>
      <c r="AB1687">
        <v>0</v>
      </c>
      <c r="AC1687">
        <v>0</v>
      </c>
      <c r="AD1687">
        <v>0</v>
      </c>
      <c r="AE1687">
        <v>0</v>
      </c>
      <c r="AF1687">
        <v>0</v>
      </c>
    </row>
    <row r="1688" spans="1:32">
      <c r="A1688" t="s">
        <v>7255</v>
      </c>
      <c r="B1688" t="s">
        <v>19</v>
      </c>
      <c r="C1688">
        <v>0</v>
      </c>
      <c r="D1688">
        <v>0</v>
      </c>
      <c r="E1688">
        <v>0</v>
      </c>
      <c r="F1688">
        <v>0</v>
      </c>
      <c r="G1688">
        <v>0</v>
      </c>
      <c r="H1688">
        <v>0</v>
      </c>
      <c r="I1688">
        <v>0</v>
      </c>
      <c r="J1688">
        <v>0</v>
      </c>
      <c r="K1688">
        <v>0</v>
      </c>
      <c r="L1688" s="2">
        <v>86489500</v>
      </c>
      <c r="M1688" s="2">
        <v>86489500</v>
      </c>
      <c r="N1688" s="2">
        <v>86207600</v>
      </c>
      <c r="O1688" s="2">
        <v>86238100</v>
      </c>
      <c r="P1688" s="2">
        <v>86121200</v>
      </c>
      <c r="Q1688" s="2">
        <v>85860600</v>
      </c>
      <c r="R1688" s="2">
        <v>85755000</v>
      </c>
      <c r="S1688" s="2">
        <v>85614900</v>
      </c>
      <c r="T1688" s="2">
        <v>83391900</v>
      </c>
      <c r="U1688" s="2">
        <v>84104400</v>
      </c>
      <c r="V1688" s="2">
        <v>85344200</v>
      </c>
      <c r="W1688" s="2">
        <v>86603800</v>
      </c>
      <c r="X1688" s="2">
        <v>88518500</v>
      </c>
      <c r="Y1688" s="2">
        <v>93188200</v>
      </c>
      <c r="Z1688" s="2">
        <v>58824400</v>
      </c>
      <c r="AA1688" s="2">
        <v>59063600</v>
      </c>
      <c r="AB1688" s="2">
        <v>59165600</v>
      </c>
      <c r="AC1688" s="2">
        <v>59181900</v>
      </c>
      <c r="AD1688" s="2">
        <v>59026600</v>
      </c>
      <c r="AE1688" s="2">
        <v>58794600</v>
      </c>
      <c r="AF1688" s="2">
        <v>58938700</v>
      </c>
    </row>
    <row r="1689" spans="1:32">
      <c r="A1689" t="s">
        <v>7256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7257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7258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7259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7260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56241600000</v>
      </c>
      <c r="D1694" s="2">
        <v>50878300000</v>
      </c>
      <c r="E1694" s="2">
        <v>42444100000</v>
      </c>
      <c r="F1694" s="2">
        <v>35217000000</v>
      </c>
      <c r="G1694" s="2">
        <v>36472900000</v>
      </c>
      <c r="H1694" s="2">
        <v>33108400000</v>
      </c>
      <c r="I1694" s="2">
        <v>27503100000</v>
      </c>
      <c r="J1694" s="2">
        <v>20828900000</v>
      </c>
      <c r="K1694" s="2">
        <v>15785700000</v>
      </c>
      <c r="L1694" s="2">
        <v>10454200000</v>
      </c>
      <c r="M1694" s="2">
        <v>7769660000</v>
      </c>
      <c r="N1694" s="2">
        <v>5140710000</v>
      </c>
      <c r="O1694" s="2">
        <v>3175510000</v>
      </c>
      <c r="P1694" s="2">
        <v>926041000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7261</v>
      </c>
      <c r="B1695" t="s">
        <v>19</v>
      </c>
      <c r="C1695" s="2">
        <v>903262000</v>
      </c>
      <c r="D1695" s="2">
        <v>977466000</v>
      </c>
      <c r="E1695" s="2">
        <v>1087070000</v>
      </c>
      <c r="F1695" s="2">
        <v>1209100000</v>
      </c>
      <c r="G1695" s="2">
        <v>720914000</v>
      </c>
      <c r="H1695" s="2">
        <v>537186000</v>
      </c>
      <c r="I1695" s="2">
        <v>490521000</v>
      </c>
      <c r="J1695" s="2">
        <v>575753000</v>
      </c>
      <c r="K1695" s="2">
        <v>591198000</v>
      </c>
      <c r="L1695" s="2">
        <v>562279000</v>
      </c>
      <c r="M1695" s="2">
        <v>424790000</v>
      </c>
      <c r="N1695" s="2">
        <v>299379000</v>
      </c>
      <c r="O1695" s="2">
        <v>276610000</v>
      </c>
      <c r="P1695" s="2">
        <v>222468000</v>
      </c>
      <c r="Q1695" s="2">
        <v>148056000</v>
      </c>
      <c r="R1695" s="2">
        <v>117083000</v>
      </c>
      <c r="S1695" s="2">
        <v>87609800</v>
      </c>
      <c r="T1695" s="2">
        <v>61706600</v>
      </c>
      <c r="U1695" s="2">
        <v>74865300</v>
      </c>
      <c r="V1695" s="2">
        <v>84272800</v>
      </c>
      <c r="W1695" s="2">
        <v>125085000</v>
      </c>
      <c r="X1695" s="2">
        <v>197163000</v>
      </c>
      <c r="Y1695" s="2">
        <v>276950000</v>
      </c>
      <c r="Z1695" s="2">
        <v>297849000</v>
      </c>
      <c r="AA1695" s="2">
        <v>285882000</v>
      </c>
      <c r="AB1695" s="2">
        <v>290293000</v>
      </c>
      <c r="AC1695" s="2">
        <v>289000000</v>
      </c>
      <c r="AD1695" s="2">
        <v>289614000</v>
      </c>
      <c r="AE1695" s="2">
        <v>288198000</v>
      </c>
      <c r="AF1695" s="2">
        <v>296163000</v>
      </c>
    </row>
    <row r="1696" spans="1:32">
      <c r="A1696" t="s">
        <v>7262</v>
      </c>
      <c r="B1696" t="s">
        <v>19</v>
      </c>
      <c r="C1696" s="2">
        <v>12398700000</v>
      </c>
      <c r="D1696" s="2">
        <v>13292400000</v>
      </c>
      <c r="E1696" s="2">
        <v>13785700000</v>
      </c>
      <c r="F1696" s="2">
        <v>12746000000</v>
      </c>
      <c r="G1696" s="2">
        <v>12368000000</v>
      </c>
      <c r="H1696" s="2">
        <v>12025900000</v>
      </c>
      <c r="I1696" s="2">
        <v>11812800000</v>
      </c>
      <c r="J1696" s="2">
        <v>11976200000</v>
      </c>
      <c r="K1696" s="2">
        <v>11792300000</v>
      </c>
      <c r="L1696" s="2">
        <v>11124800000</v>
      </c>
      <c r="M1696" s="2">
        <v>10655200000</v>
      </c>
      <c r="N1696" s="2">
        <v>9874020000</v>
      </c>
      <c r="O1696" s="2">
        <v>9945370000</v>
      </c>
      <c r="P1696" s="2">
        <v>9691190000</v>
      </c>
      <c r="Q1696" s="2">
        <v>9082300000</v>
      </c>
      <c r="R1696" s="2">
        <v>8698550000</v>
      </c>
      <c r="S1696" s="2">
        <v>8205760000</v>
      </c>
      <c r="T1696" s="2">
        <v>7752970000</v>
      </c>
      <c r="U1696" s="2">
        <v>8339710000</v>
      </c>
      <c r="V1696" s="2">
        <v>8974980000</v>
      </c>
      <c r="W1696" s="2">
        <v>9702380000</v>
      </c>
      <c r="X1696" s="2">
        <v>10408300000</v>
      </c>
      <c r="Y1696" s="2">
        <v>11115600000</v>
      </c>
      <c r="Z1696" s="2">
        <v>11427000000</v>
      </c>
      <c r="AA1696" s="2">
        <v>11567800000</v>
      </c>
      <c r="AB1696" s="2">
        <v>11927900000</v>
      </c>
      <c r="AC1696" s="2">
        <v>12109000000</v>
      </c>
      <c r="AD1696" s="2">
        <v>12370500000</v>
      </c>
      <c r="AE1696" s="2">
        <v>12518700000</v>
      </c>
      <c r="AF1696" s="2">
        <v>12885000000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52941700</v>
      </c>
      <c r="D1704" s="2">
        <v>53251500</v>
      </c>
      <c r="E1704" s="2">
        <v>52293700</v>
      </c>
      <c r="F1704" s="2">
        <v>52285800</v>
      </c>
      <c r="G1704" s="2">
        <v>51885500</v>
      </c>
      <c r="H1704" s="2">
        <v>51855700</v>
      </c>
      <c r="I1704" s="2">
        <v>51792000</v>
      </c>
      <c r="J1704" s="2">
        <v>51780000</v>
      </c>
      <c r="K1704" s="2">
        <v>51748200</v>
      </c>
      <c r="L1704" s="2">
        <v>50818200</v>
      </c>
      <c r="M1704" s="2">
        <v>50818200</v>
      </c>
      <c r="N1704" s="2">
        <v>50818200</v>
      </c>
      <c r="O1704" s="2">
        <v>50818200</v>
      </c>
      <c r="P1704" s="2">
        <v>50784400</v>
      </c>
      <c r="Q1704" s="2">
        <v>50784400</v>
      </c>
      <c r="R1704" s="2">
        <v>50784400</v>
      </c>
      <c r="S1704" s="2">
        <v>50784400</v>
      </c>
      <c r="T1704" s="2">
        <v>50784400</v>
      </c>
      <c r="U1704" s="2">
        <v>50784400</v>
      </c>
      <c r="V1704" s="2">
        <v>50784400</v>
      </c>
      <c r="W1704" s="2">
        <v>50784400</v>
      </c>
      <c r="X1704" s="2">
        <v>50784400</v>
      </c>
      <c r="Y1704" s="2">
        <v>50784400</v>
      </c>
      <c r="Z1704" s="2">
        <v>50784400</v>
      </c>
      <c r="AA1704" s="2">
        <v>50708700</v>
      </c>
      <c r="AB1704" s="2">
        <v>50708700</v>
      </c>
      <c r="AC1704" s="2">
        <v>50708700</v>
      </c>
      <c r="AD1704" s="2">
        <v>50708700</v>
      </c>
      <c r="AE1704" s="2">
        <v>50708700</v>
      </c>
      <c r="AF1704" s="2">
        <v>50708700</v>
      </c>
    </row>
    <row r="1705" spans="1:32">
      <c r="A1705" t="s">
        <v>1642</v>
      </c>
      <c r="B1705" t="s">
        <v>19</v>
      </c>
      <c r="C1705" s="2">
        <v>1577830000</v>
      </c>
      <c r="D1705" s="2">
        <v>1495940000</v>
      </c>
      <c r="E1705" s="2">
        <v>2305900000</v>
      </c>
      <c r="F1705" s="2">
        <v>2463480000</v>
      </c>
      <c r="G1705" s="2">
        <v>1435660000</v>
      </c>
      <c r="H1705" s="2">
        <v>1135490000</v>
      </c>
      <c r="I1705" s="2">
        <v>1183770000</v>
      </c>
      <c r="J1705" s="2">
        <v>1437150000</v>
      </c>
      <c r="K1705" s="2">
        <v>1628270000</v>
      </c>
      <c r="L1705" s="2">
        <v>1685700000</v>
      </c>
      <c r="M1705" s="2">
        <v>1593860000</v>
      </c>
      <c r="N1705" s="2">
        <v>1444700000</v>
      </c>
      <c r="O1705" s="2">
        <v>1523550000</v>
      </c>
      <c r="P1705" s="2">
        <v>1459210000</v>
      </c>
      <c r="Q1705" s="2">
        <v>1266210000</v>
      </c>
      <c r="R1705" s="2">
        <v>1165260000</v>
      </c>
      <c r="S1705" s="2">
        <v>1037260000</v>
      </c>
      <c r="T1705" s="2">
        <v>879341000</v>
      </c>
      <c r="U1705" s="2">
        <v>1067150000</v>
      </c>
      <c r="V1705" s="2">
        <v>1191220000</v>
      </c>
      <c r="W1705" s="2">
        <v>1449790000</v>
      </c>
      <c r="X1705" s="2">
        <v>1859020000</v>
      </c>
      <c r="Y1705" s="2">
        <v>2246920000</v>
      </c>
      <c r="Z1705" s="2">
        <v>2435060000</v>
      </c>
      <c r="AA1705" s="2">
        <v>2588230000</v>
      </c>
      <c r="AB1705" s="2">
        <v>2741410000</v>
      </c>
      <c r="AC1705" s="2">
        <v>2801580000</v>
      </c>
      <c r="AD1705" s="2">
        <v>2875670000</v>
      </c>
      <c r="AE1705" s="2">
        <v>2938740000</v>
      </c>
      <c r="AF1705" s="2">
        <v>3031170000</v>
      </c>
    </row>
    <row r="1706" spans="1:32">
      <c r="A1706" t="s">
        <v>1643</v>
      </c>
      <c r="B1706" t="s">
        <v>19</v>
      </c>
      <c r="C1706" s="2">
        <v>168553000</v>
      </c>
      <c r="D1706" s="2">
        <v>185629000</v>
      </c>
      <c r="E1706" s="2">
        <v>94883400</v>
      </c>
      <c r="F1706" s="2">
        <v>83960600</v>
      </c>
      <c r="G1706" s="2">
        <v>21866800</v>
      </c>
      <c r="H1706" s="2">
        <v>22591800</v>
      </c>
      <c r="I1706" s="2">
        <v>20887500</v>
      </c>
      <c r="J1706" s="2">
        <v>19474400</v>
      </c>
      <c r="K1706" s="2">
        <v>17010600</v>
      </c>
      <c r="L1706" s="2">
        <v>13174300</v>
      </c>
      <c r="M1706" s="2">
        <v>12470700</v>
      </c>
      <c r="N1706" s="2">
        <v>11746100</v>
      </c>
      <c r="O1706" s="2">
        <v>12639400</v>
      </c>
      <c r="P1706" s="2">
        <v>12653000</v>
      </c>
      <c r="Q1706" s="2">
        <v>12248700</v>
      </c>
      <c r="R1706" s="2">
        <v>11748500</v>
      </c>
      <c r="S1706" s="2">
        <v>11115800</v>
      </c>
      <c r="T1706" s="2">
        <v>10883900</v>
      </c>
      <c r="U1706" s="2">
        <v>11820800</v>
      </c>
      <c r="V1706" s="2">
        <v>13950400</v>
      </c>
      <c r="W1706" s="2">
        <v>15892400</v>
      </c>
      <c r="X1706" s="2">
        <v>17067200</v>
      </c>
      <c r="Y1706" s="2">
        <v>17777100</v>
      </c>
      <c r="Z1706" s="2">
        <v>17855200</v>
      </c>
      <c r="AA1706" s="2">
        <v>17894600</v>
      </c>
      <c r="AB1706" s="2">
        <v>17969300</v>
      </c>
      <c r="AC1706" s="2">
        <v>17860400</v>
      </c>
      <c r="AD1706" s="2">
        <v>17920900</v>
      </c>
      <c r="AE1706" s="2">
        <v>17529900</v>
      </c>
      <c r="AF1706" s="2">
        <v>17689200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517342000</v>
      </c>
      <c r="M1710" s="2">
        <v>517342000</v>
      </c>
      <c r="N1710" s="2">
        <v>480239000</v>
      </c>
      <c r="O1710" s="2">
        <v>480239000</v>
      </c>
      <c r="P1710" s="2">
        <v>480239000</v>
      </c>
      <c r="Q1710" s="2">
        <v>469489000</v>
      </c>
      <c r="R1710" s="2">
        <v>469489000</v>
      </c>
      <c r="S1710" s="2">
        <v>464104000</v>
      </c>
      <c r="T1710" s="2">
        <v>458708000</v>
      </c>
      <c r="U1710" s="2">
        <v>464104000</v>
      </c>
      <c r="V1710" s="2">
        <v>469489000</v>
      </c>
      <c r="W1710" s="2">
        <v>474856000</v>
      </c>
      <c r="X1710" s="2">
        <v>485552000</v>
      </c>
      <c r="Y1710" s="2">
        <v>517342000</v>
      </c>
      <c r="Z1710" s="2">
        <v>517342000</v>
      </c>
      <c r="AA1710" s="2">
        <v>517106000</v>
      </c>
      <c r="AB1710" s="2">
        <v>517342000</v>
      </c>
      <c r="AC1710" s="2">
        <v>514704000</v>
      </c>
      <c r="AD1710" s="2">
        <v>517342000</v>
      </c>
      <c r="AE1710" s="2">
        <v>511489000</v>
      </c>
      <c r="AF1710" s="2">
        <v>517342000</v>
      </c>
    </row>
    <row r="1711" spans="1:32">
      <c r="A1711" t="s">
        <v>7263</v>
      </c>
      <c r="B1711" t="s">
        <v>19</v>
      </c>
      <c r="C1711">
        <v>0</v>
      </c>
      <c r="D1711">
        <v>0</v>
      </c>
      <c r="E1711">
        <v>0</v>
      </c>
      <c r="F1711">
        <v>0</v>
      </c>
      <c r="G1711">
        <v>0</v>
      </c>
      <c r="H1711">
        <v>0</v>
      </c>
      <c r="I1711">
        <v>0</v>
      </c>
      <c r="J1711">
        <v>0</v>
      </c>
      <c r="K1711" s="2">
        <v>199792000</v>
      </c>
      <c r="L1711" s="2">
        <v>398482000</v>
      </c>
      <c r="M1711" s="2">
        <v>1883910000</v>
      </c>
      <c r="N1711" s="2">
        <v>3350100000</v>
      </c>
      <c r="O1711" s="2">
        <v>4815880000</v>
      </c>
      <c r="P1711" s="2">
        <v>6263710000</v>
      </c>
      <c r="Q1711" s="2">
        <v>6244760000</v>
      </c>
      <c r="R1711" s="2">
        <v>6176550000</v>
      </c>
      <c r="S1711" s="2">
        <v>6106040000</v>
      </c>
      <c r="T1711" s="2">
        <v>6036500000</v>
      </c>
      <c r="U1711" s="2">
        <v>5993280000</v>
      </c>
      <c r="V1711" s="2">
        <v>5949870000</v>
      </c>
      <c r="W1711" s="2">
        <v>4527040000</v>
      </c>
      <c r="X1711" s="2">
        <v>3102500000</v>
      </c>
      <c r="Y1711" s="2">
        <v>1677030000</v>
      </c>
      <c r="Z1711" s="2">
        <v>146023000</v>
      </c>
      <c r="AA1711">
        <v>0</v>
      </c>
      <c r="AB1711">
        <v>0</v>
      </c>
      <c r="AC1711">
        <v>0</v>
      </c>
      <c r="AD1711">
        <v>0</v>
      </c>
      <c r="AE1711">
        <v>0</v>
      </c>
      <c r="AF1711">
        <v>0</v>
      </c>
    </row>
    <row r="1712" spans="1:32">
      <c r="A1712" t="s">
        <v>7264</v>
      </c>
      <c r="B1712" t="s">
        <v>19</v>
      </c>
      <c r="C1712">
        <v>0</v>
      </c>
      <c r="D1712">
        <v>0</v>
      </c>
      <c r="E1712">
        <v>0</v>
      </c>
      <c r="F1712">
        <v>0</v>
      </c>
      <c r="G1712">
        <v>0</v>
      </c>
      <c r="H1712">
        <v>0</v>
      </c>
      <c r="I1712">
        <v>0</v>
      </c>
      <c r="J1712">
        <v>0</v>
      </c>
      <c r="K1712">
        <v>0</v>
      </c>
      <c r="L1712" s="2">
        <v>29710500</v>
      </c>
      <c r="M1712" s="2">
        <v>29710500</v>
      </c>
      <c r="N1712" s="2">
        <v>29613700</v>
      </c>
      <c r="O1712" s="2">
        <v>29624100</v>
      </c>
      <c r="P1712" s="2">
        <v>29584000</v>
      </c>
      <c r="Q1712" s="2">
        <v>29494500</v>
      </c>
      <c r="R1712" s="2">
        <v>29458200</v>
      </c>
      <c r="S1712" s="2">
        <v>29410000</v>
      </c>
      <c r="T1712" s="2">
        <v>28646400</v>
      </c>
      <c r="U1712" s="2">
        <v>28891200</v>
      </c>
      <c r="V1712" s="2">
        <v>29317100</v>
      </c>
      <c r="W1712" s="2">
        <v>29749800</v>
      </c>
      <c r="X1712" s="2">
        <v>30407500</v>
      </c>
      <c r="Y1712" s="2">
        <v>32011600</v>
      </c>
      <c r="Z1712" s="2">
        <v>20207100</v>
      </c>
      <c r="AA1712" s="2">
        <v>20289200</v>
      </c>
      <c r="AB1712" s="2">
        <v>20324300</v>
      </c>
      <c r="AC1712" s="2">
        <v>20329900</v>
      </c>
      <c r="AD1712" s="2">
        <v>20276500</v>
      </c>
      <c r="AE1712" s="2">
        <v>20196900</v>
      </c>
      <c r="AF1712" s="2">
        <v>20246300</v>
      </c>
    </row>
    <row r="1713" spans="1:32">
      <c r="A1713" t="s">
        <v>7265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7266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7267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7268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7269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7270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7271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7272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7273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7274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7275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7276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7277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7278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294944000000</v>
      </c>
      <c r="D1743" s="2">
        <v>339085000000</v>
      </c>
      <c r="E1743" s="2">
        <v>359608000000</v>
      </c>
      <c r="F1743" s="2">
        <v>322728000000</v>
      </c>
      <c r="G1743" s="2">
        <v>309403000000</v>
      </c>
      <c r="H1743" s="2">
        <v>299263000000</v>
      </c>
      <c r="I1743" s="2">
        <v>290926000000</v>
      </c>
      <c r="J1743" s="2">
        <v>283762000000</v>
      </c>
      <c r="K1743" s="2">
        <v>277885000000</v>
      </c>
      <c r="L1743" s="2">
        <v>272546000000</v>
      </c>
      <c r="M1743" s="2">
        <v>267743000000</v>
      </c>
      <c r="N1743" s="2">
        <v>262940000000</v>
      </c>
      <c r="O1743" s="2">
        <v>258746000000</v>
      </c>
      <c r="P1743" s="2">
        <v>254256000000</v>
      </c>
      <c r="Q1743" s="2">
        <v>249839000000</v>
      </c>
      <c r="R1743" s="2">
        <v>245367000000</v>
      </c>
      <c r="S1743" s="2">
        <v>241259000000</v>
      </c>
      <c r="T1743" s="2">
        <v>237276000000</v>
      </c>
      <c r="U1743" s="2">
        <v>233455000000</v>
      </c>
      <c r="V1743" s="2">
        <v>229713000000</v>
      </c>
      <c r="W1743" s="2">
        <v>226402000000</v>
      </c>
      <c r="X1743" s="2">
        <v>223165000000</v>
      </c>
      <c r="Y1743" s="2">
        <v>220294000000</v>
      </c>
      <c r="Z1743" s="2">
        <v>217373000000</v>
      </c>
      <c r="AA1743" s="2">
        <v>214719000000</v>
      </c>
      <c r="AB1743" s="2">
        <v>212536000000</v>
      </c>
      <c r="AC1743" s="2">
        <v>210360000000</v>
      </c>
      <c r="AD1743" s="2">
        <v>207996000000</v>
      </c>
      <c r="AE1743" s="2">
        <v>205705000000</v>
      </c>
      <c r="AF1743" s="2">
        <v>203268000000</v>
      </c>
    </row>
    <row r="1744" spans="1:32">
      <c r="A1744" t="s">
        <v>1666</v>
      </c>
      <c r="B1744" t="s">
        <v>19</v>
      </c>
      <c r="C1744" s="2">
        <v>2010430000000</v>
      </c>
      <c r="D1744" s="2">
        <v>2314660000000</v>
      </c>
      <c r="E1744" s="2">
        <v>2456150000000</v>
      </c>
      <c r="F1744" s="2">
        <v>2202620000000</v>
      </c>
      <c r="G1744" s="2">
        <v>2110340000000</v>
      </c>
      <c r="H1744" s="2">
        <v>2040100000000</v>
      </c>
      <c r="I1744" s="2">
        <v>1982390000000</v>
      </c>
      <c r="J1744" s="2">
        <v>1932830000000</v>
      </c>
      <c r="K1744" s="2">
        <v>1892240000000</v>
      </c>
      <c r="L1744" s="2">
        <v>1855400000000</v>
      </c>
      <c r="M1744" s="2">
        <v>1822310000000</v>
      </c>
      <c r="N1744" s="2">
        <v>1789210000000</v>
      </c>
      <c r="O1744" s="2">
        <v>1760260000000</v>
      </c>
      <c r="P1744" s="2">
        <v>1729290000000</v>
      </c>
      <c r="Q1744" s="2">
        <v>1698820000000</v>
      </c>
      <c r="R1744" s="2">
        <v>1667960000000</v>
      </c>
      <c r="S1744" s="2">
        <v>1639600000000</v>
      </c>
      <c r="T1744" s="2">
        <v>1612140000000</v>
      </c>
      <c r="U1744" s="2">
        <v>1585770000000</v>
      </c>
      <c r="V1744" s="2">
        <v>1559940000000</v>
      </c>
      <c r="W1744" s="2">
        <v>1537090000000</v>
      </c>
      <c r="X1744" s="2">
        <v>1514740000000</v>
      </c>
      <c r="Y1744" s="2">
        <v>1494910000000</v>
      </c>
      <c r="Z1744" s="2">
        <v>1474710000000</v>
      </c>
      <c r="AA1744" s="2">
        <v>1456380000000</v>
      </c>
      <c r="AB1744" s="2">
        <v>1441340000000</v>
      </c>
      <c r="AC1744" s="2">
        <v>1426340000000</v>
      </c>
      <c r="AD1744" s="2">
        <v>1410010000000</v>
      </c>
      <c r="AE1744" s="2">
        <v>1394180000000</v>
      </c>
      <c r="AF1744" s="2">
        <v>1377360000000</v>
      </c>
    </row>
    <row r="1745" spans="1:32">
      <c r="A1745" t="s">
        <v>1667</v>
      </c>
      <c r="B1745" t="s">
        <v>19</v>
      </c>
      <c r="C1745" s="2">
        <v>264677000000</v>
      </c>
      <c r="D1745" s="2">
        <v>276795000000</v>
      </c>
      <c r="E1745" s="2">
        <v>279266000000</v>
      </c>
      <c r="F1745" s="2">
        <v>260154000000</v>
      </c>
      <c r="G1745" s="2">
        <v>258664000000</v>
      </c>
      <c r="H1745" s="2">
        <v>257568000000</v>
      </c>
      <c r="I1745" s="2">
        <v>256439000000</v>
      </c>
      <c r="J1745" s="2">
        <v>255219000000</v>
      </c>
      <c r="K1745" s="2">
        <v>253726000000</v>
      </c>
      <c r="L1745" s="2">
        <v>252093000000</v>
      </c>
      <c r="M1745" s="2">
        <v>250290000000</v>
      </c>
      <c r="N1745" s="2">
        <v>248477000000</v>
      </c>
      <c r="O1745" s="2">
        <v>247050000000</v>
      </c>
      <c r="P1745" s="2">
        <v>245501000000</v>
      </c>
      <c r="Q1745" s="2">
        <v>243987000000</v>
      </c>
      <c r="R1745" s="2">
        <v>242603000000</v>
      </c>
      <c r="S1745" s="2">
        <v>241348000000</v>
      </c>
      <c r="T1745" s="2">
        <v>240000000000</v>
      </c>
      <c r="U1745" s="2">
        <v>238842000000</v>
      </c>
      <c r="V1745" s="2">
        <v>237757000000</v>
      </c>
      <c r="W1745" s="2">
        <v>236770000000</v>
      </c>
      <c r="X1745" s="2">
        <v>235824000000</v>
      </c>
      <c r="Y1745" s="2">
        <v>235005000000</v>
      </c>
      <c r="Z1745" s="2">
        <v>234351000000</v>
      </c>
      <c r="AA1745" s="2">
        <v>233613000000</v>
      </c>
      <c r="AB1745" s="2">
        <v>232758000000</v>
      </c>
      <c r="AC1745" s="2">
        <v>231954000000</v>
      </c>
      <c r="AD1745" s="2">
        <v>231319000000</v>
      </c>
      <c r="AE1745" s="2">
        <v>230701000000</v>
      </c>
      <c r="AF1745" s="2">
        <v>230054000000</v>
      </c>
    </row>
    <row r="1746" spans="1:32">
      <c r="A1746" t="s">
        <v>1668</v>
      </c>
      <c r="B1746" t="s">
        <v>19</v>
      </c>
      <c r="C1746" s="2">
        <v>414400000000</v>
      </c>
      <c r="D1746" s="2">
        <v>465483000000</v>
      </c>
      <c r="E1746" s="2">
        <v>487932000000</v>
      </c>
      <c r="F1746" s="2">
        <v>442562000000</v>
      </c>
      <c r="G1746" s="2">
        <v>428133000000</v>
      </c>
      <c r="H1746" s="2">
        <v>417231000000</v>
      </c>
      <c r="I1746" s="2">
        <v>408214000000</v>
      </c>
      <c r="J1746" s="2">
        <v>400384000000</v>
      </c>
      <c r="K1746" s="2">
        <v>393779000000</v>
      </c>
      <c r="L1746" s="2">
        <v>387665000000</v>
      </c>
      <c r="M1746" s="2">
        <v>382035000000</v>
      </c>
      <c r="N1746" s="2">
        <v>376392000000</v>
      </c>
      <c r="O1746" s="2">
        <v>371540000000</v>
      </c>
      <c r="P1746" s="2">
        <v>366326000000</v>
      </c>
      <c r="Q1746" s="2">
        <v>361205000000</v>
      </c>
      <c r="R1746" s="2">
        <v>356079000000</v>
      </c>
      <c r="S1746" s="2">
        <v>351387000000</v>
      </c>
      <c r="T1746" s="2">
        <v>346782000000</v>
      </c>
      <c r="U1746" s="2">
        <v>342425000000</v>
      </c>
      <c r="V1746" s="2">
        <v>338177000000</v>
      </c>
      <c r="W1746" s="2">
        <v>334423000000</v>
      </c>
      <c r="X1746" s="2">
        <v>330761000000</v>
      </c>
      <c r="Y1746" s="2">
        <v>327541000000</v>
      </c>
      <c r="Z1746" s="2">
        <v>324334000000</v>
      </c>
      <c r="AA1746" s="2">
        <v>321368000000</v>
      </c>
      <c r="AB1746" s="2">
        <v>318848000000</v>
      </c>
      <c r="AC1746" s="2">
        <v>316356000000</v>
      </c>
      <c r="AD1746" s="2">
        <v>313740000000</v>
      </c>
      <c r="AE1746" s="2">
        <v>311207000000</v>
      </c>
      <c r="AF1746" s="2">
        <v>308505000000</v>
      </c>
    </row>
    <row r="1747" spans="1:32">
      <c r="A1747" t="s">
        <v>1669</v>
      </c>
      <c r="B1747" t="s">
        <v>19</v>
      </c>
      <c r="C1747" s="2">
        <v>387499000000</v>
      </c>
      <c r="D1747" s="2">
        <v>437361000000</v>
      </c>
      <c r="E1747" s="2">
        <v>459994000000</v>
      </c>
      <c r="F1747" s="2">
        <v>416552000000</v>
      </c>
      <c r="G1747" s="2">
        <v>402398000000</v>
      </c>
      <c r="H1747" s="2">
        <v>391674000000</v>
      </c>
      <c r="I1747" s="2">
        <v>382798000000</v>
      </c>
      <c r="J1747" s="2">
        <v>375105000000</v>
      </c>
      <c r="K1747" s="2">
        <v>368644000000</v>
      </c>
      <c r="L1747" s="2">
        <v>362687000000</v>
      </c>
      <c r="M1747" s="2">
        <v>357229000000</v>
      </c>
      <c r="N1747" s="2">
        <v>351769000000</v>
      </c>
      <c r="O1747" s="2">
        <v>347076000000</v>
      </c>
      <c r="P1747" s="2">
        <v>342033000000</v>
      </c>
      <c r="Q1747" s="2">
        <v>337072000000</v>
      </c>
      <c r="R1747" s="2">
        <v>332089000000</v>
      </c>
      <c r="S1747" s="2">
        <v>327522000000</v>
      </c>
      <c r="T1747" s="2">
        <v>323044000000</v>
      </c>
      <c r="U1747" s="2">
        <v>318794000000</v>
      </c>
      <c r="V1747" s="2">
        <v>314646000000</v>
      </c>
      <c r="W1747" s="2">
        <v>310982000000</v>
      </c>
      <c r="X1747" s="2">
        <v>307402000000</v>
      </c>
      <c r="Y1747" s="2">
        <v>304252000000</v>
      </c>
      <c r="Z1747" s="2">
        <v>301099000000</v>
      </c>
      <c r="AA1747" s="2">
        <v>298189000000</v>
      </c>
      <c r="AB1747" s="2">
        <v>295721000000</v>
      </c>
      <c r="AC1747" s="2">
        <v>293279000000</v>
      </c>
      <c r="AD1747" s="2">
        <v>290702000000</v>
      </c>
      <c r="AE1747" s="2">
        <v>288206000000</v>
      </c>
      <c r="AF1747" s="2">
        <v>285537000000</v>
      </c>
    </row>
    <row r="1748" spans="1:32">
      <c r="A1748" t="s">
        <v>1670</v>
      </c>
      <c r="B1748" t="s">
        <v>19</v>
      </c>
      <c r="C1748" s="2">
        <v>168407000000</v>
      </c>
      <c r="D1748" s="2">
        <v>173870000000</v>
      </c>
      <c r="E1748" s="2">
        <v>169581000000</v>
      </c>
      <c r="F1748" s="2">
        <v>157871000000</v>
      </c>
      <c r="G1748" s="2">
        <v>156282000000</v>
      </c>
      <c r="H1748" s="2">
        <v>155350000000</v>
      </c>
      <c r="I1748" s="2">
        <v>154687000000</v>
      </c>
      <c r="J1748" s="2">
        <v>154034000000</v>
      </c>
      <c r="K1748" s="2">
        <v>153332000000</v>
      </c>
      <c r="L1748" s="2">
        <v>152508000000</v>
      </c>
      <c r="M1748" s="2">
        <v>151565000000</v>
      </c>
      <c r="N1748" s="2">
        <v>150518000000</v>
      </c>
      <c r="O1748" s="2">
        <v>149539000000</v>
      </c>
      <c r="P1748" s="2">
        <v>148507000000</v>
      </c>
      <c r="Q1748" s="2">
        <v>147570000000</v>
      </c>
      <c r="R1748" s="2">
        <v>146762000000</v>
      </c>
      <c r="S1748" s="2">
        <v>146088000000</v>
      </c>
      <c r="T1748" s="2">
        <v>145417000000</v>
      </c>
      <c r="U1748" s="2">
        <v>144866000000</v>
      </c>
      <c r="V1748" s="2">
        <v>144375000000</v>
      </c>
      <c r="W1748" s="2">
        <v>143912000000</v>
      </c>
      <c r="X1748" s="2">
        <v>143513000000</v>
      </c>
      <c r="Y1748" s="2">
        <v>143166000000</v>
      </c>
      <c r="Z1748" s="2">
        <v>142940000000</v>
      </c>
      <c r="AA1748" s="2">
        <v>142701000000</v>
      </c>
      <c r="AB1748" s="2">
        <v>142507000000</v>
      </c>
      <c r="AC1748" s="2">
        <v>142339000000</v>
      </c>
      <c r="AD1748" s="2">
        <v>142214000000</v>
      </c>
      <c r="AE1748" s="2">
        <v>142104000000</v>
      </c>
      <c r="AF1748" s="2">
        <v>142079000000</v>
      </c>
    </row>
    <row r="1749" spans="1:32">
      <c r="A1749" t="s">
        <v>1671</v>
      </c>
      <c r="B1749" t="s">
        <v>19</v>
      </c>
      <c r="C1749" s="2">
        <v>19362200000</v>
      </c>
      <c r="D1749" s="2">
        <v>22046300000</v>
      </c>
      <c r="E1749" s="2">
        <v>23282000000</v>
      </c>
      <c r="F1749" s="2">
        <v>20980100000</v>
      </c>
      <c r="G1749" s="2">
        <v>20192100000</v>
      </c>
      <c r="H1749" s="2">
        <v>19592600000</v>
      </c>
      <c r="I1749" s="2">
        <v>19097600000</v>
      </c>
      <c r="J1749" s="2">
        <v>18670200000</v>
      </c>
      <c r="K1749" s="2">
        <v>18315400000</v>
      </c>
      <c r="L1749" s="2">
        <v>17990800000</v>
      </c>
      <c r="M1749" s="2">
        <v>17696200000</v>
      </c>
      <c r="N1749" s="2">
        <v>17401600000</v>
      </c>
      <c r="O1749" s="2">
        <v>17146200000</v>
      </c>
      <c r="P1749" s="2">
        <v>16872500000</v>
      </c>
      <c r="Q1749" s="2">
        <v>16603200000</v>
      </c>
      <c r="R1749" s="2">
        <v>16331500000</v>
      </c>
      <c r="S1749" s="2">
        <v>16082000000</v>
      </c>
      <c r="T1749" s="2">
        <v>15838800000</v>
      </c>
      <c r="U1749" s="2">
        <v>15606700000</v>
      </c>
      <c r="V1749" s="2">
        <v>15379600000</v>
      </c>
      <c r="W1749" s="2">
        <v>15178800000</v>
      </c>
      <c r="X1749" s="2">
        <v>14982400000</v>
      </c>
      <c r="Y1749" s="2">
        <v>14808600000</v>
      </c>
      <c r="Z1749" s="2">
        <v>14633100000</v>
      </c>
      <c r="AA1749" s="2">
        <v>14472500000</v>
      </c>
      <c r="AB1749" s="2">
        <v>14338000000</v>
      </c>
      <c r="AC1749" s="2">
        <v>14204400000</v>
      </c>
      <c r="AD1749" s="2">
        <v>14061500000</v>
      </c>
      <c r="AE1749" s="2">
        <v>13922900000</v>
      </c>
      <c r="AF1749" s="2">
        <v>13775200000</v>
      </c>
    </row>
    <row r="1750" spans="1:32">
      <c r="A1750" t="s">
        <v>1672</v>
      </c>
      <c r="B1750" t="s">
        <v>19</v>
      </c>
      <c r="C1750" s="2">
        <v>208913000000</v>
      </c>
      <c r="D1750" s="2">
        <v>235148000000</v>
      </c>
      <c r="E1750" s="2">
        <v>247168000000</v>
      </c>
      <c r="F1750" s="2">
        <v>224292000000</v>
      </c>
      <c r="G1750" s="2">
        <v>217001000000</v>
      </c>
      <c r="H1750" s="2">
        <v>211482000000</v>
      </c>
      <c r="I1750" s="2">
        <v>206902000000</v>
      </c>
      <c r="J1750" s="2">
        <v>202924000000</v>
      </c>
      <c r="K1750" s="2">
        <v>199564000000</v>
      </c>
      <c r="L1750" s="2">
        <v>196456000000</v>
      </c>
      <c r="M1750" s="2">
        <v>193598000000</v>
      </c>
      <c r="N1750" s="2">
        <v>190741000000</v>
      </c>
      <c r="O1750" s="2">
        <v>188301000000</v>
      </c>
      <c r="P1750" s="2">
        <v>185674000000</v>
      </c>
      <c r="Q1750" s="2">
        <v>183088000000</v>
      </c>
      <c r="R1750" s="2">
        <v>180493000000</v>
      </c>
      <c r="S1750" s="2">
        <v>178115000000</v>
      </c>
      <c r="T1750" s="2">
        <v>175775000000</v>
      </c>
      <c r="U1750" s="2">
        <v>173559000000</v>
      </c>
      <c r="V1750" s="2">
        <v>171398000000</v>
      </c>
      <c r="W1750" s="2">
        <v>169492000000</v>
      </c>
      <c r="X1750" s="2">
        <v>167629000000</v>
      </c>
      <c r="Y1750" s="2">
        <v>165994000000</v>
      </c>
      <c r="Z1750" s="2">
        <v>164363000000</v>
      </c>
      <c r="AA1750" s="2">
        <v>162852000000</v>
      </c>
      <c r="AB1750" s="2">
        <v>161558000000</v>
      </c>
      <c r="AC1750" s="2">
        <v>160280000000</v>
      </c>
      <c r="AD1750" s="2">
        <v>158943000000</v>
      </c>
      <c r="AE1750" s="2">
        <v>157648000000</v>
      </c>
      <c r="AF1750" s="2">
        <v>156256000000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67796700000</v>
      </c>
      <c r="D1755" s="2">
        <v>77926000000</v>
      </c>
      <c r="E1755" s="2">
        <v>82700300000</v>
      </c>
      <c r="F1755" s="2">
        <v>74185300000</v>
      </c>
      <c r="G1755" s="2">
        <v>71124900000</v>
      </c>
      <c r="H1755" s="2">
        <v>68800800000</v>
      </c>
      <c r="I1755" s="2">
        <v>66879800000</v>
      </c>
      <c r="J1755" s="2">
        <v>65233600000</v>
      </c>
      <c r="K1755" s="2">
        <v>63886100000</v>
      </c>
      <c r="L1755" s="2">
        <v>62652300000</v>
      </c>
      <c r="M1755" s="2">
        <v>61547300000</v>
      </c>
      <c r="N1755" s="2">
        <v>60448800000</v>
      </c>
      <c r="O1755" s="2">
        <v>59479200000</v>
      </c>
      <c r="P1755" s="2">
        <v>58449900000</v>
      </c>
      <c r="Q1755" s="2">
        <v>57429300000</v>
      </c>
      <c r="R1755" s="2">
        <v>56411400000</v>
      </c>
      <c r="S1755" s="2">
        <v>55452700000</v>
      </c>
      <c r="T1755" s="2">
        <v>54541700000</v>
      </c>
      <c r="U1755" s="2">
        <v>53663000000</v>
      </c>
      <c r="V1755" s="2">
        <v>52813700000</v>
      </c>
      <c r="W1755" s="2">
        <v>52056900000</v>
      </c>
      <c r="X1755" s="2">
        <v>51309100000</v>
      </c>
      <c r="Y1755" s="2">
        <v>50634500000</v>
      </c>
      <c r="Z1755" s="2">
        <v>49963700000</v>
      </c>
      <c r="AA1755" s="2">
        <v>49362300000</v>
      </c>
      <c r="AB1755" s="2">
        <v>48866500000</v>
      </c>
      <c r="AC1755" s="2">
        <v>48353000000</v>
      </c>
      <c r="AD1755" s="2">
        <v>47814700000</v>
      </c>
      <c r="AE1755" s="2">
        <v>47284900000</v>
      </c>
      <c r="AF1755" s="2">
        <v>46739500000</v>
      </c>
    </row>
    <row r="1756" spans="1:32">
      <c r="A1756" t="s">
        <v>1678</v>
      </c>
      <c r="B1756" t="s">
        <v>19</v>
      </c>
      <c r="C1756" s="2">
        <v>462123000000</v>
      </c>
      <c r="D1756" s="2">
        <v>531935000000</v>
      </c>
      <c r="E1756" s="2">
        <v>564850000000</v>
      </c>
      <c r="F1756" s="2">
        <v>506313000000</v>
      </c>
      <c r="G1756" s="2">
        <v>485119000000</v>
      </c>
      <c r="H1756" s="2">
        <v>469022000000</v>
      </c>
      <c r="I1756" s="2">
        <v>455723000000</v>
      </c>
      <c r="J1756" s="2">
        <v>444335000000</v>
      </c>
      <c r="K1756" s="2">
        <v>435028000000</v>
      </c>
      <c r="L1756" s="2">
        <v>426516000000</v>
      </c>
      <c r="M1756" s="2">
        <v>418901000000</v>
      </c>
      <c r="N1756" s="2">
        <v>411329000000</v>
      </c>
      <c r="O1756" s="2">
        <v>404639000000</v>
      </c>
      <c r="P1756" s="2">
        <v>397540000000</v>
      </c>
      <c r="Q1756" s="2">
        <v>390500000000</v>
      </c>
      <c r="R1756" s="2">
        <v>383476000000</v>
      </c>
      <c r="S1756" s="2">
        <v>376860000000</v>
      </c>
      <c r="T1756" s="2">
        <v>370575000000</v>
      </c>
      <c r="U1756" s="2">
        <v>364511000000</v>
      </c>
      <c r="V1756" s="2">
        <v>358648000000</v>
      </c>
      <c r="W1756" s="2">
        <v>353425000000</v>
      </c>
      <c r="X1756" s="2">
        <v>348263000000</v>
      </c>
      <c r="Y1756" s="2">
        <v>343603000000</v>
      </c>
      <c r="Z1756" s="2">
        <v>338966000000</v>
      </c>
      <c r="AA1756" s="2">
        <v>334811000000</v>
      </c>
      <c r="AB1756" s="2">
        <v>331396000000</v>
      </c>
      <c r="AC1756" s="2">
        <v>327855000000</v>
      </c>
      <c r="AD1756" s="2">
        <v>324138000000</v>
      </c>
      <c r="AE1756" s="2">
        <v>320477000000</v>
      </c>
      <c r="AF1756" s="2">
        <v>316712000000</v>
      </c>
    </row>
    <row r="1757" spans="1:32">
      <c r="A1757" t="s">
        <v>1679</v>
      </c>
      <c r="B1757" t="s">
        <v>19</v>
      </c>
      <c r="C1757" s="2">
        <v>60848100000</v>
      </c>
      <c r="D1757" s="2">
        <v>63633300000</v>
      </c>
      <c r="E1757" s="2">
        <v>64208100000</v>
      </c>
      <c r="F1757" s="2">
        <v>59808700000</v>
      </c>
      <c r="G1757" s="2">
        <v>59462400000</v>
      </c>
      <c r="H1757" s="2">
        <v>59209700000</v>
      </c>
      <c r="I1757" s="2">
        <v>58954500000</v>
      </c>
      <c r="J1757" s="2">
        <v>58670400000</v>
      </c>
      <c r="K1757" s="2">
        <v>58326900000</v>
      </c>
      <c r="L1757" s="2">
        <v>57949500000</v>
      </c>
      <c r="M1757" s="2">
        <v>57541900000</v>
      </c>
      <c r="N1757" s="2">
        <v>57129100000</v>
      </c>
      <c r="O1757" s="2">
        <v>56796200000</v>
      </c>
      <c r="P1757" s="2">
        <v>56433500000</v>
      </c>
      <c r="Q1757" s="2">
        <v>56087300000</v>
      </c>
      <c r="R1757" s="2">
        <v>55765600000</v>
      </c>
      <c r="S1757" s="2">
        <v>55473400000</v>
      </c>
      <c r="T1757" s="2">
        <v>55175100000</v>
      </c>
      <c r="U1757" s="2">
        <v>54912700000</v>
      </c>
      <c r="V1757" s="2">
        <v>54663700000</v>
      </c>
      <c r="W1757" s="2">
        <v>54432300000</v>
      </c>
      <c r="X1757" s="2">
        <v>54216000000</v>
      </c>
      <c r="Y1757" s="2">
        <v>54025900000</v>
      </c>
      <c r="Z1757" s="2">
        <v>53867200000</v>
      </c>
      <c r="AA1757" s="2">
        <v>53707900000</v>
      </c>
      <c r="AB1757" s="2">
        <v>53506300000</v>
      </c>
      <c r="AC1757" s="2">
        <v>53328500000</v>
      </c>
      <c r="AD1757" s="2">
        <v>53175800000</v>
      </c>
      <c r="AE1757" s="2">
        <v>53033100000</v>
      </c>
      <c r="AF1757" s="2">
        <v>52882500000</v>
      </c>
    </row>
    <row r="1758" spans="1:32">
      <c r="A1758" t="s">
        <v>1680</v>
      </c>
      <c r="B1758" t="s">
        <v>19</v>
      </c>
      <c r="C1758" s="2">
        <v>95258500000</v>
      </c>
      <c r="D1758" s="2">
        <v>106983000000</v>
      </c>
      <c r="E1758" s="2">
        <v>112205000000</v>
      </c>
      <c r="F1758" s="2">
        <v>101735000000</v>
      </c>
      <c r="G1758" s="2">
        <v>98418400000</v>
      </c>
      <c r="H1758" s="2">
        <v>95919600000</v>
      </c>
      <c r="I1758" s="2">
        <v>93843700000</v>
      </c>
      <c r="J1758" s="2">
        <v>92042800000</v>
      </c>
      <c r="K1758" s="2">
        <v>90527900000</v>
      </c>
      <c r="L1758" s="2">
        <v>89114800000</v>
      </c>
      <c r="M1758" s="2">
        <v>87822500000</v>
      </c>
      <c r="N1758" s="2">
        <v>86532900000</v>
      </c>
      <c r="O1758" s="2">
        <v>85410000000</v>
      </c>
      <c r="P1758" s="2">
        <v>84211500000</v>
      </c>
      <c r="Q1758" s="2">
        <v>83029600000</v>
      </c>
      <c r="R1758" s="2">
        <v>81860700000</v>
      </c>
      <c r="S1758" s="2">
        <v>80765500000</v>
      </c>
      <c r="T1758" s="2">
        <v>79716200000</v>
      </c>
      <c r="U1758" s="2">
        <v>78716100000</v>
      </c>
      <c r="V1758" s="2">
        <v>77751400000</v>
      </c>
      <c r="W1758" s="2">
        <v>76890700000</v>
      </c>
      <c r="X1758" s="2">
        <v>76045800000</v>
      </c>
      <c r="Y1758" s="2">
        <v>75288800000</v>
      </c>
      <c r="Z1758" s="2">
        <v>74549000000</v>
      </c>
      <c r="AA1758" s="2">
        <v>73881100000</v>
      </c>
      <c r="AB1758" s="2">
        <v>73305600000</v>
      </c>
      <c r="AC1758" s="2">
        <v>72722000000</v>
      </c>
      <c r="AD1758" s="2">
        <v>72122600000</v>
      </c>
      <c r="AE1758" s="2">
        <v>71536700000</v>
      </c>
      <c r="AF1758" s="2">
        <v>70930200000</v>
      </c>
    </row>
    <row r="1759" spans="1:32">
      <c r="A1759" t="s">
        <v>1681</v>
      </c>
      <c r="B1759" t="s">
        <v>19</v>
      </c>
      <c r="C1759" s="2">
        <v>89074300000</v>
      </c>
      <c r="D1759" s="2">
        <v>100518000000</v>
      </c>
      <c r="E1759" s="2">
        <v>105782000000</v>
      </c>
      <c r="F1759" s="2">
        <v>95755100000</v>
      </c>
      <c r="G1759" s="2">
        <v>92502400000</v>
      </c>
      <c r="H1759" s="2">
        <v>90044400000</v>
      </c>
      <c r="I1759" s="2">
        <v>88000600000</v>
      </c>
      <c r="J1759" s="2">
        <v>86231300000</v>
      </c>
      <c r="K1759" s="2">
        <v>84749800000</v>
      </c>
      <c r="L1759" s="2">
        <v>83372900000</v>
      </c>
      <c r="M1759" s="2">
        <v>82120300000</v>
      </c>
      <c r="N1759" s="2">
        <v>80872500000</v>
      </c>
      <c r="O1759" s="2">
        <v>79786300000</v>
      </c>
      <c r="P1759" s="2">
        <v>78627300000</v>
      </c>
      <c r="Q1759" s="2">
        <v>77481900000</v>
      </c>
      <c r="R1759" s="2">
        <v>76345500000</v>
      </c>
      <c r="S1759" s="2">
        <v>75279400000</v>
      </c>
      <c r="T1759" s="2">
        <v>74258700000</v>
      </c>
      <c r="U1759" s="2">
        <v>73283600000</v>
      </c>
      <c r="V1759" s="2">
        <v>72342000000</v>
      </c>
      <c r="W1759" s="2">
        <v>71501500000</v>
      </c>
      <c r="X1759" s="2">
        <v>70675700000</v>
      </c>
      <c r="Y1759" s="2">
        <v>69934700000</v>
      </c>
      <c r="Z1759" s="2">
        <v>69208100000</v>
      </c>
      <c r="AA1759" s="2">
        <v>68552100000</v>
      </c>
      <c r="AB1759" s="2">
        <v>67989000000</v>
      </c>
      <c r="AC1759" s="2">
        <v>67416800000</v>
      </c>
      <c r="AD1759" s="2">
        <v>66826700000</v>
      </c>
      <c r="AE1759" s="2">
        <v>66249400000</v>
      </c>
      <c r="AF1759" s="2">
        <v>65650900000</v>
      </c>
    </row>
    <row r="1760" spans="1:32">
      <c r="A1760" t="s">
        <v>1682</v>
      </c>
      <c r="B1760" t="s">
        <v>19</v>
      </c>
      <c r="C1760" s="2">
        <v>38714500000</v>
      </c>
      <c r="D1760" s="2">
        <v>39970400000</v>
      </c>
      <c r="E1760" s="2">
        <v>38982100000</v>
      </c>
      <c r="F1760" s="2">
        <v>36293400000</v>
      </c>
      <c r="G1760" s="2">
        <v>35928000000</v>
      </c>
      <c r="H1760" s="2">
        <v>35713500000</v>
      </c>
      <c r="I1760" s="2">
        <v>35563200000</v>
      </c>
      <c r="J1760" s="2">
        <v>35412700000</v>
      </c>
      <c r="K1760" s="2">
        <v>35246300000</v>
      </c>
      <c r="L1760" s="2">
        <v>35058900000</v>
      </c>
      <c r="M1760" s="2">
        <v>34838700000</v>
      </c>
      <c r="N1760" s="2">
        <v>34598500000</v>
      </c>
      <c r="O1760" s="2">
        <v>34374800000</v>
      </c>
      <c r="P1760" s="2">
        <v>34137100000</v>
      </c>
      <c r="Q1760" s="2">
        <v>33924000000</v>
      </c>
      <c r="R1760" s="2">
        <v>33743700000</v>
      </c>
      <c r="S1760" s="2">
        <v>33585500000</v>
      </c>
      <c r="T1760" s="2">
        <v>33433000000</v>
      </c>
      <c r="U1760" s="2">
        <v>33301800000</v>
      </c>
      <c r="V1760" s="2">
        <v>33183800000</v>
      </c>
      <c r="W1760" s="2">
        <v>33084800000</v>
      </c>
      <c r="X1760" s="2">
        <v>32991900000</v>
      </c>
      <c r="Y1760" s="2">
        <v>32915800000</v>
      </c>
      <c r="Z1760" s="2">
        <v>32856900000</v>
      </c>
      <c r="AA1760" s="2">
        <v>32807500000</v>
      </c>
      <c r="AB1760" s="2">
        <v>32762600000</v>
      </c>
      <c r="AC1760" s="2">
        <v>32720400000</v>
      </c>
      <c r="AD1760" s="2">
        <v>32693200000</v>
      </c>
      <c r="AE1760" s="2">
        <v>32668200000</v>
      </c>
      <c r="AF1760" s="2">
        <v>32653000000</v>
      </c>
    </row>
    <row r="1761" spans="1:32">
      <c r="A1761" t="s">
        <v>1683</v>
      </c>
      <c r="B1761" t="s">
        <v>19</v>
      </c>
      <c r="C1761" s="2">
        <v>4450730000</v>
      </c>
      <c r="D1761" s="2">
        <v>5066700000</v>
      </c>
      <c r="E1761" s="2">
        <v>5354140000</v>
      </c>
      <c r="F1761" s="2">
        <v>4822740000</v>
      </c>
      <c r="G1761" s="2">
        <v>4641710000</v>
      </c>
      <c r="H1761" s="2">
        <v>4504310000</v>
      </c>
      <c r="I1761" s="2">
        <v>4390290000</v>
      </c>
      <c r="J1761" s="2">
        <v>4292050000</v>
      </c>
      <c r="K1761" s="2">
        <v>4210690000</v>
      </c>
      <c r="L1761" s="2">
        <v>4135680000</v>
      </c>
      <c r="M1761" s="2">
        <v>4067970000</v>
      </c>
      <c r="N1761" s="2">
        <v>4000620000</v>
      </c>
      <c r="O1761" s="2">
        <v>3941550000</v>
      </c>
      <c r="P1761" s="2">
        <v>3878720000</v>
      </c>
      <c r="Q1761" s="2">
        <v>3816510000</v>
      </c>
      <c r="R1761" s="2">
        <v>3754600000</v>
      </c>
      <c r="S1761" s="2">
        <v>3696380000</v>
      </c>
      <c r="T1761" s="2">
        <v>3640850000</v>
      </c>
      <c r="U1761" s="2">
        <v>3587520000</v>
      </c>
      <c r="V1761" s="2">
        <v>3535990000</v>
      </c>
      <c r="W1761" s="2">
        <v>3490000000</v>
      </c>
      <c r="X1761" s="2">
        <v>3444660000</v>
      </c>
      <c r="Y1761" s="2">
        <v>3403810000</v>
      </c>
      <c r="Z1761" s="2">
        <v>3363460000</v>
      </c>
      <c r="AA1761" s="2">
        <v>3327130000</v>
      </c>
      <c r="AB1761" s="2">
        <v>3296520000</v>
      </c>
      <c r="AC1761" s="2">
        <v>3265120000</v>
      </c>
      <c r="AD1761" s="2">
        <v>3232480000</v>
      </c>
      <c r="AE1761" s="2">
        <v>3200430000</v>
      </c>
      <c r="AF1761" s="2">
        <v>3167350000</v>
      </c>
    </row>
    <row r="1762" spans="1:32">
      <c r="A1762" t="s">
        <v>1684</v>
      </c>
      <c r="B1762" t="s">
        <v>19</v>
      </c>
      <c r="C1762" s="2">
        <v>48023000000</v>
      </c>
      <c r="D1762" s="2">
        <v>54044200000</v>
      </c>
      <c r="E1762" s="2">
        <v>56839600000</v>
      </c>
      <c r="F1762" s="2">
        <v>51559600000</v>
      </c>
      <c r="G1762" s="2">
        <v>49883700000</v>
      </c>
      <c r="H1762" s="2">
        <v>48618600000</v>
      </c>
      <c r="I1762" s="2">
        <v>47564200000</v>
      </c>
      <c r="J1762" s="2">
        <v>46649200000</v>
      </c>
      <c r="K1762" s="2">
        <v>45878800000</v>
      </c>
      <c r="L1762" s="2">
        <v>45160300000</v>
      </c>
      <c r="M1762" s="2">
        <v>44504900000</v>
      </c>
      <c r="N1762" s="2">
        <v>43852200000</v>
      </c>
      <c r="O1762" s="2">
        <v>43287100000</v>
      </c>
      <c r="P1762" s="2">
        <v>42683000000</v>
      </c>
      <c r="Q1762" s="2">
        <v>42086000000</v>
      </c>
      <c r="R1762" s="2">
        <v>41493700000</v>
      </c>
      <c r="S1762" s="2">
        <v>40938500000</v>
      </c>
      <c r="T1762" s="2">
        <v>40405700000</v>
      </c>
      <c r="U1762" s="2">
        <v>39898000000</v>
      </c>
      <c r="V1762" s="2">
        <v>39407700000</v>
      </c>
      <c r="W1762" s="2">
        <v>38969700000</v>
      </c>
      <c r="X1762" s="2">
        <v>38540000000</v>
      </c>
      <c r="Y1762" s="2">
        <v>38155200000</v>
      </c>
      <c r="Z1762" s="2">
        <v>37779100000</v>
      </c>
      <c r="AA1762" s="2">
        <v>37438900000</v>
      </c>
      <c r="AB1762" s="2">
        <v>37143300000</v>
      </c>
      <c r="AC1762" s="2">
        <v>36844700000</v>
      </c>
      <c r="AD1762" s="2">
        <v>36537700000</v>
      </c>
      <c r="AE1762" s="2">
        <v>36238000000</v>
      </c>
      <c r="AF1762" s="2">
        <v>35926300000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24051400000</v>
      </c>
      <c r="D1767" s="2">
        <v>24986800000</v>
      </c>
      <c r="E1767" s="2">
        <v>25048200000</v>
      </c>
      <c r="F1767" s="2">
        <v>24416200000</v>
      </c>
      <c r="G1767" s="2">
        <v>25101700000</v>
      </c>
      <c r="H1767" s="2">
        <v>25298000000</v>
      </c>
      <c r="I1767" s="2">
        <v>25468100000</v>
      </c>
      <c r="J1767" s="2">
        <v>25639600000</v>
      </c>
      <c r="K1767" s="2">
        <v>25785600000</v>
      </c>
      <c r="L1767" s="2">
        <v>25345100000</v>
      </c>
      <c r="M1767" s="2">
        <v>25408000000</v>
      </c>
      <c r="N1767" s="2">
        <v>25460400000</v>
      </c>
      <c r="O1767" s="2">
        <v>25480900000</v>
      </c>
      <c r="P1767" s="2">
        <v>25482200000</v>
      </c>
      <c r="Q1767" s="2">
        <v>25471500000</v>
      </c>
      <c r="R1767" s="2">
        <v>25460100000</v>
      </c>
      <c r="S1767" s="2">
        <v>25445900000</v>
      </c>
      <c r="T1767" s="2">
        <v>25400100000</v>
      </c>
      <c r="U1767" s="2">
        <v>25370100000</v>
      </c>
      <c r="V1767" s="2">
        <v>25326700000</v>
      </c>
      <c r="W1767" s="2">
        <v>25280700000</v>
      </c>
      <c r="X1767" s="2">
        <v>25243300000</v>
      </c>
      <c r="Y1767" s="2">
        <v>25227400000</v>
      </c>
      <c r="Z1767" s="2">
        <v>25232100000</v>
      </c>
      <c r="AA1767" s="2">
        <v>25217500000</v>
      </c>
      <c r="AB1767" s="2">
        <v>25148500000</v>
      </c>
      <c r="AC1767" s="2">
        <v>25120400000</v>
      </c>
      <c r="AD1767" s="2">
        <v>25113300000</v>
      </c>
      <c r="AE1767" s="2">
        <v>25109700000</v>
      </c>
      <c r="AF1767" s="2">
        <v>25091900000</v>
      </c>
    </row>
    <row r="1768" spans="1:32">
      <c r="A1768" t="s">
        <v>1690</v>
      </c>
      <c r="B1768" t="s">
        <v>19</v>
      </c>
      <c r="C1768" s="2">
        <v>145570000000</v>
      </c>
      <c r="D1768" s="2">
        <v>151586000000</v>
      </c>
      <c r="E1768" s="2">
        <v>151997000000</v>
      </c>
      <c r="F1768" s="2">
        <v>148384000000</v>
      </c>
      <c r="G1768" s="2">
        <v>152255000000</v>
      </c>
      <c r="H1768" s="2">
        <v>153388000000</v>
      </c>
      <c r="I1768" s="2">
        <v>154373000000</v>
      </c>
      <c r="J1768" s="2">
        <v>155385000000</v>
      </c>
      <c r="K1768" s="2">
        <v>156246000000</v>
      </c>
      <c r="L1768" s="2">
        <v>153765000000</v>
      </c>
      <c r="M1768" s="2">
        <v>154144000000</v>
      </c>
      <c r="N1768" s="2">
        <v>154481000000</v>
      </c>
      <c r="O1768" s="2">
        <v>154631000000</v>
      </c>
      <c r="P1768" s="2">
        <v>154671000000</v>
      </c>
      <c r="Q1768" s="2">
        <v>154642000000</v>
      </c>
      <c r="R1768" s="2">
        <v>154603000000</v>
      </c>
      <c r="S1768" s="2">
        <v>154543000000</v>
      </c>
      <c r="T1768" s="2">
        <v>154306000000</v>
      </c>
      <c r="U1768" s="2">
        <v>154158000000</v>
      </c>
      <c r="V1768" s="2">
        <v>153935000000</v>
      </c>
      <c r="W1768" s="2">
        <v>153698000000</v>
      </c>
      <c r="X1768" s="2">
        <v>153507000000</v>
      </c>
      <c r="Y1768" s="2">
        <v>153438000000</v>
      </c>
      <c r="Z1768" s="2">
        <v>153482000000</v>
      </c>
      <c r="AA1768" s="2">
        <v>153420000000</v>
      </c>
      <c r="AB1768" s="2">
        <v>153045000000</v>
      </c>
      <c r="AC1768" s="2">
        <v>152908000000</v>
      </c>
      <c r="AD1768" s="2">
        <v>152886000000</v>
      </c>
      <c r="AE1768" s="2">
        <v>152893000000</v>
      </c>
      <c r="AF1768" s="2">
        <v>152818000000</v>
      </c>
    </row>
    <row r="1769" spans="1:32">
      <c r="A1769" t="s">
        <v>1691</v>
      </c>
      <c r="B1769" t="s">
        <v>19</v>
      </c>
      <c r="C1769" s="2">
        <v>215024000000</v>
      </c>
      <c r="D1769" s="2">
        <v>223604000000</v>
      </c>
      <c r="E1769" s="2">
        <v>224081000000</v>
      </c>
      <c r="F1769" s="2">
        <v>218917000000</v>
      </c>
      <c r="G1769" s="2">
        <v>223927000000</v>
      </c>
      <c r="H1769" s="2">
        <v>225457000000</v>
      </c>
      <c r="I1769" s="2">
        <v>226778000000</v>
      </c>
      <c r="J1769" s="2">
        <v>228169000000</v>
      </c>
      <c r="K1769" s="2">
        <v>229299000000</v>
      </c>
      <c r="L1769" s="2">
        <v>226358000000</v>
      </c>
      <c r="M1769" s="2">
        <v>226838000000</v>
      </c>
      <c r="N1769" s="2">
        <v>227295000000</v>
      </c>
      <c r="O1769" s="2">
        <v>227494000000</v>
      </c>
      <c r="P1769" s="2">
        <v>227547000000</v>
      </c>
      <c r="Q1769" s="2">
        <v>227508000000</v>
      </c>
      <c r="R1769" s="2">
        <v>227440000000</v>
      </c>
      <c r="S1769" s="2">
        <v>227333000000</v>
      </c>
      <c r="T1769" s="2">
        <v>226999000000</v>
      </c>
      <c r="U1769" s="2">
        <v>226780000000</v>
      </c>
      <c r="V1769" s="2">
        <v>226463000000</v>
      </c>
      <c r="W1769" s="2">
        <v>226125000000</v>
      </c>
      <c r="X1769" s="2">
        <v>225849000000</v>
      </c>
      <c r="Y1769" s="2">
        <v>225726000000</v>
      </c>
      <c r="Z1769" s="2">
        <v>225752000000</v>
      </c>
      <c r="AA1769" s="2">
        <v>225646000000</v>
      </c>
      <c r="AB1769" s="2">
        <v>225110000000</v>
      </c>
      <c r="AC1769" s="2">
        <v>224898000000</v>
      </c>
      <c r="AD1769" s="2">
        <v>224834000000</v>
      </c>
      <c r="AE1769" s="2">
        <v>224829000000</v>
      </c>
      <c r="AF1769" s="2">
        <v>224721000000</v>
      </c>
    </row>
    <row r="1770" spans="1:32">
      <c r="A1770" t="s">
        <v>1692</v>
      </c>
      <c r="B1770" t="s">
        <v>19</v>
      </c>
      <c r="C1770" s="2">
        <v>112305000000</v>
      </c>
      <c r="D1770" s="2">
        <v>118037000000</v>
      </c>
      <c r="E1770" s="2">
        <v>118553000000</v>
      </c>
      <c r="F1770" s="2">
        <v>116133000000</v>
      </c>
      <c r="G1770" s="2">
        <v>119016000000</v>
      </c>
      <c r="H1770" s="2">
        <v>119877000000</v>
      </c>
      <c r="I1770" s="2">
        <v>120637000000</v>
      </c>
      <c r="J1770" s="2">
        <v>121438000000</v>
      </c>
      <c r="K1770" s="2">
        <v>122157000000</v>
      </c>
      <c r="L1770" s="2">
        <v>120109000000</v>
      </c>
      <c r="M1770" s="2">
        <v>120463000000</v>
      </c>
      <c r="N1770" s="2">
        <v>120800000000</v>
      </c>
      <c r="O1770" s="2">
        <v>120997000000</v>
      </c>
      <c r="P1770" s="2">
        <v>121108000000</v>
      </c>
      <c r="Q1770" s="2">
        <v>121172000000</v>
      </c>
      <c r="R1770" s="2">
        <v>121219000000</v>
      </c>
      <c r="S1770" s="2">
        <v>121249000000</v>
      </c>
      <c r="T1770" s="2">
        <v>121151000000</v>
      </c>
      <c r="U1770" s="2">
        <v>121117000000</v>
      </c>
      <c r="V1770" s="2">
        <v>121029000000</v>
      </c>
      <c r="W1770" s="2">
        <v>120932000000</v>
      </c>
      <c r="X1770" s="2">
        <v>120864000000</v>
      </c>
      <c r="Y1770" s="2">
        <v>120893000000</v>
      </c>
      <c r="Z1770" s="2">
        <v>120996000000</v>
      </c>
      <c r="AA1770" s="2">
        <v>121023000000</v>
      </c>
      <c r="AB1770" s="2">
        <v>120822000000</v>
      </c>
      <c r="AC1770" s="2">
        <v>120804000000</v>
      </c>
      <c r="AD1770" s="2">
        <v>120860000000</v>
      </c>
      <c r="AE1770" s="2">
        <v>120946000000</v>
      </c>
      <c r="AF1770" s="2">
        <v>120965000000</v>
      </c>
    </row>
    <row r="1771" spans="1:32">
      <c r="A1771" t="s">
        <v>1693</v>
      </c>
      <c r="B1771" t="s">
        <v>19</v>
      </c>
      <c r="C1771" s="2">
        <v>83496000000</v>
      </c>
      <c r="D1771" s="2">
        <v>86898900000</v>
      </c>
      <c r="E1771" s="2">
        <v>87162000000</v>
      </c>
      <c r="F1771" s="2">
        <v>84939600000</v>
      </c>
      <c r="G1771" s="2">
        <v>87519700000</v>
      </c>
      <c r="H1771" s="2">
        <v>88242500000</v>
      </c>
      <c r="I1771" s="2">
        <v>88872200000</v>
      </c>
      <c r="J1771" s="2">
        <v>89499100000</v>
      </c>
      <c r="K1771" s="2">
        <v>90050500000</v>
      </c>
      <c r="L1771" s="2">
        <v>88301900000</v>
      </c>
      <c r="M1771" s="2">
        <v>88547700000</v>
      </c>
      <c r="N1771" s="2">
        <v>88745700000</v>
      </c>
      <c r="O1771" s="2">
        <v>88828700000</v>
      </c>
      <c r="P1771" s="2">
        <v>88839900000</v>
      </c>
      <c r="Q1771" s="2">
        <v>88807100000</v>
      </c>
      <c r="R1771" s="2">
        <v>88775200000</v>
      </c>
      <c r="S1771" s="2">
        <v>88736200000</v>
      </c>
      <c r="T1771" s="2">
        <v>88577800000</v>
      </c>
      <c r="U1771" s="2">
        <v>88478500000</v>
      </c>
      <c r="V1771" s="2">
        <v>88329400000</v>
      </c>
      <c r="W1771" s="2">
        <v>88171400000</v>
      </c>
      <c r="X1771" s="2">
        <v>88044900000</v>
      </c>
      <c r="Y1771" s="2">
        <v>88000800000</v>
      </c>
      <c r="Z1771" s="2">
        <v>88032600000</v>
      </c>
      <c r="AA1771" s="2">
        <v>87990900000</v>
      </c>
      <c r="AB1771" s="2">
        <v>87751700000</v>
      </c>
      <c r="AC1771" s="2">
        <v>87662600000</v>
      </c>
      <c r="AD1771" s="2">
        <v>87651600000</v>
      </c>
      <c r="AE1771" s="2">
        <v>87648300000</v>
      </c>
      <c r="AF1771" s="2">
        <v>87590800000</v>
      </c>
    </row>
    <row r="1772" spans="1:32">
      <c r="A1772" t="s">
        <v>1694</v>
      </c>
      <c r="B1772" t="s">
        <v>19</v>
      </c>
      <c r="C1772" s="2">
        <v>224990000000</v>
      </c>
      <c r="D1772" s="2">
        <v>245472000000</v>
      </c>
      <c r="E1772" s="2">
        <v>247762000000</v>
      </c>
      <c r="F1772" s="2">
        <v>247357000000</v>
      </c>
      <c r="G1772" s="2">
        <v>248521000000</v>
      </c>
      <c r="H1772" s="2">
        <v>249369000000</v>
      </c>
      <c r="I1772" s="2">
        <v>250210000000</v>
      </c>
      <c r="J1772" s="2">
        <v>251482000000</v>
      </c>
      <c r="K1772" s="2">
        <v>252745000000</v>
      </c>
      <c r="L1772" s="2">
        <v>251037000000</v>
      </c>
      <c r="M1772" s="2">
        <v>251926000000</v>
      </c>
      <c r="N1772" s="2">
        <v>253156000000</v>
      </c>
      <c r="O1772" s="2">
        <v>254213000000</v>
      </c>
      <c r="P1772" s="2">
        <v>255183000000</v>
      </c>
      <c r="Q1772" s="2">
        <v>256153000000</v>
      </c>
      <c r="R1772" s="2">
        <v>256948000000</v>
      </c>
      <c r="S1772" s="2">
        <v>257657000000</v>
      </c>
      <c r="T1772" s="2">
        <v>258356000000</v>
      </c>
      <c r="U1772" s="2">
        <v>259064000000</v>
      </c>
      <c r="V1772" s="2">
        <v>259767000000</v>
      </c>
      <c r="W1772" s="2">
        <v>260474000000</v>
      </c>
      <c r="X1772" s="2">
        <v>261138000000</v>
      </c>
      <c r="Y1772" s="2">
        <v>261882000000</v>
      </c>
      <c r="Z1772" s="2">
        <v>262552000000</v>
      </c>
      <c r="AA1772" s="2">
        <v>263258000000</v>
      </c>
      <c r="AB1772" s="2">
        <v>263796000000</v>
      </c>
      <c r="AC1772" s="2">
        <v>264552000000</v>
      </c>
      <c r="AD1772" s="2">
        <v>265221000000</v>
      </c>
      <c r="AE1772" s="2">
        <v>266093000000</v>
      </c>
      <c r="AF1772" s="2">
        <v>266888000000</v>
      </c>
    </row>
    <row r="1773" spans="1:32">
      <c r="A1773" t="s">
        <v>1695</v>
      </c>
      <c r="B1773" t="s">
        <v>19</v>
      </c>
      <c r="C1773" s="2">
        <v>2894980000</v>
      </c>
      <c r="D1773" s="2">
        <v>2989180000</v>
      </c>
      <c r="E1773" s="2">
        <v>2993540000</v>
      </c>
      <c r="F1773" s="2">
        <v>2910060000</v>
      </c>
      <c r="G1773" s="2">
        <v>2997520000</v>
      </c>
      <c r="H1773" s="2">
        <v>3022040000</v>
      </c>
      <c r="I1773" s="2">
        <v>3043090000</v>
      </c>
      <c r="J1773" s="2">
        <v>3063820000</v>
      </c>
      <c r="K1773" s="2">
        <v>3081000000</v>
      </c>
      <c r="L1773" s="2">
        <v>3027250000</v>
      </c>
      <c r="M1773" s="2">
        <v>3034070000</v>
      </c>
      <c r="N1773" s="2">
        <v>3039140000</v>
      </c>
      <c r="O1773" s="2">
        <v>3040250000</v>
      </c>
      <c r="P1773" s="2">
        <v>3038990000</v>
      </c>
      <c r="Q1773" s="2">
        <v>3036140000</v>
      </c>
      <c r="R1773" s="2">
        <v>3033410000</v>
      </c>
      <c r="S1773" s="2">
        <v>3030410000</v>
      </c>
      <c r="T1773" s="2">
        <v>3023300000</v>
      </c>
      <c r="U1773" s="2">
        <v>3018240000</v>
      </c>
      <c r="V1773" s="2">
        <v>3011440000</v>
      </c>
      <c r="W1773" s="2">
        <v>3004300000</v>
      </c>
      <c r="X1773" s="2">
        <v>2998340000</v>
      </c>
      <c r="Y1773" s="2">
        <v>2995040000</v>
      </c>
      <c r="Z1773" s="2">
        <v>2994530000</v>
      </c>
      <c r="AA1773" s="2">
        <v>2991490000</v>
      </c>
      <c r="AB1773" s="2">
        <v>2981520000</v>
      </c>
      <c r="AC1773" s="2">
        <v>2976610000</v>
      </c>
      <c r="AD1773" s="2">
        <v>2974570000</v>
      </c>
      <c r="AE1773" s="2">
        <v>2972750000</v>
      </c>
      <c r="AF1773" s="2">
        <v>2969210000</v>
      </c>
    </row>
    <row r="1774" spans="1:32">
      <c r="A1774" t="s">
        <v>1696</v>
      </c>
      <c r="B1774" t="s">
        <v>19</v>
      </c>
      <c r="C1774" s="2">
        <v>46679600000</v>
      </c>
      <c r="D1774" s="2">
        <v>48337400000</v>
      </c>
      <c r="E1774" s="2">
        <v>48457300000</v>
      </c>
      <c r="F1774" s="2">
        <v>47068300000</v>
      </c>
      <c r="G1774" s="2">
        <v>48704600000</v>
      </c>
      <c r="H1774" s="2">
        <v>49146300000</v>
      </c>
      <c r="I1774" s="2">
        <v>49529300000</v>
      </c>
      <c r="J1774" s="2">
        <v>49898000000</v>
      </c>
      <c r="K1774" s="2">
        <v>50222700000</v>
      </c>
      <c r="L1774" s="2">
        <v>49116200000</v>
      </c>
      <c r="M1774" s="2">
        <v>49254500000</v>
      </c>
      <c r="N1774" s="2">
        <v>49351900000</v>
      </c>
      <c r="O1774" s="2">
        <v>49380300000</v>
      </c>
      <c r="P1774" s="2">
        <v>49364600000</v>
      </c>
      <c r="Q1774" s="2">
        <v>49320900000</v>
      </c>
      <c r="R1774" s="2">
        <v>49282900000</v>
      </c>
      <c r="S1774" s="2">
        <v>49243200000</v>
      </c>
      <c r="T1774" s="2">
        <v>49126600000</v>
      </c>
      <c r="U1774" s="2">
        <v>49048000000</v>
      </c>
      <c r="V1774" s="2">
        <v>48937300000</v>
      </c>
      <c r="W1774" s="2">
        <v>48821000000</v>
      </c>
      <c r="X1774" s="2">
        <v>48725900000</v>
      </c>
      <c r="Y1774" s="2">
        <v>48682400000</v>
      </c>
      <c r="Z1774" s="2">
        <v>48689400000</v>
      </c>
      <c r="AA1774" s="2">
        <v>48647800000</v>
      </c>
      <c r="AB1774" s="2">
        <v>48484500000</v>
      </c>
      <c r="AC1774" s="2">
        <v>48411900000</v>
      </c>
      <c r="AD1774" s="2">
        <v>48391500000</v>
      </c>
      <c r="AE1774" s="2">
        <v>48369900000</v>
      </c>
      <c r="AF1774" s="2">
        <v>48315000000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7395</v>
      </c>
      <c r="B1778" t="s">
        <v>19</v>
      </c>
      <c r="C1778" s="2">
        <v>8200000000000</v>
      </c>
      <c r="D1778" s="2">
        <v>8200000000000</v>
      </c>
      <c r="E1778" s="2">
        <v>8294000000000</v>
      </c>
      <c r="F1778" s="2">
        <v>8341000000000</v>
      </c>
      <c r="G1778" s="2">
        <v>8387000000000</v>
      </c>
      <c r="H1778" s="2">
        <v>8433000000000</v>
      </c>
      <c r="I1778" s="2">
        <v>8479000000000</v>
      </c>
      <c r="J1778" s="2">
        <v>8524000000000</v>
      </c>
      <c r="K1778" s="2">
        <v>8570000000000</v>
      </c>
      <c r="L1778" s="2">
        <v>8616000000000</v>
      </c>
      <c r="M1778" s="2">
        <v>8662000000000</v>
      </c>
      <c r="N1778" s="2">
        <v>8708000000000</v>
      </c>
      <c r="O1778" s="2">
        <v>8753000000000</v>
      </c>
      <c r="P1778" s="2">
        <v>8799000000000</v>
      </c>
      <c r="Q1778" s="2">
        <v>8843000000000</v>
      </c>
      <c r="R1778" s="2">
        <v>8886000000000</v>
      </c>
      <c r="S1778" s="2">
        <v>8928000000000</v>
      </c>
      <c r="T1778" s="2">
        <v>8968000000000</v>
      </c>
      <c r="U1778" s="2">
        <v>9007000000000</v>
      </c>
      <c r="V1778" s="2">
        <v>9045000000000</v>
      </c>
      <c r="W1778" s="2">
        <v>9081000000000</v>
      </c>
      <c r="X1778" s="2">
        <v>9117000000000</v>
      </c>
      <c r="Y1778" s="2">
        <v>9151000000000</v>
      </c>
      <c r="Z1778" s="2">
        <v>9185000000000</v>
      </c>
      <c r="AA1778" s="2">
        <v>9217000000000</v>
      </c>
      <c r="AB1778" s="2">
        <v>9249000000000</v>
      </c>
      <c r="AC1778" s="2">
        <v>9280000000000</v>
      </c>
      <c r="AD1778" s="2">
        <v>9310000000000</v>
      </c>
      <c r="AE1778" s="2">
        <v>9340000000000</v>
      </c>
      <c r="AF1778" s="2">
        <v>9370000000000</v>
      </c>
    </row>
    <row r="1779" spans="1:32">
      <c r="A1779" t="s">
        <v>7396</v>
      </c>
      <c r="B1779" t="s">
        <v>19</v>
      </c>
      <c r="C1779" s="2">
        <v>435600000000</v>
      </c>
      <c r="D1779" s="2">
        <v>435600000000</v>
      </c>
      <c r="E1779" s="2">
        <v>435600000000</v>
      </c>
      <c r="F1779" s="2">
        <v>440600000000</v>
      </c>
      <c r="G1779" s="2">
        <v>443100000000</v>
      </c>
      <c r="H1779" s="2">
        <v>445600000000</v>
      </c>
      <c r="I1779" s="2">
        <v>448000000000</v>
      </c>
      <c r="J1779" s="2">
        <v>450400000000</v>
      </c>
      <c r="K1779" s="2">
        <v>452900000000</v>
      </c>
      <c r="L1779" s="2">
        <v>455300000000</v>
      </c>
      <c r="M1779" s="2">
        <v>457700000000</v>
      </c>
      <c r="N1779" s="2">
        <v>460200000000</v>
      </c>
      <c r="O1779" s="2">
        <v>462600000000</v>
      </c>
      <c r="P1779" s="2">
        <v>465000000000</v>
      </c>
      <c r="Q1779" s="2">
        <v>467400000000</v>
      </c>
      <c r="R1779" s="2">
        <v>469800000000</v>
      </c>
      <c r="S1779" s="2">
        <v>472100000000</v>
      </c>
      <c r="T1779" s="2">
        <v>474300000000</v>
      </c>
      <c r="U1779" s="2">
        <v>476400000000</v>
      </c>
      <c r="V1779" s="2">
        <v>478500000000</v>
      </c>
      <c r="W1779" s="2">
        <v>480500000000</v>
      </c>
      <c r="X1779" s="2">
        <v>482500000000</v>
      </c>
      <c r="Y1779" s="2">
        <v>484300000000</v>
      </c>
      <c r="Z1779" s="2">
        <v>486200000000</v>
      </c>
      <c r="AA1779" s="2">
        <v>487900000000</v>
      </c>
      <c r="AB1779" s="2">
        <v>489700000000</v>
      </c>
      <c r="AC1779" s="2">
        <v>491400000000</v>
      </c>
      <c r="AD1779" s="2">
        <v>493000000000</v>
      </c>
      <c r="AE1779" s="2">
        <v>494600000000</v>
      </c>
      <c r="AF1779" s="2">
        <v>496200000000</v>
      </c>
    </row>
    <row r="1780" spans="1:32">
      <c r="A1780" t="s">
        <v>7397</v>
      </c>
      <c r="B1780" t="s">
        <v>19</v>
      </c>
      <c r="C1780" s="2">
        <v>2473000000000</v>
      </c>
      <c r="D1780" s="2">
        <v>2473000000000</v>
      </c>
      <c r="E1780" s="2">
        <v>2473000000000</v>
      </c>
      <c r="F1780" s="2">
        <v>2501000000000</v>
      </c>
      <c r="G1780" s="2">
        <v>2515000000000</v>
      </c>
      <c r="H1780" s="2">
        <v>2529000000000</v>
      </c>
      <c r="I1780" s="2">
        <v>2543000000000</v>
      </c>
      <c r="J1780" s="2">
        <v>2557000000000</v>
      </c>
      <c r="K1780" s="2">
        <v>2571000000000</v>
      </c>
      <c r="L1780" s="2">
        <v>2584000000000</v>
      </c>
      <c r="M1780" s="2">
        <v>2598000000000</v>
      </c>
      <c r="N1780" s="2">
        <v>2612000000000</v>
      </c>
      <c r="O1780" s="2">
        <v>2626000000000</v>
      </c>
      <c r="P1780" s="2">
        <v>2640000000000</v>
      </c>
      <c r="Q1780" s="2">
        <v>2653000000000</v>
      </c>
      <c r="R1780" s="2">
        <v>2667000000000</v>
      </c>
      <c r="S1780" s="2">
        <v>2680000000000</v>
      </c>
      <c r="T1780" s="2">
        <v>2692000000000</v>
      </c>
      <c r="U1780" s="2">
        <v>2704000000000</v>
      </c>
      <c r="V1780" s="2">
        <v>2716000000000</v>
      </c>
      <c r="W1780" s="2">
        <v>2727000000000</v>
      </c>
      <c r="X1780" s="2">
        <v>2738000000000</v>
      </c>
      <c r="Y1780" s="2">
        <v>2749000000000</v>
      </c>
      <c r="Z1780" s="2">
        <v>2760000000000</v>
      </c>
      <c r="AA1780" s="2">
        <v>2770000000000</v>
      </c>
      <c r="AB1780" s="2">
        <v>2779000000000</v>
      </c>
      <c r="AC1780" s="2">
        <v>2789000000000</v>
      </c>
      <c r="AD1780" s="2">
        <v>2798000000000</v>
      </c>
      <c r="AE1780" s="2">
        <v>2808000000000</v>
      </c>
      <c r="AF1780" s="2">
        <v>2817000000000</v>
      </c>
    </row>
    <row r="1781" spans="1:32">
      <c r="A1781" t="s">
        <v>7398</v>
      </c>
      <c r="B1781" t="s">
        <v>19</v>
      </c>
      <c r="C1781" s="2">
        <v>193400000000</v>
      </c>
      <c r="D1781" s="2">
        <v>193400000000</v>
      </c>
      <c r="E1781" s="2">
        <v>193400000000</v>
      </c>
      <c r="F1781" s="2">
        <v>195600000000</v>
      </c>
      <c r="G1781" s="2">
        <v>196700000000</v>
      </c>
      <c r="H1781" s="2">
        <v>197800000000</v>
      </c>
      <c r="I1781" s="2">
        <v>198900000000</v>
      </c>
      <c r="J1781" s="2">
        <v>200000000000</v>
      </c>
      <c r="K1781" s="2">
        <v>201100000000</v>
      </c>
      <c r="L1781" s="2">
        <v>202200000000</v>
      </c>
      <c r="M1781" s="2">
        <v>203200000000</v>
      </c>
      <c r="N1781" s="2">
        <v>204300000000</v>
      </c>
      <c r="O1781" s="2">
        <v>205400000000</v>
      </c>
      <c r="P1781" s="2">
        <v>206500000000</v>
      </c>
      <c r="Q1781" s="2">
        <v>207500000000</v>
      </c>
      <c r="R1781" s="2">
        <v>208600000000</v>
      </c>
      <c r="S1781" s="2">
        <v>209600000000</v>
      </c>
      <c r="T1781" s="2">
        <v>210600000000</v>
      </c>
      <c r="U1781" s="2">
        <v>211500000000</v>
      </c>
      <c r="V1781" s="2">
        <v>212500000000</v>
      </c>
      <c r="W1781" s="2">
        <v>213300000000</v>
      </c>
      <c r="X1781" s="2">
        <v>214200000000</v>
      </c>
      <c r="Y1781" s="2">
        <v>215000000000</v>
      </c>
      <c r="Z1781" s="2">
        <v>215900000000</v>
      </c>
      <c r="AA1781" s="2">
        <v>216600000000</v>
      </c>
      <c r="AB1781" s="2">
        <v>217400000000</v>
      </c>
      <c r="AC1781" s="2">
        <v>218200000000</v>
      </c>
      <c r="AD1781" s="2">
        <v>218900000000</v>
      </c>
      <c r="AE1781" s="2">
        <v>219600000000</v>
      </c>
      <c r="AF1781" s="2">
        <v>220300000000</v>
      </c>
    </row>
    <row r="1782" spans="1:32">
      <c r="A1782" t="s">
        <v>7399</v>
      </c>
      <c r="B1782" t="s">
        <v>19</v>
      </c>
      <c r="C1782" s="2">
        <v>19110000000</v>
      </c>
      <c r="D1782" s="2">
        <v>19110000000</v>
      </c>
      <c r="E1782" s="2">
        <v>19110000000</v>
      </c>
      <c r="F1782" s="2">
        <v>19330000000</v>
      </c>
      <c r="G1782" s="2">
        <v>19430000000</v>
      </c>
      <c r="H1782" s="2">
        <v>19540000000</v>
      </c>
      <c r="I1782" s="2">
        <v>19650000000</v>
      </c>
      <c r="J1782" s="2">
        <v>19760000000</v>
      </c>
      <c r="K1782" s="2">
        <v>19860000000</v>
      </c>
      <c r="L1782" s="2">
        <v>19970000000</v>
      </c>
      <c r="M1782" s="2">
        <v>20080000000</v>
      </c>
      <c r="N1782" s="2">
        <v>20180000000</v>
      </c>
      <c r="O1782" s="2">
        <v>20290000000</v>
      </c>
      <c r="P1782" s="2">
        <v>20400000000</v>
      </c>
      <c r="Q1782" s="2">
        <v>20500000000</v>
      </c>
      <c r="R1782" s="2">
        <v>20600000000</v>
      </c>
      <c r="S1782" s="2">
        <v>20700000000</v>
      </c>
      <c r="T1782" s="2">
        <v>20800000000</v>
      </c>
      <c r="U1782" s="2">
        <v>20900000000</v>
      </c>
      <c r="V1782" s="2">
        <v>20990000000</v>
      </c>
      <c r="W1782" s="2">
        <v>21070000000</v>
      </c>
      <c r="X1782" s="2">
        <v>21160000000</v>
      </c>
      <c r="Y1782" s="2">
        <v>21240000000</v>
      </c>
      <c r="Z1782" s="2">
        <v>21320000000</v>
      </c>
      <c r="AA1782" s="2">
        <v>21400000000</v>
      </c>
      <c r="AB1782" s="2">
        <v>21480000000</v>
      </c>
      <c r="AC1782" s="2">
        <v>21550000000</v>
      </c>
      <c r="AD1782" s="2">
        <v>21620000000</v>
      </c>
      <c r="AE1782" s="2">
        <v>21690000000</v>
      </c>
      <c r="AF1782" s="2">
        <v>21760000000</v>
      </c>
    </row>
    <row r="1783" spans="1:32">
      <c r="A1783" t="s">
        <v>7400</v>
      </c>
      <c r="B1783" t="s">
        <v>19</v>
      </c>
      <c r="C1783" s="2">
        <v>17910000000</v>
      </c>
      <c r="D1783" s="2">
        <v>17910000000</v>
      </c>
      <c r="E1783" s="2">
        <v>17910000000</v>
      </c>
      <c r="F1783" s="2">
        <v>18120000000</v>
      </c>
      <c r="G1783" s="2">
        <v>18220000000</v>
      </c>
      <c r="H1783" s="2">
        <v>18320000000</v>
      </c>
      <c r="I1783" s="2">
        <v>18420000000</v>
      </c>
      <c r="J1783" s="2">
        <v>18520000000</v>
      </c>
      <c r="K1783" s="2">
        <v>18620000000</v>
      </c>
      <c r="L1783" s="2">
        <v>18720000000</v>
      </c>
      <c r="M1783" s="2">
        <v>18820000000</v>
      </c>
      <c r="N1783" s="2">
        <v>18920000000</v>
      </c>
      <c r="O1783" s="2">
        <v>19020000000</v>
      </c>
      <c r="P1783" s="2">
        <v>19120000000</v>
      </c>
      <c r="Q1783" s="2">
        <v>19220000000</v>
      </c>
      <c r="R1783" s="2">
        <v>19320000000</v>
      </c>
      <c r="S1783" s="2">
        <v>19410000000</v>
      </c>
      <c r="T1783" s="2">
        <v>19500000000</v>
      </c>
      <c r="U1783" s="2">
        <v>19590000000</v>
      </c>
      <c r="V1783" s="2">
        <v>19670000000</v>
      </c>
      <c r="W1783" s="2">
        <v>19760000000</v>
      </c>
      <c r="X1783" s="2">
        <v>19840000000</v>
      </c>
      <c r="Y1783" s="2">
        <v>19910000000</v>
      </c>
      <c r="Z1783" s="2">
        <v>19990000000</v>
      </c>
      <c r="AA1783" s="2">
        <v>20060000000</v>
      </c>
      <c r="AB1783" s="2">
        <v>20130000000</v>
      </c>
      <c r="AC1783" s="2">
        <v>20200000000</v>
      </c>
      <c r="AD1783" s="2">
        <v>20270000000</v>
      </c>
      <c r="AE1783" s="2">
        <v>20340000000</v>
      </c>
      <c r="AF1783" s="2">
        <v>20400000000</v>
      </c>
    </row>
    <row r="1784" spans="1:32">
      <c r="A1784" t="s">
        <v>7401</v>
      </c>
      <c r="B1784" t="s">
        <v>19</v>
      </c>
      <c r="C1784" s="2">
        <v>148100000</v>
      </c>
      <c r="D1784" s="2">
        <v>148100000</v>
      </c>
      <c r="E1784" s="2">
        <v>148100000</v>
      </c>
      <c r="F1784" s="2">
        <v>149800000</v>
      </c>
      <c r="G1784" s="2">
        <v>150600000</v>
      </c>
      <c r="H1784" s="2">
        <v>151400000</v>
      </c>
      <c r="I1784" s="2">
        <v>152300000</v>
      </c>
      <c r="J1784" s="2">
        <v>153100000</v>
      </c>
      <c r="K1784" s="2">
        <v>153900000</v>
      </c>
      <c r="L1784" s="2">
        <v>154700000</v>
      </c>
      <c r="M1784" s="2">
        <v>155600000</v>
      </c>
      <c r="N1784" s="2">
        <v>156400000</v>
      </c>
      <c r="O1784" s="2">
        <v>157200000</v>
      </c>
      <c r="P1784" s="2">
        <v>158100000</v>
      </c>
      <c r="Q1784" s="2">
        <v>158900000</v>
      </c>
      <c r="R1784" s="2">
        <v>159700000</v>
      </c>
      <c r="S1784" s="2">
        <v>160400000</v>
      </c>
      <c r="T1784" s="2">
        <v>161200000</v>
      </c>
      <c r="U1784" s="2">
        <v>161900000</v>
      </c>
      <c r="V1784" s="2">
        <v>162600000</v>
      </c>
      <c r="W1784" s="2">
        <v>163300000</v>
      </c>
      <c r="X1784" s="2">
        <v>164000000</v>
      </c>
      <c r="Y1784" s="2">
        <v>164600000</v>
      </c>
      <c r="Z1784" s="2">
        <v>165200000</v>
      </c>
      <c r="AA1784" s="2">
        <v>165800000</v>
      </c>
      <c r="AB1784" s="2">
        <v>166400000</v>
      </c>
      <c r="AC1784" s="2">
        <v>167000000</v>
      </c>
      <c r="AD1784" s="2">
        <v>167600000</v>
      </c>
      <c r="AE1784" s="2">
        <v>168100000</v>
      </c>
      <c r="AF1784" s="2">
        <v>168700000</v>
      </c>
    </row>
    <row r="1785" spans="1:32">
      <c r="A1785" t="s">
        <v>7402</v>
      </c>
      <c r="B1785" t="s">
        <v>19</v>
      </c>
      <c r="C1785" s="2">
        <v>8402000000</v>
      </c>
      <c r="D1785" s="2">
        <v>8402000000</v>
      </c>
      <c r="E1785" s="2">
        <v>8402000000</v>
      </c>
      <c r="F1785" s="2">
        <v>8498000000</v>
      </c>
      <c r="G1785" s="2">
        <v>8546000000</v>
      </c>
      <c r="H1785" s="2">
        <v>8593000000</v>
      </c>
      <c r="I1785" s="2">
        <v>8640000000</v>
      </c>
      <c r="J1785" s="2">
        <v>8687000000</v>
      </c>
      <c r="K1785" s="2">
        <v>8734000000</v>
      </c>
      <c r="L1785" s="2">
        <v>8781000000</v>
      </c>
      <c r="M1785" s="2">
        <v>8828000000</v>
      </c>
      <c r="N1785" s="2">
        <v>8875000000</v>
      </c>
      <c r="O1785" s="2">
        <v>8922000000</v>
      </c>
      <c r="P1785" s="2">
        <v>8968000000</v>
      </c>
      <c r="Q1785" s="2">
        <v>9015000000</v>
      </c>
      <c r="R1785" s="2">
        <v>9060000000</v>
      </c>
      <c r="S1785" s="2">
        <v>9104000000</v>
      </c>
      <c r="T1785" s="2">
        <v>9147000000</v>
      </c>
      <c r="U1785" s="2">
        <v>9188000000</v>
      </c>
      <c r="V1785" s="2">
        <v>9228000000</v>
      </c>
      <c r="W1785" s="2">
        <v>9267000000</v>
      </c>
      <c r="X1785" s="2">
        <v>9304000000</v>
      </c>
      <c r="Y1785" s="2">
        <v>9341000000</v>
      </c>
      <c r="Z1785" s="2">
        <v>9376000000</v>
      </c>
      <c r="AA1785" s="2">
        <v>9410000000</v>
      </c>
      <c r="AB1785" s="2">
        <v>9444000000</v>
      </c>
      <c r="AC1785" s="2">
        <v>9476000000</v>
      </c>
      <c r="AD1785" s="2">
        <v>9508000000</v>
      </c>
      <c r="AE1785" s="2">
        <v>9539000000</v>
      </c>
      <c r="AF1785" s="2">
        <v>9570000000</v>
      </c>
    </row>
    <row r="1786" spans="1:32">
      <c r="A1786" t="s">
        <v>7403</v>
      </c>
      <c r="B1786" t="s">
        <v>19</v>
      </c>
      <c r="C1786" s="2">
        <v>5428000000</v>
      </c>
      <c r="D1786" s="2">
        <v>5428000000</v>
      </c>
      <c r="E1786" s="2">
        <v>5428000000</v>
      </c>
      <c r="F1786" s="2">
        <v>5490000000</v>
      </c>
      <c r="G1786" s="2">
        <v>5521000000</v>
      </c>
      <c r="H1786" s="2">
        <v>5552000000</v>
      </c>
      <c r="I1786" s="2">
        <v>5582000000</v>
      </c>
      <c r="J1786" s="2">
        <v>5612000000</v>
      </c>
      <c r="K1786" s="2">
        <v>5643000000</v>
      </c>
      <c r="L1786" s="2">
        <v>5673000000</v>
      </c>
      <c r="M1786" s="2">
        <v>5703000000</v>
      </c>
      <c r="N1786" s="2">
        <v>5734000000</v>
      </c>
      <c r="O1786" s="2">
        <v>5764000000</v>
      </c>
      <c r="P1786" s="2">
        <v>5794000000</v>
      </c>
      <c r="Q1786" s="2">
        <v>5824000000</v>
      </c>
      <c r="R1786" s="2">
        <v>5854000000</v>
      </c>
      <c r="S1786" s="2">
        <v>5882000000</v>
      </c>
      <c r="T1786" s="2">
        <v>5910000000</v>
      </c>
      <c r="U1786" s="2">
        <v>5936000000</v>
      </c>
      <c r="V1786" s="2">
        <v>5962000000</v>
      </c>
      <c r="W1786" s="2">
        <v>5987000000</v>
      </c>
      <c r="X1786" s="2">
        <v>6011000000</v>
      </c>
      <c r="Y1786" s="2">
        <v>6035000000</v>
      </c>
      <c r="Z1786" s="2">
        <v>6058000000</v>
      </c>
      <c r="AA1786" s="2">
        <v>6080000000</v>
      </c>
      <c r="AB1786" s="2">
        <v>6101000000</v>
      </c>
      <c r="AC1786" s="2">
        <v>6122000000</v>
      </c>
      <c r="AD1786" s="2">
        <v>6143000000</v>
      </c>
      <c r="AE1786" s="2">
        <v>6163000000</v>
      </c>
      <c r="AF1786" s="2">
        <v>6183000000</v>
      </c>
    </row>
    <row r="1787" spans="1:32">
      <c r="A1787" t="s">
        <v>7404</v>
      </c>
      <c r="B1787" t="s">
        <v>19</v>
      </c>
      <c r="C1787" s="2">
        <v>9936000000000</v>
      </c>
      <c r="D1787" s="2">
        <v>9936000000000</v>
      </c>
      <c r="E1787" s="2">
        <v>9895000000000</v>
      </c>
      <c r="F1787" s="2">
        <v>9694000000000</v>
      </c>
      <c r="G1787" s="2">
        <v>9661000000000</v>
      </c>
      <c r="H1787" s="2">
        <v>9502000000000</v>
      </c>
      <c r="I1787" s="2">
        <v>9377000000000</v>
      </c>
      <c r="J1787" s="2">
        <v>9362000000000</v>
      </c>
      <c r="K1787" s="2">
        <v>9347000000000</v>
      </c>
      <c r="L1787" s="2">
        <v>9420000000000</v>
      </c>
      <c r="M1787" s="2">
        <v>9570000000000</v>
      </c>
      <c r="N1787" s="2">
        <v>9623000000000</v>
      </c>
      <c r="O1787" s="2">
        <v>9718000000000</v>
      </c>
      <c r="P1787" s="2">
        <v>9840000000000</v>
      </c>
      <c r="Q1787" s="2">
        <v>10080000000000</v>
      </c>
      <c r="R1787" s="2">
        <v>10080000000000</v>
      </c>
      <c r="S1787" s="2">
        <v>10070000000000</v>
      </c>
      <c r="T1787" s="2">
        <v>10060000000000</v>
      </c>
      <c r="U1787" s="2">
        <v>10040000000000</v>
      </c>
      <c r="V1787" s="2">
        <v>10030000000000</v>
      </c>
      <c r="W1787" s="2">
        <v>10020000000000</v>
      </c>
      <c r="X1787" s="2">
        <v>9993000000000</v>
      </c>
      <c r="Y1787" s="2">
        <v>9966000000000</v>
      </c>
      <c r="Z1787" s="2">
        <v>9939000000000</v>
      </c>
      <c r="AA1787" s="2">
        <v>9913000000000</v>
      </c>
      <c r="AB1787" s="2">
        <v>9886000000000</v>
      </c>
      <c r="AC1787" s="2">
        <v>9852000000000</v>
      </c>
      <c r="AD1787" s="2">
        <v>9819000000000</v>
      </c>
      <c r="AE1787" s="2">
        <v>9785000000000</v>
      </c>
      <c r="AF1787" s="2">
        <v>9752000000000</v>
      </c>
    </row>
    <row r="1788" spans="1:32">
      <c r="A1788" t="s">
        <v>7405</v>
      </c>
      <c r="B1788" t="s">
        <v>19</v>
      </c>
      <c r="C1788" s="2">
        <v>1176000000000</v>
      </c>
      <c r="D1788" s="2">
        <v>1176000000000</v>
      </c>
      <c r="E1788" s="2">
        <v>1196000000000</v>
      </c>
      <c r="F1788" s="2">
        <v>1185000000000</v>
      </c>
      <c r="G1788" s="2">
        <v>1194000000000</v>
      </c>
      <c r="H1788" s="2">
        <v>1188000000000</v>
      </c>
      <c r="I1788" s="2">
        <v>1186000000000</v>
      </c>
      <c r="J1788" s="2">
        <v>1198000000000</v>
      </c>
      <c r="K1788" s="2">
        <v>1210000000000</v>
      </c>
      <c r="L1788" s="2">
        <v>1232000000000</v>
      </c>
      <c r="M1788" s="2">
        <v>1263000000000</v>
      </c>
      <c r="N1788" s="2">
        <v>1274000000000</v>
      </c>
      <c r="O1788" s="2">
        <v>1290000000000</v>
      </c>
      <c r="P1788" s="2">
        <v>1309000000000</v>
      </c>
      <c r="Q1788" s="2">
        <v>1342000000000</v>
      </c>
      <c r="R1788" s="2">
        <v>1347000000000</v>
      </c>
      <c r="S1788" s="2">
        <v>1351000000000</v>
      </c>
      <c r="T1788" s="2">
        <v>1355000000000</v>
      </c>
      <c r="U1788" s="2">
        <v>1359000000000</v>
      </c>
      <c r="V1788" s="2">
        <v>1363000000000</v>
      </c>
      <c r="W1788" s="2">
        <v>1367000000000</v>
      </c>
      <c r="X1788" s="2">
        <v>1371000000000</v>
      </c>
      <c r="Y1788" s="2">
        <v>1374000000000</v>
      </c>
      <c r="Z1788" s="2">
        <v>1377000000000</v>
      </c>
      <c r="AA1788" s="2">
        <v>1380000000000</v>
      </c>
      <c r="AB1788" s="2">
        <v>1384000000000</v>
      </c>
      <c r="AC1788" s="2">
        <v>1387000000000</v>
      </c>
      <c r="AD1788" s="2">
        <v>1390000000000</v>
      </c>
      <c r="AE1788" s="2">
        <v>1393000000000</v>
      </c>
      <c r="AF1788" s="2">
        <v>1396000000000</v>
      </c>
    </row>
    <row r="1789" spans="1:32">
      <c r="A1789" t="s">
        <v>7406</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7407</v>
      </c>
      <c r="B1790" t="s">
        <v>19</v>
      </c>
      <c r="C1790" s="2">
        <v>2500000000000</v>
      </c>
      <c r="D1790" s="2">
        <v>2140680000000</v>
      </c>
      <c r="E1790" s="2">
        <v>2075850000000</v>
      </c>
      <c r="F1790" s="2">
        <v>1835570000000</v>
      </c>
      <c r="G1790" s="2">
        <v>1629900000000</v>
      </c>
      <c r="H1790" s="2">
        <v>1641220000000</v>
      </c>
      <c r="I1790" s="2">
        <v>1622870000000</v>
      </c>
      <c r="J1790" s="2">
        <v>1543040000000</v>
      </c>
      <c r="K1790" s="2">
        <v>1422070000000</v>
      </c>
      <c r="L1790" s="2">
        <v>1378340000000</v>
      </c>
      <c r="M1790" s="2">
        <v>1183860000000</v>
      </c>
      <c r="N1790" s="2">
        <v>1126720000000</v>
      </c>
      <c r="O1790" s="2">
        <v>1078170000000</v>
      </c>
      <c r="P1790" s="2">
        <v>1038110000000</v>
      </c>
      <c r="Q1790" s="2">
        <v>994149000000</v>
      </c>
      <c r="R1790" s="2">
        <v>943771000000</v>
      </c>
      <c r="S1790" s="2">
        <v>932677000000</v>
      </c>
      <c r="T1790" s="2">
        <v>940996000000</v>
      </c>
      <c r="U1790" s="2">
        <v>918359000000</v>
      </c>
      <c r="V1790" s="2">
        <v>902847000000</v>
      </c>
      <c r="W1790" s="2">
        <v>890090000000</v>
      </c>
      <c r="X1790" s="2">
        <v>818586000000</v>
      </c>
      <c r="Y1790" s="2">
        <v>763647000000</v>
      </c>
      <c r="Z1790" s="2">
        <v>705009000000</v>
      </c>
      <c r="AA1790" s="2">
        <v>650634000000</v>
      </c>
      <c r="AB1790" s="2">
        <v>658664000000</v>
      </c>
      <c r="AC1790" s="2">
        <v>658749000000</v>
      </c>
      <c r="AD1790" s="2">
        <v>653571000000</v>
      </c>
      <c r="AE1790" s="2">
        <v>640826000000</v>
      </c>
      <c r="AF1790" s="2">
        <v>640271000000</v>
      </c>
    </row>
    <row r="1791" spans="1:32">
      <c r="A1791" t="s">
        <v>7408</v>
      </c>
      <c r="B1791" t="s">
        <v>19</v>
      </c>
      <c r="C1791" s="2">
        <v>21450000000</v>
      </c>
      <c r="D1791" s="2">
        <v>18367100000</v>
      </c>
      <c r="E1791" s="2">
        <v>18835400000</v>
      </c>
      <c r="F1791" s="2">
        <v>17436700000</v>
      </c>
      <c r="G1791" s="2">
        <v>14974100000</v>
      </c>
      <c r="H1791" s="2">
        <v>16256000000</v>
      </c>
      <c r="I1791" s="2">
        <v>16900100000</v>
      </c>
      <c r="J1791" s="2">
        <v>16757600000</v>
      </c>
      <c r="K1791" s="2">
        <v>15982000000</v>
      </c>
      <c r="L1791" s="2">
        <v>15681600000</v>
      </c>
      <c r="M1791" s="2">
        <v>14026100000</v>
      </c>
      <c r="N1791" s="2">
        <v>13577800000</v>
      </c>
      <c r="O1791" s="2">
        <v>13057900000</v>
      </c>
      <c r="P1791" s="2">
        <v>12785100000</v>
      </c>
      <c r="Q1791" s="2">
        <v>12482000000</v>
      </c>
      <c r="R1791" s="2">
        <v>12028500000</v>
      </c>
      <c r="S1791" s="2">
        <v>12081400000</v>
      </c>
      <c r="T1791" s="2">
        <v>12258100000</v>
      </c>
      <c r="U1791" s="2">
        <v>12557300000</v>
      </c>
      <c r="V1791" s="2">
        <v>12686000000</v>
      </c>
      <c r="W1791" s="2">
        <v>12903200000</v>
      </c>
      <c r="X1791" s="2">
        <v>12099200000</v>
      </c>
      <c r="Y1791" s="2">
        <v>11362200000</v>
      </c>
      <c r="Z1791" s="2">
        <v>10654800000</v>
      </c>
      <c r="AA1791" s="2">
        <v>9976100000</v>
      </c>
      <c r="AB1791" s="2">
        <v>10050600000</v>
      </c>
      <c r="AC1791" s="2">
        <v>10162700000</v>
      </c>
      <c r="AD1791" s="2">
        <v>10232800000</v>
      </c>
      <c r="AE1791" s="2">
        <v>10363900000</v>
      </c>
      <c r="AF1791" s="2">
        <v>10447700000</v>
      </c>
    </row>
    <row r="1792" spans="1:32">
      <c r="A1792" t="s">
        <v>7409</v>
      </c>
      <c r="B1792" t="s">
        <v>19</v>
      </c>
      <c r="C1792" s="2">
        <v>244900000000</v>
      </c>
      <c r="D1792" s="2">
        <v>209701000000</v>
      </c>
      <c r="E1792" s="2">
        <v>215048000000</v>
      </c>
      <c r="F1792" s="2">
        <v>198874000000</v>
      </c>
      <c r="G1792" s="2">
        <v>170719000000</v>
      </c>
      <c r="H1792" s="2">
        <v>185475000000</v>
      </c>
      <c r="I1792" s="2">
        <v>192614000000</v>
      </c>
      <c r="J1792" s="2">
        <v>190840000000</v>
      </c>
      <c r="K1792" s="2">
        <v>181926000000</v>
      </c>
      <c r="L1792" s="2">
        <v>178419000000</v>
      </c>
      <c r="M1792" s="2">
        <v>159488000000</v>
      </c>
      <c r="N1792" s="2">
        <v>154385000000</v>
      </c>
      <c r="O1792" s="2">
        <v>148452000000</v>
      </c>
      <c r="P1792" s="2">
        <v>145313000000</v>
      </c>
      <c r="Q1792" s="2">
        <v>141848000000</v>
      </c>
      <c r="R1792" s="2">
        <v>136675000000</v>
      </c>
      <c r="S1792" s="2">
        <v>137258000000</v>
      </c>
      <c r="T1792" s="2">
        <v>139252000000</v>
      </c>
      <c r="U1792" s="2">
        <v>142632000000</v>
      </c>
      <c r="V1792" s="2">
        <v>144049000000</v>
      </c>
      <c r="W1792" s="2">
        <v>146456000000</v>
      </c>
      <c r="X1792" s="2">
        <v>137333000000</v>
      </c>
      <c r="Y1792" s="2">
        <v>128914000000</v>
      </c>
      <c r="Z1792" s="2">
        <v>120885000000</v>
      </c>
      <c r="AA1792" s="2">
        <v>113139000000</v>
      </c>
      <c r="AB1792" s="2">
        <v>113986000000</v>
      </c>
      <c r="AC1792" s="2">
        <v>115249000000</v>
      </c>
      <c r="AD1792" s="2">
        <v>116047000000</v>
      </c>
      <c r="AE1792" s="2">
        <v>117492000000</v>
      </c>
      <c r="AF1792" s="2">
        <v>118457000000</v>
      </c>
    </row>
    <row r="1793" spans="1:32">
      <c r="A1793" t="s">
        <v>7410</v>
      </c>
      <c r="B1793" t="s">
        <v>19</v>
      </c>
      <c r="C1793" s="2">
        <v>22110000000</v>
      </c>
      <c r="D1793" s="2">
        <v>18932200000</v>
      </c>
      <c r="E1793" s="2">
        <v>19414900000</v>
      </c>
      <c r="F1793" s="2">
        <v>17807500000</v>
      </c>
      <c r="G1793" s="2">
        <v>15208700000</v>
      </c>
      <c r="H1793" s="2">
        <v>16583400000</v>
      </c>
      <c r="I1793" s="2">
        <v>17077500000</v>
      </c>
      <c r="J1793" s="2">
        <v>16826300000</v>
      </c>
      <c r="K1793" s="2">
        <v>15960200000</v>
      </c>
      <c r="L1793" s="2">
        <v>15596600000</v>
      </c>
      <c r="M1793" s="2">
        <v>13925200000</v>
      </c>
      <c r="N1793" s="2">
        <v>13425800000</v>
      </c>
      <c r="O1793" s="2">
        <v>12889100000</v>
      </c>
      <c r="P1793" s="2">
        <v>12603600000</v>
      </c>
      <c r="Q1793" s="2">
        <v>12289100000</v>
      </c>
      <c r="R1793" s="2">
        <v>11817000000</v>
      </c>
      <c r="S1793" s="2">
        <v>11848800000</v>
      </c>
      <c r="T1793" s="2">
        <v>12006900000</v>
      </c>
      <c r="U1793" s="2">
        <v>12290200000</v>
      </c>
      <c r="V1793" s="2">
        <v>12362000000</v>
      </c>
      <c r="W1793" s="2">
        <v>12535900000</v>
      </c>
      <c r="X1793" s="2">
        <v>11724600000</v>
      </c>
      <c r="Y1793" s="2">
        <v>10987200000</v>
      </c>
      <c r="Z1793" s="2">
        <v>10299800000</v>
      </c>
      <c r="AA1793" s="2">
        <v>9627850000</v>
      </c>
      <c r="AB1793" s="2">
        <v>9687990000</v>
      </c>
      <c r="AC1793" s="2">
        <v>9797450000</v>
      </c>
      <c r="AD1793" s="2">
        <v>9857500000</v>
      </c>
      <c r="AE1793" s="2">
        <v>9971790000</v>
      </c>
      <c r="AF1793" s="2">
        <v>10027000000</v>
      </c>
    </row>
    <row r="1794" spans="1:32">
      <c r="A1794" t="s">
        <v>7411</v>
      </c>
      <c r="B1794" t="s">
        <v>19</v>
      </c>
      <c r="C1794" s="2">
        <v>371000000000</v>
      </c>
      <c r="D1794" s="2">
        <v>317677000000</v>
      </c>
      <c r="E1794" s="2">
        <v>325778000000</v>
      </c>
      <c r="F1794" s="2">
        <v>282954000000</v>
      </c>
      <c r="G1794" s="2">
        <v>233237000000</v>
      </c>
      <c r="H1794" s="2">
        <v>260914000000</v>
      </c>
      <c r="I1794" s="2">
        <v>252806000000</v>
      </c>
      <c r="J1794" s="2">
        <v>238359000000</v>
      </c>
      <c r="K1794" s="2">
        <v>217877000000</v>
      </c>
      <c r="L1794" s="2">
        <v>206609000000</v>
      </c>
      <c r="M1794" s="2">
        <v>182371000000</v>
      </c>
      <c r="N1794" s="2">
        <v>169768000000</v>
      </c>
      <c r="O1794" s="2">
        <v>160444000000</v>
      </c>
      <c r="P1794" s="2">
        <v>156142000000</v>
      </c>
      <c r="Q1794" s="2">
        <v>150059000000</v>
      </c>
      <c r="R1794" s="2">
        <v>141909000000</v>
      </c>
      <c r="S1794" s="2">
        <v>140430000000</v>
      </c>
      <c r="T1794" s="2">
        <v>140214000000</v>
      </c>
      <c r="U1794" s="2">
        <v>142795000000</v>
      </c>
      <c r="V1794" s="2">
        <v>137734000000</v>
      </c>
      <c r="W1794" s="2">
        <v>136213000000</v>
      </c>
      <c r="X1794" s="2">
        <v>123907000000</v>
      </c>
      <c r="Y1794" s="2">
        <v>114060000000</v>
      </c>
      <c r="Z1794" s="2">
        <v>106320000000</v>
      </c>
      <c r="AA1794" s="2">
        <v>98019800000</v>
      </c>
      <c r="AB1794" s="2">
        <v>97349200000</v>
      </c>
      <c r="AC1794" s="2">
        <v>98833900000</v>
      </c>
      <c r="AD1794" s="2">
        <v>98531800000</v>
      </c>
      <c r="AE1794" s="2">
        <v>98367400000</v>
      </c>
      <c r="AF1794" s="2">
        <v>96106400000</v>
      </c>
    </row>
    <row r="1795" spans="1:32">
      <c r="A1795" t="s">
        <v>7412</v>
      </c>
      <c r="B1795" t="s">
        <v>19</v>
      </c>
      <c r="C1795" s="2">
        <v>50730000000</v>
      </c>
      <c r="D1795" s="2">
        <v>43438700000</v>
      </c>
      <c r="E1795" s="2">
        <v>44546400000</v>
      </c>
      <c r="F1795" s="2">
        <v>38759000000</v>
      </c>
      <c r="G1795" s="2">
        <v>31997700000</v>
      </c>
      <c r="H1795" s="2">
        <v>35755800000</v>
      </c>
      <c r="I1795" s="2">
        <v>34733900000</v>
      </c>
      <c r="J1795" s="2">
        <v>32798200000</v>
      </c>
      <c r="K1795" s="2">
        <v>30028700000</v>
      </c>
      <c r="L1795" s="2">
        <v>28508800000</v>
      </c>
      <c r="M1795" s="2">
        <v>25177600000</v>
      </c>
      <c r="N1795" s="2">
        <v>23476900000</v>
      </c>
      <c r="O1795" s="2">
        <v>22203700000</v>
      </c>
      <c r="P1795" s="2">
        <v>21612700000</v>
      </c>
      <c r="Q1795" s="2">
        <v>20781300000</v>
      </c>
      <c r="R1795" s="2">
        <v>19673800000</v>
      </c>
      <c r="S1795" s="2">
        <v>19478300000</v>
      </c>
      <c r="T1795" s="2">
        <v>19461100000</v>
      </c>
      <c r="U1795" s="2">
        <v>19822400000</v>
      </c>
      <c r="V1795" s="2">
        <v>19160800000</v>
      </c>
      <c r="W1795" s="2">
        <v>18976300000</v>
      </c>
      <c r="X1795" s="2">
        <v>17292800000</v>
      </c>
      <c r="Y1795" s="2">
        <v>15930400000</v>
      </c>
      <c r="Z1795" s="2">
        <v>14855700000</v>
      </c>
      <c r="AA1795" s="2">
        <v>13704900000</v>
      </c>
      <c r="AB1795" s="2">
        <v>13621200000</v>
      </c>
      <c r="AC1795" s="2">
        <v>13823900000</v>
      </c>
      <c r="AD1795" s="2">
        <v>13791900000</v>
      </c>
      <c r="AE1795" s="2">
        <v>13774900000</v>
      </c>
      <c r="AF1795" s="2">
        <v>13480300000</v>
      </c>
    </row>
    <row r="1796" spans="1:32">
      <c r="A1796" t="s">
        <v>7413</v>
      </c>
      <c r="B1796" t="s">
        <v>19</v>
      </c>
      <c r="C1796" s="2">
        <v>682700000</v>
      </c>
      <c r="D1796" s="2">
        <v>584578000</v>
      </c>
      <c r="E1796" s="2">
        <v>599484000</v>
      </c>
      <c r="F1796" s="2">
        <v>521167000</v>
      </c>
      <c r="G1796" s="2">
        <v>430040000</v>
      </c>
      <c r="H1796" s="2">
        <v>480761000</v>
      </c>
      <c r="I1796" s="2">
        <v>466411000</v>
      </c>
      <c r="J1796" s="2">
        <v>440183000</v>
      </c>
      <c r="K1796" s="2">
        <v>402630000</v>
      </c>
      <c r="L1796" s="2">
        <v>382124000</v>
      </c>
      <c r="M1796" s="2">
        <v>337319000</v>
      </c>
      <c r="N1796" s="2">
        <v>314363000</v>
      </c>
      <c r="O1796" s="2">
        <v>297194000</v>
      </c>
      <c r="P1796" s="2">
        <v>289266000</v>
      </c>
      <c r="Q1796" s="2">
        <v>278075000</v>
      </c>
      <c r="R1796" s="2">
        <v>263093000</v>
      </c>
      <c r="S1796" s="2">
        <v>260452000</v>
      </c>
      <c r="T1796" s="2">
        <v>260177000</v>
      </c>
      <c r="U1796" s="2">
        <v>264934000</v>
      </c>
      <c r="V1796" s="2">
        <v>255862000</v>
      </c>
      <c r="W1796" s="2">
        <v>253278000</v>
      </c>
      <c r="X1796" s="2">
        <v>230588000</v>
      </c>
      <c r="Y1796" s="2">
        <v>212389000</v>
      </c>
      <c r="Z1796" s="2">
        <v>197985000</v>
      </c>
      <c r="AA1796" s="2">
        <v>182619000</v>
      </c>
      <c r="AB1796" s="2">
        <v>181474000</v>
      </c>
      <c r="AC1796" s="2">
        <v>184175000</v>
      </c>
      <c r="AD1796" s="2">
        <v>183690000</v>
      </c>
      <c r="AE1796" s="2">
        <v>183404000</v>
      </c>
      <c r="AF1796" s="2">
        <v>179372000</v>
      </c>
    </row>
    <row r="1797" spans="1:32">
      <c r="A1797" t="s">
        <v>7414</v>
      </c>
      <c r="B1797" t="s">
        <v>19</v>
      </c>
      <c r="C1797" s="2">
        <v>819500000</v>
      </c>
      <c r="D1797" s="2">
        <v>701716000</v>
      </c>
      <c r="E1797" s="2">
        <v>719609000</v>
      </c>
      <c r="F1797" s="2">
        <v>666029000</v>
      </c>
      <c r="G1797" s="2">
        <v>572190000</v>
      </c>
      <c r="H1797" s="2">
        <v>621225000</v>
      </c>
      <c r="I1797" s="2">
        <v>645752000</v>
      </c>
      <c r="J1797" s="2">
        <v>640328000</v>
      </c>
      <c r="K1797" s="2">
        <v>610649000</v>
      </c>
      <c r="L1797" s="2">
        <v>599074000</v>
      </c>
      <c r="M1797" s="2">
        <v>535765000</v>
      </c>
      <c r="N1797" s="2">
        <v>518730000</v>
      </c>
      <c r="O1797" s="2">
        <v>498972000</v>
      </c>
      <c r="P1797" s="2">
        <v>488384000</v>
      </c>
      <c r="Q1797" s="2">
        <v>476905000</v>
      </c>
      <c r="R1797" s="2">
        <v>459514000</v>
      </c>
      <c r="S1797" s="2">
        <v>461527000</v>
      </c>
      <c r="T1797" s="2">
        <v>468360000</v>
      </c>
      <c r="U1797" s="2">
        <v>479781000</v>
      </c>
      <c r="V1797" s="2">
        <v>484759000</v>
      </c>
      <c r="W1797" s="2">
        <v>492973000</v>
      </c>
      <c r="X1797" s="2">
        <v>462321000</v>
      </c>
      <c r="Y1797" s="2">
        <v>434081000</v>
      </c>
      <c r="Z1797" s="2">
        <v>407121000</v>
      </c>
      <c r="AA1797" s="2">
        <v>381122000</v>
      </c>
      <c r="AB1797" s="2">
        <v>384022000</v>
      </c>
      <c r="AC1797" s="2">
        <v>388202000</v>
      </c>
      <c r="AD1797" s="2">
        <v>390935000</v>
      </c>
      <c r="AE1797" s="2">
        <v>395909000</v>
      </c>
      <c r="AF1797" s="2">
        <v>399194000</v>
      </c>
    </row>
    <row r="1798" spans="1:32">
      <c r="A1798" t="s">
        <v>7415</v>
      </c>
      <c r="B1798" t="s">
        <v>19</v>
      </c>
      <c r="C1798" s="2">
        <v>820900000</v>
      </c>
      <c r="D1798" s="2">
        <v>702915000</v>
      </c>
      <c r="E1798" s="2">
        <v>720838000</v>
      </c>
      <c r="F1798" s="2">
        <v>652486000</v>
      </c>
      <c r="G1798" s="2">
        <v>552731000</v>
      </c>
      <c r="H1798" s="2">
        <v>606197000</v>
      </c>
      <c r="I1798" s="2">
        <v>615579000</v>
      </c>
      <c r="J1798" s="2">
        <v>600589000</v>
      </c>
      <c r="K1798" s="2">
        <v>565276000</v>
      </c>
      <c r="L1798" s="2">
        <v>548927000</v>
      </c>
      <c r="M1798" s="2">
        <v>488990000</v>
      </c>
      <c r="N1798" s="2">
        <v>468079000</v>
      </c>
      <c r="O1798" s="2">
        <v>447975000</v>
      </c>
      <c r="P1798" s="2">
        <v>437754000</v>
      </c>
      <c r="Q1798" s="2">
        <v>425489000</v>
      </c>
      <c r="R1798" s="2">
        <v>407910000</v>
      </c>
      <c r="S1798" s="2">
        <v>408020000</v>
      </c>
      <c r="T1798" s="2">
        <v>412253000</v>
      </c>
      <c r="U1798" s="2">
        <v>421627000</v>
      </c>
      <c r="V1798" s="2">
        <v>420835000</v>
      </c>
      <c r="W1798" s="2">
        <v>424894000</v>
      </c>
      <c r="X1798" s="2">
        <v>395450000</v>
      </c>
      <c r="Y1798" s="2">
        <v>369502000</v>
      </c>
      <c r="Z1798" s="2">
        <v>346042000</v>
      </c>
      <c r="AA1798" s="2">
        <v>322726000</v>
      </c>
      <c r="AB1798" s="2">
        <v>324085000</v>
      </c>
      <c r="AC1798" s="2">
        <v>327914000</v>
      </c>
      <c r="AD1798" s="2">
        <v>329417000</v>
      </c>
      <c r="AE1798" s="2">
        <v>332480000</v>
      </c>
      <c r="AF1798" s="2">
        <v>332801000</v>
      </c>
    </row>
    <row r="1799" spans="1:32">
      <c r="A1799" t="s">
        <v>7416</v>
      </c>
      <c r="B1799" t="s">
        <v>19</v>
      </c>
      <c r="C1799" s="2">
        <v>1825000000000</v>
      </c>
      <c r="D1799" s="2">
        <v>1562700000000</v>
      </c>
      <c r="E1799" s="2">
        <v>1515610000000</v>
      </c>
      <c r="F1799" s="2">
        <v>1339800000000</v>
      </c>
      <c r="G1799" s="2">
        <v>1189650000000</v>
      </c>
      <c r="H1799" s="2">
        <v>1197810000000</v>
      </c>
      <c r="I1799" s="2">
        <v>1184550000000</v>
      </c>
      <c r="J1799" s="2">
        <v>1126580000000</v>
      </c>
      <c r="K1799" s="2">
        <v>1038650000000</v>
      </c>
      <c r="L1799" s="2">
        <v>1006480000000</v>
      </c>
      <c r="M1799" s="2">
        <v>864259000000</v>
      </c>
      <c r="N1799" s="2">
        <v>822696000000</v>
      </c>
      <c r="O1799" s="2">
        <v>787085000000</v>
      </c>
      <c r="P1799" s="2">
        <v>757465000000</v>
      </c>
      <c r="Q1799" s="2">
        <v>725773000000</v>
      </c>
      <c r="R1799" s="2">
        <v>688927000000</v>
      </c>
      <c r="S1799" s="2">
        <v>680473000000</v>
      </c>
      <c r="T1799" s="2">
        <v>686644000000</v>
      </c>
      <c r="U1799" s="2">
        <v>670374000000</v>
      </c>
      <c r="V1799" s="2">
        <v>659013000000</v>
      </c>
      <c r="W1799" s="2">
        <v>649616000000</v>
      </c>
      <c r="X1799" s="2">
        <v>597417000000</v>
      </c>
      <c r="Y1799" s="2">
        <v>557638000000</v>
      </c>
      <c r="Z1799" s="2">
        <v>514761000000</v>
      </c>
      <c r="AA1799" s="2">
        <v>474810000000</v>
      </c>
      <c r="AB1799" s="2">
        <v>480773000000</v>
      </c>
      <c r="AC1799" s="2">
        <v>480848000000</v>
      </c>
      <c r="AD1799" s="2">
        <v>477129000000</v>
      </c>
      <c r="AE1799" s="2">
        <v>467877000000</v>
      </c>
      <c r="AF1799" s="2">
        <v>467604000000</v>
      </c>
    </row>
    <row r="1800" spans="1:32">
      <c r="A1800" t="s">
        <v>7417</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7418</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7419</v>
      </c>
      <c r="B1802" t="s">
        <v>19</v>
      </c>
      <c r="C1802" s="2">
        <v>43724500000000</v>
      </c>
      <c r="D1802" s="2">
        <v>45539400000000</v>
      </c>
      <c r="E1802" s="2">
        <v>48158500000000</v>
      </c>
      <c r="F1802" s="2">
        <v>49739500000000</v>
      </c>
      <c r="G1802" s="2">
        <v>47901900000000</v>
      </c>
      <c r="H1802" s="2">
        <v>47759900000000</v>
      </c>
      <c r="I1802" s="2">
        <v>48707900000000</v>
      </c>
      <c r="J1802" s="2">
        <v>49810700000000</v>
      </c>
      <c r="K1802" s="2">
        <v>51495100000000</v>
      </c>
      <c r="L1802" s="2">
        <v>52283600000000</v>
      </c>
      <c r="M1802" s="2">
        <v>52665100000000</v>
      </c>
      <c r="N1802" s="2">
        <v>52597000000000</v>
      </c>
      <c r="O1802" s="2">
        <v>52317500000000</v>
      </c>
      <c r="P1802" s="2">
        <v>53142100000000</v>
      </c>
      <c r="Q1802" s="2">
        <v>53527400000000</v>
      </c>
      <c r="R1802" s="2">
        <v>53513500000000</v>
      </c>
      <c r="S1802" s="2">
        <v>53281100000000</v>
      </c>
      <c r="T1802" s="2">
        <v>53016500000000</v>
      </c>
      <c r="U1802" s="2">
        <v>52859200000000</v>
      </c>
      <c r="V1802" s="2">
        <v>53256100000000</v>
      </c>
      <c r="W1802" s="2">
        <v>53962100000000</v>
      </c>
      <c r="X1802" s="2">
        <v>54869400000000</v>
      </c>
      <c r="Y1802" s="2">
        <v>55847000000000</v>
      </c>
      <c r="Z1802" s="2">
        <v>56804400000000</v>
      </c>
      <c r="AA1802" s="2">
        <v>57392300000000</v>
      </c>
      <c r="AB1802" s="2">
        <v>57545400000000</v>
      </c>
      <c r="AC1802" s="2">
        <v>57928800000000</v>
      </c>
      <c r="AD1802" s="2">
        <v>58196000000000</v>
      </c>
      <c r="AE1802" s="2">
        <v>58697100000000</v>
      </c>
      <c r="AF1802" s="2">
        <v>59015300000000</v>
      </c>
    </row>
    <row r="1803" spans="1:32">
      <c r="A1803" t="s">
        <v>7420</v>
      </c>
      <c r="B1803" t="s">
        <v>19</v>
      </c>
      <c r="C1803" s="2">
        <v>2742000000000</v>
      </c>
      <c r="D1803" s="2">
        <v>2844940000000</v>
      </c>
      <c r="E1803" s="2">
        <v>2813850000000</v>
      </c>
      <c r="F1803" s="2">
        <v>3056760000000</v>
      </c>
      <c r="G1803" s="2">
        <v>3077410000000</v>
      </c>
      <c r="H1803" s="2">
        <v>2944770000000</v>
      </c>
      <c r="I1803" s="2">
        <v>2969840000000</v>
      </c>
      <c r="J1803" s="2">
        <v>3063670000000</v>
      </c>
      <c r="K1803" s="2">
        <v>3140410000000</v>
      </c>
      <c r="L1803" s="2">
        <v>3214690000000</v>
      </c>
      <c r="M1803" s="2">
        <v>3241060000000</v>
      </c>
      <c r="N1803" s="2">
        <v>3267740000000</v>
      </c>
      <c r="O1803" s="2">
        <v>3257030000000</v>
      </c>
      <c r="P1803" s="2">
        <v>3299750000000</v>
      </c>
      <c r="Q1803" s="2">
        <v>3334150000000</v>
      </c>
      <c r="R1803" s="2">
        <v>3334760000000</v>
      </c>
      <c r="S1803" s="2">
        <v>3347670000000</v>
      </c>
      <c r="T1803" s="2">
        <v>3323850000000</v>
      </c>
      <c r="U1803" s="2">
        <v>3302230000000</v>
      </c>
      <c r="V1803" s="2">
        <v>3352880000000</v>
      </c>
      <c r="W1803" s="2">
        <v>3376200000000</v>
      </c>
      <c r="X1803" s="2">
        <v>3436430000000</v>
      </c>
      <c r="Y1803" s="2">
        <v>3501090000000</v>
      </c>
      <c r="Z1803" s="2">
        <v>3562960000000</v>
      </c>
      <c r="AA1803" s="2">
        <v>3599110000000</v>
      </c>
      <c r="AB1803" s="2">
        <v>3616170000000</v>
      </c>
      <c r="AC1803" s="2">
        <v>3651770000000</v>
      </c>
      <c r="AD1803" s="2">
        <v>3649870000000</v>
      </c>
      <c r="AE1803" s="2">
        <v>3678490000000</v>
      </c>
      <c r="AF1803" s="2">
        <v>3702440000000</v>
      </c>
    </row>
    <row r="1804" spans="1:32">
      <c r="A1804" t="s">
        <v>7421</v>
      </c>
      <c r="B1804" t="s">
        <v>19</v>
      </c>
      <c r="C1804" s="2">
        <v>960000000000</v>
      </c>
      <c r="D1804" s="2">
        <v>996042000000</v>
      </c>
      <c r="E1804" s="2">
        <v>985154000000</v>
      </c>
      <c r="F1804" s="2">
        <v>1056450000000</v>
      </c>
      <c r="G1804" s="2">
        <v>1063760000000</v>
      </c>
      <c r="H1804" s="2">
        <v>1027560000000</v>
      </c>
      <c r="I1804" s="2">
        <v>1033570000000</v>
      </c>
      <c r="J1804" s="2">
        <v>1060260000000</v>
      </c>
      <c r="K1804" s="2">
        <v>1083080000000</v>
      </c>
      <c r="L1804" s="2">
        <v>1104430000000</v>
      </c>
      <c r="M1804" s="2">
        <v>1110590000000</v>
      </c>
      <c r="N1804" s="2">
        <v>1117230000000</v>
      </c>
      <c r="O1804" s="2">
        <v>1112310000000</v>
      </c>
      <c r="P1804" s="2">
        <v>1125590000000</v>
      </c>
      <c r="Q1804" s="2">
        <v>1134940000000</v>
      </c>
      <c r="R1804" s="2">
        <v>1132870000000</v>
      </c>
      <c r="S1804" s="2">
        <v>1135350000000</v>
      </c>
      <c r="T1804" s="2">
        <v>1128550000000</v>
      </c>
      <c r="U1804" s="2">
        <v>1121120000000</v>
      </c>
      <c r="V1804" s="2">
        <v>1137160000000</v>
      </c>
      <c r="W1804" s="2">
        <v>1145730000000</v>
      </c>
      <c r="X1804" s="2">
        <v>1165700000000</v>
      </c>
      <c r="Y1804" s="2">
        <v>1187170000000</v>
      </c>
      <c r="Z1804" s="2">
        <v>1208060000000</v>
      </c>
      <c r="AA1804" s="2">
        <v>1219540000000</v>
      </c>
      <c r="AB1804" s="2">
        <v>1225590000000</v>
      </c>
      <c r="AC1804" s="2">
        <v>1238320000000</v>
      </c>
      <c r="AD1804" s="2">
        <v>1239100000000</v>
      </c>
      <c r="AE1804" s="2">
        <v>1249080000000</v>
      </c>
      <c r="AF1804" s="2">
        <v>1256390000000</v>
      </c>
    </row>
    <row r="1805" spans="1:32">
      <c r="A1805" t="s">
        <v>7422</v>
      </c>
      <c r="B1805" t="s">
        <v>19</v>
      </c>
      <c r="C1805" s="2">
        <v>635600000000</v>
      </c>
      <c r="D1805" s="2">
        <v>659463000000</v>
      </c>
      <c r="E1805" s="2">
        <v>652254000000</v>
      </c>
      <c r="F1805" s="2">
        <v>707632000000</v>
      </c>
      <c r="G1805" s="2">
        <v>712370000000</v>
      </c>
      <c r="H1805" s="2">
        <v>682444000000</v>
      </c>
      <c r="I1805" s="2">
        <v>688051000000</v>
      </c>
      <c r="J1805" s="2">
        <v>709329000000</v>
      </c>
      <c r="K1805" s="2">
        <v>727076000000</v>
      </c>
      <c r="L1805" s="2">
        <v>743836000000</v>
      </c>
      <c r="M1805" s="2">
        <v>749886000000</v>
      </c>
      <c r="N1805" s="2">
        <v>755735000000</v>
      </c>
      <c r="O1805" s="2">
        <v>753418000000</v>
      </c>
      <c r="P1805" s="2">
        <v>763164000000</v>
      </c>
      <c r="Q1805" s="2">
        <v>770798000000</v>
      </c>
      <c r="R1805" s="2">
        <v>770917000000</v>
      </c>
      <c r="S1805" s="2">
        <v>773709000000</v>
      </c>
      <c r="T1805" s="2">
        <v>768255000000</v>
      </c>
      <c r="U1805" s="2">
        <v>763290000000</v>
      </c>
      <c r="V1805" s="2">
        <v>774955000000</v>
      </c>
      <c r="W1805" s="2">
        <v>780414000000</v>
      </c>
      <c r="X1805" s="2">
        <v>794353000000</v>
      </c>
      <c r="Y1805" s="2">
        <v>809102000000</v>
      </c>
      <c r="Z1805" s="2">
        <v>823538000000</v>
      </c>
      <c r="AA1805" s="2">
        <v>831752000000</v>
      </c>
      <c r="AB1805" s="2">
        <v>835868000000</v>
      </c>
      <c r="AC1805" s="2">
        <v>844181000000</v>
      </c>
      <c r="AD1805" s="2">
        <v>843769000000</v>
      </c>
      <c r="AE1805" s="2">
        <v>850347000000</v>
      </c>
      <c r="AF1805" s="2">
        <v>855852000000</v>
      </c>
    </row>
    <row r="1806" spans="1:32">
      <c r="A1806" t="s">
        <v>7423</v>
      </c>
      <c r="B1806" t="s">
        <v>19</v>
      </c>
      <c r="C1806" s="2">
        <v>15060000000</v>
      </c>
      <c r="D1806" s="2">
        <v>15625400000</v>
      </c>
      <c r="E1806" s="2">
        <v>15454600000</v>
      </c>
      <c r="F1806" s="2">
        <v>16678000000</v>
      </c>
      <c r="G1806" s="2">
        <v>16794500000</v>
      </c>
      <c r="H1806" s="2">
        <v>16145400000</v>
      </c>
      <c r="I1806" s="2">
        <v>16261000000</v>
      </c>
      <c r="J1806" s="2">
        <v>16727900000</v>
      </c>
      <c r="K1806" s="2">
        <v>17130500000</v>
      </c>
      <c r="L1806" s="2">
        <v>17494600000</v>
      </c>
      <c r="M1806" s="2">
        <v>17623500000</v>
      </c>
      <c r="N1806" s="2">
        <v>17743000000</v>
      </c>
      <c r="O1806" s="2">
        <v>17678100000</v>
      </c>
      <c r="P1806" s="2">
        <v>17900600000</v>
      </c>
      <c r="Q1806" s="2">
        <v>18068900000</v>
      </c>
      <c r="R1806" s="2">
        <v>18057000000</v>
      </c>
      <c r="S1806" s="2">
        <v>18107200000</v>
      </c>
      <c r="T1806" s="2">
        <v>17985100000</v>
      </c>
      <c r="U1806" s="2">
        <v>17867000000</v>
      </c>
      <c r="V1806" s="2">
        <v>18134900000</v>
      </c>
      <c r="W1806" s="2">
        <v>18275700000</v>
      </c>
      <c r="X1806" s="2">
        <v>18592500000</v>
      </c>
      <c r="Y1806" s="2">
        <v>18939500000</v>
      </c>
      <c r="Z1806" s="2">
        <v>19273000000</v>
      </c>
      <c r="AA1806" s="2">
        <v>19462500000</v>
      </c>
      <c r="AB1806" s="2">
        <v>19559300000</v>
      </c>
      <c r="AC1806" s="2">
        <v>19754100000</v>
      </c>
      <c r="AD1806" s="2">
        <v>19756100000</v>
      </c>
      <c r="AE1806" s="2">
        <v>19904900000</v>
      </c>
      <c r="AF1806" s="2">
        <v>20032400000</v>
      </c>
    </row>
    <row r="1807" spans="1:32">
      <c r="A1807" t="s">
        <v>7424</v>
      </c>
      <c r="B1807" t="s">
        <v>19</v>
      </c>
      <c r="C1807" s="2">
        <v>14530000000</v>
      </c>
      <c r="D1807" s="2">
        <v>15075500000</v>
      </c>
      <c r="E1807" s="2">
        <v>14910700000</v>
      </c>
      <c r="F1807" s="2">
        <v>16088800000</v>
      </c>
      <c r="G1807" s="2">
        <v>16204100000</v>
      </c>
      <c r="H1807" s="2">
        <v>15574700000</v>
      </c>
      <c r="I1807" s="2">
        <v>15683900000</v>
      </c>
      <c r="J1807" s="2">
        <v>16137100000</v>
      </c>
      <c r="K1807" s="2">
        <v>16523500000</v>
      </c>
      <c r="L1807" s="2">
        <v>16875800000</v>
      </c>
      <c r="M1807" s="2">
        <v>16997800000</v>
      </c>
      <c r="N1807" s="2">
        <v>17121200000</v>
      </c>
      <c r="O1807" s="2">
        <v>17063600000</v>
      </c>
      <c r="P1807" s="2">
        <v>17274100000</v>
      </c>
      <c r="Q1807" s="2">
        <v>17433900000</v>
      </c>
      <c r="R1807" s="2">
        <v>17428700000</v>
      </c>
      <c r="S1807" s="2">
        <v>17473100000</v>
      </c>
      <c r="T1807" s="2">
        <v>17357000000</v>
      </c>
      <c r="U1807" s="2">
        <v>17245800000</v>
      </c>
      <c r="V1807" s="2">
        <v>17499300000</v>
      </c>
      <c r="W1807" s="2">
        <v>17635800000</v>
      </c>
      <c r="X1807" s="2">
        <v>17945500000</v>
      </c>
      <c r="Y1807" s="2">
        <v>18273700000</v>
      </c>
      <c r="Z1807" s="2">
        <v>18598400000</v>
      </c>
      <c r="AA1807" s="2">
        <v>18783900000</v>
      </c>
      <c r="AB1807" s="2">
        <v>18880200000</v>
      </c>
      <c r="AC1807" s="2">
        <v>19069600000</v>
      </c>
      <c r="AD1807" s="2">
        <v>19060700000</v>
      </c>
      <c r="AE1807" s="2">
        <v>19206800000</v>
      </c>
      <c r="AF1807" s="2">
        <v>19333200000</v>
      </c>
    </row>
    <row r="1808" spans="1:32">
      <c r="A1808" t="s">
        <v>7425</v>
      </c>
      <c r="B1808" t="s">
        <v>19</v>
      </c>
      <c r="C1808" s="2">
        <v>165300000000</v>
      </c>
      <c r="D1808" s="2">
        <v>171506000000</v>
      </c>
      <c r="E1808" s="2">
        <v>169631000000</v>
      </c>
      <c r="F1808" s="2">
        <v>184352000000</v>
      </c>
      <c r="G1808" s="2">
        <v>185657000000</v>
      </c>
      <c r="H1808" s="2">
        <v>177641000000</v>
      </c>
      <c r="I1808" s="2">
        <v>179097000000</v>
      </c>
      <c r="J1808" s="2">
        <v>184795000000</v>
      </c>
      <c r="K1808" s="2">
        <v>189513000000</v>
      </c>
      <c r="L1808" s="2">
        <v>193930000000</v>
      </c>
      <c r="M1808" s="2">
        <v>195527000000</v>
      </c>
      <c r="N1808" s="2">
        <v>197121000000</v>
      </c>
      <c r="O1808" s="2">
        <v>196548000000</v>
      </c>
      <c r="P1808" s="2">
        <v>199135000000</v>
      </c>
      <c r="Q1808" s="2">
        <v>201176000000</v>
      </c>
      <c r="R1808" s="2">
        <v>201241000000</v>
      </c>
      <c r="S1808" s="2">
        <v>202008000000</v>
      </c>
      <c r="T1808" s="2">
        <v>200588000000</v>
      </c>
      <c r="U1808" s="2">
        <v>199278000000</v>
      </c>
      <c r="V1808" s="2">
        <v>202404000000</v>
      </c>
      <c r="W1808" s="2">
        <v>203752000000</v>
      </c>
      <c r="X1808" s="2">
        <v>207359000000</v>
      </c>
      <c r="Y1808" s="2">
        <v>211315000000</v>
      </c>
      <c r="Z1808" s="2">
        <v>215044000000</v>
      </c>
      <c r="AA1808" s="2">
        <v>217179000000</v>
      </c>
      <c r="AB1808" s="2">
        <v>218266000000</v>
      </c>
      <c r="AC1808" s="2">
        <v>220391000000</v>
      </c>
      <c r="AD1808" s="2">
        <v>220320000000</v>
      </c>
      <c r="AE1808" s="2">
        <v>222000000000</v>
      </c>
      <c r="AF1808" s="2">
        <v>223418000000</v>
      </c>
    </row>
    <row r="1809" spans="1:32">
      <c r="A1809" t="s">
        <v>7426</v>
      </c>
      <c r="B1809" t="s">
        <v>19</v>
      </c>
      <c r="C1809" s="2">
        <v>1555000000</v>
      </c>
      <c r="D1809" s="2">
        <v>1613380000</v>
      </c>
      <c r="E1809" s="2">
        <v>1595740000</v>
      </c>
      <c r="F1809" s="2">
        <v>1684640000</v>
      </c>
      <c r="G1809" s="2">
        <v>1696320000</v>
      </c>
      <c r="H1809" s="2">
        <v>1657080000</v>
      </c>
      <c r="I1809" s="2">
        <v>1661130000</v>
      </c>
      <c r="J1809" s="2">
        <v>1692480000</v>
      </c>
      <c r="K1809" s="2">
        <v>1725600000</v>
      </c>
      <c r="L1809" s="2">
        <v>1749460000</v>
      </c>
      <c r="M1809" s="2">
        <v>1754010000</v>
      </c>
      <c r="N1809" s="2">
        <v>1758750000</v>
      </c>
      <c r="O1809" s="2">
        <v>1750400000</v>
      </c>
      <c r="P1809" s="2">
        <v>1767470000</v>
      </c>
      <c r="Q1809" s="2">
        <v>1777190000</v>
      </c>
      <c r="R1809" s="2">
        <v>1771240000</v>
      </c>
      <c r="S1809" s="2">
        <v>1772470000</v>
      </c>
      <c r="T1809" s="2">
        <v>1761620000</v>
      </c>
      <c r="U1809" s="2">
        <v>1750210000</v>
      </c>
      <c r="V1809" s="2">
        <v>1773770000</v>
      </c>
      <c r="W1809" s="2">
        <v>1789570000</v>
      </c>
      <c r="X1809" s="2">
        <v>1818810000</v>
      </c>
      <c r="Y1809" s="2">
        <v>1851950000</v>
      </c>
      <c r="Z1809" s="2">
        <v>1883710000</v>
      </c>
      <c r="AA1809" s="2">
        <v>1902400000</v>
      </c>
      <c r="AB1809" s="2">
        <v>1911000000</v>
      </c>
      <c r="AC1809" s="2">
        <v>1931180000</v>
      </c>
      <c r="AD1809" s="2">
        <v>1935570000</v>
      </c>
      <c r="AE1809" s="2">
        <v>1949240000</v>
      </c>
      <c r="AF1809" s="2">
        <v>1960860000</v>
      </c>
    </row>
    <row r="1810" spans="1:32">
      <c r="A1810" t="s">
        <v>7427</v>
      </c>
      <c r="B1810" t="s">
        <v>19</v>
      </c>
      <c r="C1810" s="2">
        <v>5078000000</v>
      </c>
      <c r="D1810" s="2">
        <v>5268650000</v>
      </c>
      <c r="E1810" s="2">
        <v>5211050000</v>
      </c>
      <c r="F1810" s="2">
        <v>5630540000</v>
      </c>
      <c r="G1810" s="2">
        <v>5669860000</v>
      </c>
      <c r="H1810" s="2">
        <v>5446480000</v>
      </c>
      <c r="I1810" s="2">
        <v>5487300000</v>
      </c>
      <c r="J1810" s="2">
        <v>5646440000</v>
      </c>
      <c r="K1810" s="2">
        <v>5782710000</v>
      </c>
      <c r="L1810" s="2">
        <v>5908110000</v>
      </c>
      <c r="M1810" s="2">
        <v>5952370000</v>
      </c>
      <c r="N1810" s="2">
        <v>5994480000</v>
      </c>
      <c r="O1810" s="2">
        <v>5974290000</v>
      </c>
      <c r="P1810" s="2">
        <v>6049030000</v>
      </c>
      <c r="Q1810" s="2">
        <v>6105950000</v>
      </c>
      <c r="R1810" s="2">
        <v>6104110000</v>
      </c>
      <c r="S1810" s="2">
        <v>6122640000</v>
      </c>
      <c r="T1810" s="2">
        <v>6081440000</v>
      </c>
      <c r="U1810" s="2">
        <v>6041440000</v>
      </c>
      <c r="V1810" s="2">
        <v>6132700000</v>
      </c>
      <c r="W1810" s="2">
        <v>6177530000</v>
      </c>
      <c r="X1810" s="2">
        <v>6286480000</v>
      </c>
      <c r="Y1810" s="2">
        <v>6402960000</v>
      </c>
      <c r="Z1810" s="2">
        <v>6516690000</v>
      </c>
      <c r="AA1810" s="2">
        <v>6581140000</v>
      </c>
      <c r="AB1810" s="2">
        <v>6613800000</v>
      </c>
      <c r="AC1810" s="2">
        <v>6679110000</v>
      </c>
      <c r="AD1810" s="2">
        <v>6679140000</v>
      </c>
      <c r="AE1810" s="2">
        <v>6730860000</v>
      </c>
      <c r="AF1810" s="2">
        <v>6772450000</v>
      </c>
    </row>
    <row r="1811" spans="1:32">
      <c r="A1811" t="s">
        <v>7428</v>
      </c>
      <c r="B1811" t="s">
        <v>19</v>
      </c>
      <c r="C1811" s="2">
        <v>5929000000000</v>
      </c>
      <c r="D1811" s="2">
        <v>6151590000000</v>
      </c>
      <c r="E1811" s="2">
        <v>6447630000000</v>
      </c>
      <c r="F1811" s="2">
        <v>6421820000000</v>
      </c>
      <c r="G1811" s="2">
        <v>6055730000000</v>
      </c>
      <c r="H1811" s="2">
        <v>5855300000000</v>
      </c>
      <c r="I1811" s="2">
        <v>5810870000000</v>
      </c>
      <c r="J1811" s="2">
        <v>2651170000000</v>
      </c>
      <c r="K1811" s="2">
        <v>2478000000000</v>
      </c>
      <c r="L1811" s="2">
        <v>2583290000000</v>
      </c>
      <c r="M1811" s="2">
        <v>2669600000000</v>
      </c>
      <c r="N1811" s="2">
        <v>2715340000000</v>
      </c>
      <c r="O1811" s="2">
        <v>2756180000000</v>
      </c>
      <c r="P1811" s="2">
        <v>2857110000000</v>
      </c>
      <c r="Q1811" s="2">
        <v>2930570000000</v>
      </c>
      <c r="R1811" s="2">
        <v>2975040000000</v>
      </c>
      <c r="S1811" s="2">
        <v>2972240000000</v>
      </c>
      <c r="T1811" s="2">
        <v>2975920000000</v>
      </c>
      <c r="U1811" s="2">
        <v>3002480000000</v>
      </c>
      <c r="V1811" s="2">
        <v>3026130000000</v>
      </c>
      <c r="W1811" s="2">
        <v>3093260000000</v>
      </c>
      <c r="X1811" s="2">
        <v>3169520000000</v>
      </c>
      <c r="Y1811" s="2">
        <v>3246040000000</v>
      </c>
      <c r="Z1811" s="2">
        <v>3319060000000</v>
      </c>
      <c r="AA1811" s="2">
        <v>3372530000000</v>
      </c>
      <c r="AB1811" s="2">
        <v>3390490000000</v>
      </c>
      <c r="AC1811" s="2">
        <v>3407470000000</v>
      </c>
      <c r="AD1811" s="2">
        <v>3441250000000</v>
      </c>
      <c r="AE1811" s="2">
        <v>3492350000000</v>
      </c>
      <c r="AF1811" s="2">
        <v>3527650000000</v>
      </c>
    </row>
    <row r="1812" spans="1:32">
      <c r="A1812" t="s">
        <v>7429</v>
      </c>
      <c r="B1812" t="s">
        <v>19</v>
      </c>
      <c r="C1812" s="2">
        <v>40600000</v>
      </c>
      <c r="D1812" s="2">
        <v>42124300</v>
      </c>
      <c r="E1812" s="2">
        <v>44147200</v>
      </c>
      <c r="F1812" s="2">
        <v>45488300</v>
      </c>
      <c r="G1812" s="2">
        <v>44300400</v>
      </c>
      <c r="H1812" s="2">
        <v>44285700</v>
      </c>
      <c r="I1812" s="2">
        <v>45104100</v>
      </c>
      <c r="J1812" s="2">
        <v>46069100</v>
      </c>
      <c r="K1812" s="2">
        <v>47509000</v>
      </c>
      <c r="L1812" s="2">
        <v>48299000</v>
      </c>
      <c r="M1812" s="2">
        <v>48709800</v>
      </c>
      <c r="N1812" s="2">
        <v>48834700</v>
      </c>
      <c r="O1812" s="2">
        <v>48763200</v>
      </c>
      <c r="P1812" s="2">
        <v>49532200</v>
      </c>
      <c r="Q1812" s="2">
        <v>49955900</v>
      </c>
      <c r="R1812" s="2">
        <v>49935300</v>
      </c>
      <c r="S1812" s="2">
        <v>49721900</v>
      </c>
      <c r="T1812" s="2">
        <v>49469000</v>
      </c>
      <c r="U1812" s="2">
        <v>49331300</v>
      </c>
      <c r="V1812" s="2">
        <v>49697200</v>
      </c>
      <c r="W1812" s="2">
        <v>50358000</v>
      </c>
      <c r="X1812" s="2">
        <v>51207800</v>
      </c>
      <c r="Y1812" s="2">
        <v>52116900</v>
      </c>
      <c r="Z1812" s="2">
        <v>53013600</v>
      </c>
      <c r="AA1812" s="2">
        <v>53563700</v>
      </c>
      <c r="AB1812" s="2">
        <v>53704500</v>
      </c>
      <c r="AC1812" s="2">
        <v>54060500</v>
      </c>
      <c r="AD1812" s="2">
        <v>54305500</v>
      </c>
      <c r="AE1812" s="2">
        <v>54775500</v>
      </c>
      <c r="AF1812" s="2">
        <v>55075800</v>
      </c>
    </row>
    <row r="1813" spans="1:32">
      <c r="A1813" t="s">
        <v>7430</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7431</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7432</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7433</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7434</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7435</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7436</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7437</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7438</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7439</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7440</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7441</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7442</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7443</v>
      </c>
      <c r="B1826" t="s">
        <v>19</v>
      </c>
      <c r="C1826" s="2">
        <v>5000000000000</v>
      </c>
      <c r="D1826" s="2">
        <v>5000000000000</v>
      </c>
      <c r="E1826" s="2">
        <v>4938000000000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7444</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7445</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7446</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7447</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7448</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7449</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7450</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7451</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7452</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7453</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7454</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7455</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7456</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7457</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7458</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7459</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7460</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7461</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7462</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7463</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7464</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7465</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7466</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7467</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7468</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7469</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7470</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7471</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7472</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7473</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7474</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7475</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7476</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7477</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7478</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7479</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7480</v>
      </c>
      <c r="B1863" t="s">
        <v>19</v>
      </c>
      <c r="C1863" s="2">
        <v>128200000000</v>
      </c>
      <c r="D1863" s="2">
        <v>135700000000</v>
      </c>
      <c r="E1863" s="2">
        <v>132500000000</v>
      </c>
      <c r="F1863" s="2">
        <v>129600000000</v>
      </c>
      <c r="G1863" s="2">
        <v>129500000000</v>
      </c>
      <c r="H1863" s="2">
        <v>130400000000</v>
      </c>
      <c r="I1863" s="2">
        <v>131000000000</v>
      </c>
      <c r="J1863" s="2">
        <v>131700000000</v>
      </c>
      <c r="K1863" s="2">
        <v>132400000000</v>
      </c>
      <c r="L1863" s="2">
        <v>132900000000</v>
      </c>
      <c r="M1863" s="2">
        <v>133900000000</v>
      </c>
      <c r="N1863" s="2">
        <v>135100000000</v>
      </c>
      <c r="O1863" s="2">
        <v>136100000000</v>
      </c>
      <c r="P1863" s="2">
        <v>137300000000</v>
      </c>
      <c r="Q1863" s="2">
        <v>138500000000</v>
      </c>
      <c r="R1863" s="2">
        <v>139300000000</v>
      </c>
      <c r="S1863" s="2">
        <v>140100000000</v>
      </c>
      <c r="T1863" s="2">
        <v>140900000000</v>
      </c>
      <c r="U1863" s="2">
        <v>141600000000</v>
      </c>
      <c r="V1863" s="2">
        <v>142600000000</v>
      </c>
      <c r="W1863" s="2">
        <v>143800000000</v>
      </c>
      <c r="X1863" s="2">
        <v>144800000000</v>
      </c>
      <c r="Y1863" s="2">
        <v>145800000000</v>
      </c>
      <c r="Z1863" s="2">
        <v>146100000000</v>
      </c>
      <c r="AA1863" s="2">
        <v>146300000000</v>
      </c>
      <c r="AB1863" s="2">
        <v>146500000000</v>
      </c>
      <c r="AC1863" s="2">
        <v>147000000000</v>
      </c>
      <c r="AD1863" s="2">
        <v>147500000000</v>
      </c>
      <c r="AE1863" s="2">
        <v>148000000000</v>
      </c>
      <c r="AF1863" s="2">
        <v>148500000000</v>
      </c>
    </row>
    <row r="1864" spans="1:32">
      <c r="A1864" t="s">
        <v>7481</v>
      </c>
      <c r="B1864" t="s">
        <v>19</v>
      </c>
      <c r="C1864" s="2">
        <v>104100000000</v>
      </c>
      <c r="D1864" s="2">
        <v>109400000000</v>
      </c>
      <c r="E1864" s="2">
        <v>107200000000</v>
      </c>
      <c r="F1864" s="2">
        <v>105300000000</v>
      </c>
      <c r="G1864" s="2">
        <v>105300000000</v>
      </c>
      <c r="H1864" s="2">
        <v>106000000000</v>
      </c>
      <c r="I1864" s="2">
        <v>106500000000</v>
      </c>
      <c r="J1864" s="2">
        <v>107100000000</v>
      </c>
      <c r="K1864" s="2">
        <v>107700000000</v>
      </c>
      <c r="L1864" s="2">
        <v>108100000000</v>
      </c>
      <c r="M1864" s="2">
        <v>108900000000</v>
      </c>
      <c r="N1864" s="2">
        <v>109800000000</v>
      </c>
      <c r="O1864" s="2">
        <v>110600000000</v>
      </c>
      <c r="P1864" s="2">
        <v>111500000000</v>
      </c>
      <c r="Q1864" s="2">
        <v>112400000000</v>
      </c>
      <c r="R1864" s="2">
        <v>113000000000</v>
      </c>
      <c r="S1864" s="2">
        <v>113700000000</v>
      </c>
      <c r="T1864" s="2">
        <v>114400000000</v>
      </c>
      <c r="U1864" s="2">
        <v>114900000000</v>
      </c>
      <c r="V1864" s="2">
        <v>115700000000</v>
      </c>
      <c r="W1864" s="2">
        <v>116600000000</v>
      </c>
      <c r="X1864" s="2">
        <v>117300000000</v>
      </c>
      <c r="Y1864" s="2">
        <v>118100000000</v>
      </c>
      <c r="Z1864" s="2">
        <v>118400000000</v>
      </c>
      <c r="AA1864" s="2">
        <v>118600000000</v>
      </c>
      <c r="AB1864" s="2">
        <v>118800000000</v>
      </c>
      <c r="AC1864" s="2">
        <v>119200000000</v>
      </c>
      <c r="AD1864" s="2">
        <v>119600000000</v>
      </c>
      <c r="AE1864" s="2">
        <v>120000000000</v>
      </c>
      <c r="AF1864" s="2">
        <v>120400000000</v>
      </c>
    </row>
    <row r="1865" spans="1:32">
      <c r="A1865" t="s">
        <v>7482</v>
      </c>
      <c r="B1865" t="s">
        <v>19</v>
      </c>
      <c r="C1865" s="2">
        <v>69450000000</v>
      </c>
      <c r="D1865" s="2">
        <v>73520000000</v>
      </c>
      <c r="E1865" s="2">
        <v>71800000000</v>
      </c>
      <c r="F1865" s="2">
        <v>70220000000</v>
      </c>
      <c r="G1865" s="2">
        <v>70170000000</v>
      </c>
      <c r="H1865" s="2">
        <v>70650000000</v>
      </c>
      <c r="I1865" s="2">
        <v>71000000000</v>
      </c>
      <c r="J1865" s="2">
        <v>71400000000</v>
      </c>
      <c r="K1865" s="2">
        <v>71750000000</v>
      </c>
      <c r="L1865" s="2">
        <v>72020000000</v>
      </c>
      <c r="M1865" s="2">
        <v>72580000000</v>
      </c>
      <c r="N1865" s="2">
        <v>73210000000</v>
      </c>
      <c r="O1865" s="2">
        <v>73750000000</v>
      </c>
      <c r="P1865" s="2">
        <v>74420000000</v>
      </c>
      <c r="Q1865" s="2">
        <v>75070000000</v>
      </c>
      <c r="R1865" s="2">
        <v>75470000000</v>
      </c>
      <c r="S1865" s="2">
        <v>75920000000</v>
      </c>
      <c r="T1865" s="2">
        <v>76370000000</v>
      </c>
      <c r="U1865" s="2">
        <v>76720000000</v>
      </c>
      <c r="V1865" s="2">
        <v>77280000000</v>
      </c>
      <c r="W1865" s="2">
        <v>77920000000</v>
      </c>
      <c r="X1865" s="2">
        <v>78470000000</v>
      </c>
      <c r="Y1865" s="2">
        <v>78980000000</v>
      </c>
      <c r="Z1865" s="2">
        <v>79170000000</v>
      </c>
      <c r="AA1865" s="2">
        <v>79270000000</v>
      </c>
      <c r="AB1865" s="2">
        <v>79390000000</v>
      </c>
      <c r="AC1865" s="2">
        <v>79650000000</v>
      </c>
      <c r="AD1865" s="2">
        <v>79950000000</v>
      </c>
      <c r="AE1865" s="2">
        <v>80200000000</v>
      </c>
      <c r="AF1865" s="2">
        <v>80480000000</v>
      </c>
    </row>
    <row r="1866" spans="1:32">
      <c r="A1866" t="s">
        <v>7483</v>
      </c>
      <c r="B1866" t="s">
        <v>19</v>
      </c>
      <c r="C1866" s="2">
        <v>37340000000</v>
      </c>
      <c r="D1866" s="2">
        <v>39560000000</v>
      </c>
      <c r="E1866" s="2">
        <v>38630000000</v>
      </c>
      <c r="F1866" s="2">
        <v>37750000000</v>
      </c>
      <c r="G1866" s="2">
        <v>37730000000</v>
      </c>
      <c r="H1866" s="2">
        <v>37980000000</v>
      </c>
      <c r="I1866" s="2">
        <v>38170000000</v>
      </c>
      <c r="J1866" s="2">
        <v>38390000000</v>
      </c>
      <c r="K1866" s="2">
        <v>38570000000</v>
      </c>
      <c r="L1866" s="2">
        <v>38720000000</v>
      </c>
      <c r="M1866" s="2">
        <v>39020000000</v>
      </c>
      <c r="N1866" s="2">
        <v>39360000000</v>
      </c>
      <c r="O1866" s="2">
        <v>39660000000</v>
      </c>
      <c r="P1866" s="2">
        <v>40020000000</v>
      </c>
      <c r="Q1866" s="2">
        <v>40370000000</v>
      </c>
      <c r="R1866" s="2">
        <v>40580000000</v>
      </c>
      <c r="S1866" s="2">
        <v>40830000000</v>
      </c>
      <c r="T1866" s="2">
        <v>41070000000</v>
      </c>
      <c r="U1866" s="2">
        <v>41260000000</v>
      </c>
      <c r="V1866" s="2">
        <v>41560000000</v>
      </c>
      <c r="W1866" s="2">
        <v>41910000000</v>
      </c>
      <c r="X1866" s="2">
        <v>42210000000</v>
      </c>
      <c r="Y1866" s="2">
        <v>42480000000</v>
      </c>
      <c r="Z1866" s="2">
        <v>42580000000</v>
      </c>
      <c r="AA1866" s="2">
        <v>42640000000</v>
      </c>
      <c r="AB1866" s="2">
        <v>42700000000</v>
      </c>
      <c r="AC1866" s="2">
        <v>42840000000</v>
      </c>
      <c r="AD1866" s="2">
        <v>43000000000</v>
      </c>
      <c r="AE1866" s="2">
        <v>43130000000</v>
      </c>
      <c r="AF1866" s="2">
        <v>43280000000</v>
      </c>
    </row>
    <row r="1867" spans="1:32">
      <c r="A1867" t="s">
        <v>7484</v>
      </c>
      <c r="B1867" t="s">
        <v>19</v>
      </c>
      <c r="C1867" s="2">
        <v>29700000000</v>
      </c>
      <c r="D1867" s="2">
        <v>31470000000</v>
      </c>
      <c r="E1867" s="2">
        <v>30720000000</v>
      </c>
      <c r="F1867" s="2">
        <v>30030000000</v>
      </c>
      <c r="G1867" s="2">
        <v>30010000000</v>
      </c>
      <c r="H1867" s="2">
        <v>30210000000</v>
      </c>
      <c r="I1867" s="2">
        <v>30360000000</v>
      </c>
      <c r="J1867" s="2">
        <v>30530000000</v>
      </c>
      <c r="K1867" s="2">
        <v>30680000000</v>
      </c>
      <c r="L1867" s="2">
        <v>30800000000</v>
      </c>
      <c r="M1867" s="2">
        <v>31040000000</v>
      </c>
      <c r="N1867" s="2">
        <v>31310000000</v>
      </c>
      <c r="O1867" s="2">
        <v>31540000000</v>
      </c>
      <c r="P1867" s="2">
        <v>31830000000</v>
      </c>
      <c r="Q1867" s="2">
        <v>32110000000</v>
      </c>
      <c r="R1867" s="2">
        <v>32280000000</v>
      </c>
      <c r="S1867" s="2">
        <v>32470000000</v>
      </c>
      <c r="T1867" s="2">
        <v>32660000000</v>
      </c>
      <c r="U1867" s="2">
        <v>32810000000</v>
      </c>
      <c r="V1867" s="2">
        <v>33050000000</v>
      </c>
      <c r="W1867" s="2">
        <v>33330000000</v>
      </c>
      <c r="X1867" s="2">
        <v>33570000000</v>
      </c>
      <c r="Y1867" s="2">
        <v>33790000000</v>
      </c>
      <c r="Z1867" s="2">
        <v>33870000000</v>
      </c>
      <c r="AA1867" s="2">
        <v>33910000000</v>
      </c>
      <c r="AB1867" s="2">
        <v>33960000000</v>
      </c>
      <c r="AC1867" s="2">
        <v>34070000000</v>
      </c>
      <c r="AD1867" s="2">
        <v>34200000000</v>
      </c>
      <c r="AE1867" s="2">
        <v>34310000000</v>
      </c>
      <c r="AF1867" s="2">
        <v>34430000000</v>
      </c>
    </row>
    <row r="1868" spans="1:32">
      <c r="A1868" t="s">
        <v>7485</v>
      </c>
      <c r="B1868" t="s">
        <v>19</v>
      </c>
      <c r="C1868" s="2">
        <v>19720000000</v>
      </c>
      <c r="D1868" s="2">
        <v>20890000000</v>
      </c>
      <c r="E1868" s="2">
        <v>20400000000</v>
      </c>
      <c r="F1868" s="2">
        <v>19940000000</v>
      </c>
      <c r="G1868" s="2">
        <v>19920000000</v>
      </c>
      <c r="H1868" s="2">
        <v>20060000000</v>
      </c>
      <c r="I1868" s="2">
        <v>20160000000</v>
      </c>
      <c r="J1868" s="2">
        <v>20270000000</v>
      </c>
      <c r="K1868" s="2">
        <v>20370000000</v>
      </c>
      <c r="L1868" s="2">
        <v>20440000000</v>
      </c>
      <c r="M1868" s="2">
        <v>20610000000</v>
      </c>
      <c r="N1868" s="2">
        <v>20780000000</v>
      </c>
      <c r="O1868" s="2">
        <v>20940000000</v>
      </c>
      <c r="P1868" s="2">
        <v>21130000000</v>
      </c>
      <c r="Q1868" s="2">
        <v>21320000000</v>
      </c>
      <c r="R1868" s="2">
        <v>21430000000</v>
      </c>
      <c r="S1868" s="2">
        <v>21560000000</v>
      </c>
      <c r="T1868" s="2">
        <v>21690000000</v>
      </c>
      <c r="U1868" s="2">
        <v>21780000000</v>
      </c>
      <c r="V1868" s="2">
        <v>21950000000</v>
      </c>
      <c r="W1868" s="2">
        <v>22130000000</v>
      </c>
      <c r="X1868" s="2">
        <v>22290000000</v>
      </c>
      <c r="Y1868" s="2">
        <v>22430000000</v>
      </c>
      <c r="Z1868" s="2">
        <v>22490000000</v>
      </c>
      <c r="AA1868" s="2">
        <v>22510000000</v>
      </c>
      <c r="AB1868" s="2">
        <v>22550000000</v>
      </c>
      <c r="AC1868" s="2">
        <v>22620000000</v>
      </c>
      <c r="AD1868" s="2">
        <v>22710000000</v>
      </c>
      <c r="AE1868" s="2">
        <v>22780000000</v>
      </c>
      <c r="AF1868" s="2">
        <v>22860000000</v>
      </c>
    </row>
    <row r="1869" spans="1:32">
      <c r="A1869" t="s">
        <v>7486</v>
      </c>
      <c r="B1869" t="s">
        <v>19</v>
      </c>
      <c r="C1869" s="2">
        <v>926800000</v>
      </c>
      <c r="D1869" s="2">
        <v>978800000</v>
      </c>
      <c r="E1869" s="2">
        <v>956900000</v>
      </c>
      <c r="F1869" s="2">
        <v>937000000</v>
      </c>
      <c r="G1869" s="2">
        <v>936700000</v>
      </c>
      <c r="H1869" s="2">
        <v>943000000</v>
      </c>
      <c r="I1869" s="2">
        <v>947800000</v>
      </c>
      <c r="J1869" s="2">
        <v>953100000</v>
      </c>
      <c r="K1869" s="2">
        <v>957700000</v>
      </c>
      <c r="L1869" s="2">
        <v>961400000</v>
      </c>
      <c r="M1869" s="2">
        <v>968900000</v>
      </c>
      <c r="N1869" s="2">
        <v>977100000</v>
      </c>
      <c r="O1869" s="2">
        <v>984200000</v>
      </c>
      <c r="P1869" s="2">
        <v>992900000</v>
      </c>
      <c r="Q1869" s="2">
        <v>1001000000</v>
      </c>
      <c r="R1869" s="2">
        <v>1007000000</v>
      </c>
      <c r="S1869" s="2">
        <v>1013000000</v>
      </c>
      <c r="T1869" s="2">
        <v>1019000000</v>
      </c>
      <c r="U1869" s="2">
        <v>1023000000</v>
      </c>
      <c r="V1869" s="2">
        <v>1031000000</v>
      </c>
      <c r="W1869" s="2">
        <v>1039000000</v>
      </c>
      <c r="X1869" s="2">
        <v>1046000000</v>
      </c>
      <c r="Y1869" s="2">
        <v>1053000000</v>
      </c>
      <c r="Z1869" s="2">
        <v>1056000000</v>
      </c>
      <c r="AA1869" s="2">
        <v>1057000000</v>
      </c>
      <c r="AB1869" s="2">
        <v>1059000000</v>
      </c>
      <c r="AC1869" s="2">
        <v>1062000000</v>
      </c>
      <c r="AD1869" s="2">
        <v>1066000000</v>
      </c>
      <c r="AE1869" s="2">
        <v>1070000000</v>
      </c>
      <c r="AF1869" s="2">
        <v>1073000000</v>
      </c>
    </row>
    <row r="1870" spans="1:32">
      <c r="A1870" t="s">
        <v>7487</v>
      </c>
      <c r="B1870" t="s">
        <v>19</v>
      </c>
      <c r="C1870" s="2">
        <v>6599000000</v>
      </c>
      <c r="D1870" s="2">
        <v>6991000000</v>
      </c>
      <c r="E1870" s="2">
        <v>6826000000</v>
      </c>
      <c r="F1870" s="2">
        <v>6672000000</v>
      </c>
      <c r="G1870" s="2">
        <v>6667000000</v>
      </c>
      <c r="H1870" s="2">
        <v>6713000000</v>
      </c>
      <c r="I1870" s="2">
        <v>6746000000</v>
      </c>
      <c r="J1870" s="2">
        <v>6784000000</v>
      </c>
      <c r="K1870" s="2">
        <v>6817000000</v>
      </c>
      <c r="L1870" s="2">
        <v>6843000000</v>
      </c>
      <c r="M1870" s="2">
        <v>6896000000</v>
      </c>
      <c r="N1870" s="2">
        <v>6956000000</v>
      </c>
      <c r="O1870" s="2">
        <v>7008000000</v>
      </c>
      <c r="P1870" s="2">
        <v>7071000000</v>
      </c>
      <c r="Q1870" s="2">
        <v>7133000000</v>
      </c>
      <c r="R1870" s="2">
        <v>7172000000</v>
      </c>
      <c r="S1870" s="2">
        <v>7215000000</v>
      </c>
      <c r="T1870" s="2">
        <v>7258000000</v>
      </c>
      <c r="U1870" s="2">
        <v>7290000000</v>
      </c>
      <c r="V1870" s="2">
        <v>7344000000</v>
      </c>
      <c r="W1870" s="2">
        <v>7406000000</v>
      </c>
      <c r="X1870" s="2">
        <v>7458000000</v>
      </c>
      <c r="Y1870" s="2">
        <v>7507000000</v>
      </c>
      <c r="Z1870" s="2">
        <v>7525000000</v>
      </c>
      <c r="AA1870" s="2">
        <v>7534000000</v>
      </c>
      <c r="AB1870" s="2">
        <v>7546000000</v>
      </c>
      <c r="AC1870" s="2">
        <v>7570000000</v>
      </c>
      <c r="AD1870" s="2">
        <v>7598000000</v>
      </c>
      <c r="AE1870" s="2">
        <v>7622000000</v>
      </c>
      <c r="AF1870" s="2">
        <v>7649000000</v>
      </c>
    </row>
    <row r="1871" spans="1:32">
      <c r="A1871" t="s">
        <v>7488</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7489</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7490</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7491</v>
      </c>
      <c r="B1874" t="s">
        <v>19</v>
      </c>
      <c r="C1874" s="2">
        <v>65300000000000</v>
      </c>
      <c r="D1874" s="2">
        <v>66660300000000</v>
      </c>
      <c r="E1874" s="2">
        <v>68379900000000</v>
      </c>
      <c r="F1874" s="2">
        <v>68964200000000</v>
      </c>
      <c r="G1874" s="2">
        <v>69881500000000</v>
      </c>
      <c r="H1874" s="2">
        <v>70317200000000</v>
      </c>
      <c r="I1874" s="2">
        <v>70408300000000</v>
      </c>
      <c r="J1874" s="2">
        <v>70434500000000</v>
      </c>
      <c r="K1874" s="2">
        <v>70234500000000</v>
      </c>
      <c r="L1874" s="2">
        <v>69731200000000</v>
      </c>
      <c r="M1874" s="2">
        <v>69254100000000</v>
      </c>
      <c r="N1874" s="2">
        <v>68598800000000</v>
      </c>
      <c r="O1874" s="2">
        <v>67162700000000</v>
      </c>
      <c r="P1874" s="2">
        <v>65792000000000</v>
      </c>
      <c r="Q1874" s="2">
        <v>64788000000000</v>
      </c>
      <c r="R1874" s="2">
        <v>63962500000000</v>
      </c>
      <c r="S1874" s="2">
        <v>62558000000000</v>
      </c>
      <c r="T1874" s="2">
        <v>61379100000000</v>
      </c>
      <c r="U1874" s="2">
        <v>60311400000000</v>
      </c>
      <c r="V1874" s="2">
        <v>59130700000000</v>
      </c>
      <c r="W1874" s="2">
        <v>58452400000000</v>
      </c>
      <c r="X1874" s="2">
        <v>58063900000000</v>
      </c>
      <c r="Y1874" s="2">
        <v>57126600000000</v>
      </c>
      <c r="Z1874" s="2">
        <v>56595600000000</v>
      </c>
      <c r="AA1874" s="2">
        <v>55686300000000</v>
      </c>
      <c r="AB1874" s="2">
        <v>54910600000000</v>
      </c>
      <c r="AC1874" s="2">
        <v>53557800000000</v>
      </c>
      <c r="AD1874" s="2">
        <v>52575500000000</v>
      </c>
      <c r="AE1874" s="2">
        <v>52809100000000</v>
      </c>
      <c r="AF1874" s="2">
        <v>52597500000000</v>
      </c>
    </row>
    <row r="1875" spans="1:32">
      <c r="A1875" t="s">
        <v>7492</v>
      </c>
      <c r="B1875" t="s">
        <v>19</v>
      </c>
      <c r="C1875" s="2">
        <v>167300000000</v>
      </c>
      <c r="D1875" s="2">
        <v>170785000000</v>
      </c>
      <c r="E1875" s="2">
        <v>164865000000</v>
      </c>
      <c r="F1875" s="2">
        <v>170066000000</v>
      </c>
      <c r="G1875" s="2">
        <v>172554000000</v>
      </c>
      <c r="H1875" s="2">
        <v>176184000000</v>
      </c>
      <c r="I1875" s="2">
        <v>177380000000</v>
      </c>
      <c r="J1875" s="2">
        <v>178849000000</v>
      </c>
      <c r="K1875" s="2">
        <v>177263000000</v>
      </c>
      <c r="L1875" s="2">
        <v>178825000000</v>
      </c>
      <c r="M1875" s="2">
        <v>176738000000</v>
      </c>
      <c r="N1875" s="2">
        <v>175756000000</v>
      </c>
      <c r="O1875" s="2">
        <v>172554000000</v>
      </c>
      <c r="P1875" s="2">
        <v>168961000000</v>
      </c>
      <c r="Q1875" s="2">
        <v>166626000000</v>
      </c>
      <c r="R1875" s="2">
        <v>163834000000</v>
      </c>
      <c r="S1875" s="2">
        <v>161504000000</v>
      </c>
      <c r="T1875" s="2">
        <v>157549000000</v>
      </c>
      <c r="U1875" s="2">
        <v>155155000000</v>
      </c>
      <c r="V1875" s="2">
        <v>152452000000</v>
      </c>
      <c r="W1875" s="2">
        <v>149915000000</v>
      </c>
      <c r="X1875" s="2">
        <v>149135000000</v>
      </c>
      <c r="Y1875" s="2">
        <v>146319000000</v>
      </c>
      <c r="Z1875" s="2">
        <v>143599000000</v>
      </c>
      <c r="AA1875" s="2">
        <v>141976000000</v>
      </c>
      <c r="AB1875" s="2">
        <v>140721000000</v>
      </c>
      <c r="AC1875" s="2">
        <v>138677000000</v>
      </c>
      <c r="AD1875" s="2">
        <v>136919000000</v>
      </c>
      <c r="AE1875" s="2">
        <v>133636000000</v>
      </c>
      <c r="AF1875" s="2">
        <v>133595000000</v>
      </c>
    </row>
    <row r="1876" spans="1:32">
      <c r="A1876" t="s">
        <v>7493</v>
      </c>
      <c r="B1876" t="s">
        <v>19</v>
      </c>
      <c r="C1876" s="2">
        <v>50790000000</v>
      </c>
      <c r="D1876" s="2">
        <v>51848000000</v>
      </c>
      <c r="E1876" s="2">
        <v>50050600000</v>
      </c>
      <c r="F1876" s="2">
        <v>51651400000</v>
      </c>
      <c r="G1876" s="2">
        <v>52383100000</v>
      </c>
      <c r="H1876" s="2">
        <v>53490000000</v>
      </c>
      <c r="I1876" s="2">
        <v>53848100000</v>
      </c>
      <c r="J1876" s="2">
        <v>54301300000</v>
      </c>
      <c r="K1876" s="2">
        <v>53832300000</v>
      </c>
      <c r="L1876" s="2">
        <v>54296800000</v>
      </c>
      <c r="M1876" s="2">
        <v>53655000000</v>
      </c>
      <c r="N1876" s="2">
        <v>53371900000</v>
      </c>
      <c r="O1876" s="2">
        <v>52400100000</v>
      </c>
      <c r="P1876" s="2">
        <v>51302500000</v>
      </c>
      <c r="Q1876" s="2">
        <v>50586600000</v>
      </c>
      <c r="R1876" s="2">
        <v>49741400000</v>
      </c>
      <c r="S1876" s="2">
        <v>49034100000</v>
      </c>
      <c r="T1876" s="2">
        <v>47837900000</v>
      </c>
      <c r="U1876" s="2">
        <v>47104200000</v>
      </c>
      <c r="V1876" s="2">
        <v>46293800000</v>
      </c>
      <c r="W1876" s="2">
        <v>45519300000</v>
      </c>
      <c r="X1876" s="2">
        <v>45268000000</v>
      </c>
      <c r="Y1876" s="2">
        <v>44421900000</v>
      </c>
      <c r="Z1876" s="2">
        <v>43603400000</v>
      </c>
      <c r="AA1876" s="2">
        <v>43098700000</v>
      </c>
      <c r="AB1876" s="2">
        <v>42736400000</v>
      </c>
      <c r="AC1876" s="2">
        <v>42101900000</v>
      </c>
      <c r="AD1876" s="2">
        <v>41559700000</v>
      </c>
      <c r="AE1876" s="2">
        <v>40584900000</v>
      </c>
      <c r="AF1876" s="2">
        <v>40559700000</v>
      </c>
    </row>
    <row r="1877" spans="1:32">
      <c r="A1877" t="s">
        <v>7494</v>
      </c>
      <c r="B1877" t="s">
        <v>19</v>
      </c>
      <c r="C1877" s="2">
        <v>61350000000</v>
      </c>
      <c r="D1877" s="2">
        <v>62628000000</v>
      </c>
      <c r="E1877" s="2">
        <v>60456900000</v>
      </c>
      <c r="F1877" s="2">
        <v>62389300000</v>
      </c>
      <c r="G1877" s="2">
        <v>63272900000</v>
      </c>
      <c r="H1877" s="2">
        <v>64613100000</v>
      </c>
      <c r="I1877" s="2">
        <v>65045300000</v>
      </c>
      <c r="J1877" s="2">
        <v>65592800000</v>
      </c>
      <c r="K1877" s="2">
        <v>65034900000</v>
      </c>
      <c r="L1877" s="2">
        <v>65580800000</v>
      </c>
      <c r="M1877" s="2">
        <v>64809600000</v>
      </c>
      <c r="N1877" s="2">
        <v>64478100000</v>
      </c>
      <c r="O1877" s="2">
        <v>63300900000</v>
      </c>
      <c r="P1877" s="2">
        <v>61966300000</v>
      </c>
      <c r="Q1877" s="2">
        <v>61104300000</v>
      </c>
      <c r="R1877" s="2">
        <v>60083300000</v>
      </c>
      <c r="S1877" s="2">
        <v>59236900000</v>
      </c>
      <c r="T1877" s="2">
        <v>57791700000</v>
      </c>
      <c r="U1877" s="2">
        <v>56903100000</v>
      </c>
      <c r="V1877" s="2">
        <v>55919600000</v>
      </c>
      <c r="W1877" s="2">
        <v>54986400000</v>
      </c>
      <c r="X1877" s="2">
        <v>54687900000</v>
      </c>
      <c r="Y1877" s="2">
        <v>53657600000</v>
      </c>
      <c r="Z1877" s="2">
        <v>52667400000</v>
      </c>
      <c r="AA1877" s="2">
        <v>52060300000</v>
      </c>
      <c r="AB1877" s="2">
        <v>51621000000</v>
      </c>
      <c r="AC1877" s="2">
        <v>50861900000</v>
      </c>
      <c r="AD1877" s="2">
        <v>50203600000</v>
      </c>
      <c r="AE1877" s="2">
        <v>49027200000</v>
      </c>
      <c r="AF1877" s="2">
        <v>48991600000</v>
      </c>
    </row>
    <row r="1878" spans="1:32">
      <c r="A1878" t="s">
        <v>7495</v>
      </c>
      <c r="B1878" t="s">
        <v>19</v>
      </c>
      <c r="C1878" s="2">
        <v>18140000000</v>
      </c>
      <c r="D1878" s="2">
        <v>18517900000</v>
      </c>
      <c r="E1878" s="2">
        <v>17875900000</v>
      </c>
      <c r="F1878" s="2">
        <v>18442100000</v>
      </c>
      <c r="G1878" s="2">
        <v>18704200000</v>
      </c>
      <c r="H1878" s="2">
        <v>19099600000</v>
      </c>
      <c r="I1878" s="2">
        <v>19232700000</v>
      </c>
      <c r="J1878" s="2">
        <v>19394000000</v>
      </c>
      <c r="K1878" s="2">
        <v>19227100000</v>
      </c>
      <c r="L1878" s="2">
        <v>19391700000</v>
      </c>
      <c r="M1878" s="2">
        <v>19158200000</v>
      </c>
      <c r="N1878" s="2">
        <v>19063800000</v>
      </c>
      <c r="O1878" s="2">
        <v>18717300000</v>
      </c>
      <c r="P1878" s="2">
        <v>18323500000</v>
      </c>
      <c r="Q1878" s="2">
        <v>18065500000</v>
      </c>
      <c r="R1878" s="2">
        <v>17760200000</v>
      </c>
      <c r="S1878" s="2">
        <v>17515600000</v>
      </c>
      <c r="T1878" s="2">
        <v>17081600000</v>
      </c>
      <c r="U1878" s="2">
        <v>16824600000</v>
      </c>
      <c r="V1878" s="2">
        <v>16537300000</v>
      </c>
      <c r="W1878" s="2">
        <v>16255300000</v>
      </c>
      <c r="X1878" s="2">
        <v>16164500000</v>
      </c>
      <c r="Y1878" s="2">
        <v>15862300000</v>
      </c>
      <c r="Z1878" s="2">
        <v>15574700000</v>
      </c>
      <c r="AA1878" s="2">
        <v>15394400000</v>
      </c>
      <c r="AB1878" s="2">
        <v>15260000000</v>
      </c>
      <c r="AC1878" s="2">
        <v>15038900000</v>
      </c>
      <c r="AD1878" s="2">
        <v>14846700000</v>
      </c>
      <c r="AE1878" s="2">
        <v>14496100000</v>
      </c>
      <c r="AF1878" s="2">
        <v>14484600000</v>
      </c>
    </row>
    <row r="1879" spans="1:32">
      <c r="A1879" t="s">
        <v>7496</v>
      </c>
      <c r="B1879" t="s">
        <v>19</v>
      </c>
      <c r="C1879" s="2">
        <v>14130000000</v>
      </c>
      <c r="D1879" s="2">
        <v>14424300000</v>
      </c>
      <c r="E1879" s="2">
        <v>13924300000</v>
      </c>
      <c r="F1879" s="2">
        <v>14374700000</v>
      </c>
      <c r="G1879" s="2">
        <v>14572700000</v>
      </c>
      <c r="H1879" s="2">
        <v>14885900000</v>
      </c>
      <c r="I1879" s="2">
        <v>14984000000</v>
      </c>
      <c r="J1879" s="2">
        <v>15109200000</v>
      </c>
      <c r="K1879" s="2">
        <v>14980900000</v>
      </c>
      <c r="L1879" s="2">
        <v>15109700000</v>
      </c>
      <c r="M1879" s="2">
        <v>14930700000</v>
      </c>
      <c r="N1879" s="2">
        <v>14848500000</v>
      </c>
      <c r="O1879" s="2">
        <v>14585100000</v>
      </c>
      <c r="P1879" s="2">
        <v>14273700000</v>
      </c>
      <c r="Q1879" s="2">
        <v>14078300000</v>
      </c>
      <c r="R1879" s="2">
        <v>13840400000</v>
      </c>
      <c r="S1879" s="2">
        <v>13643700000</v>
      </c>
      <c r="T1879" s="2">
        <v>13313600000</v>
      </c>
      <c r="U1879" s="2">
        <v>13106500000</v>
      </c>
      <c r="V1879" s="2">
        <v>12882800000</v>
      </c>
      <c r="W1879" s="2">
        <v>12668200000</v>
      </c>
      <c r="X1879" s="2">
        <v>12600000000</v>
      </c>
      <c r="Y1879" s="2">
        <v>12356300000</v>
      </c>
      <c r="Z1879" s="2">
        <v>12133900000</v>
      </c>
      <c r="AA1879" s="2">
        <v>11989300000</v>
      </c>
      <c r="AB1879" s="2">
        <v>11893100000</v>
      </c>
      <c r="AC1879" s="2">
        <v>11712300000</v>
      </c>
      <c r="AD1879" s="2">
        <v>11562000000</v>
      </c>
      <c r="AE1879" s="2">
        <v>11290700000</v>
      </c>
      <c r="AF1879" s="2">
        <v>11285400000</v>
      </c>
    </row>
    <row r="1880" spans="1:32">
      <c r="A1880" t="s">
        <v>7497</v>
      </c>
      <c r="B1880" t="s">
        <v>19</v>
      </c>
      <c r="C1880" s="2">
        <v>47460000000</v>
      </c>
      <c r="D1880" s="2">
        <v>48448600000</v>
      </c>
      <c r="E1880" s="2">
        <v>46769100000</v>
      </c>
      <c r="F1880" s="2">
        <v>48263400000</v>
      </c>
      <c r="G1880" s="2">
        <v>48943200000</v>
      </c>
      <c r="H1880" s="2">
        <v>49984700000</v>
      </c>
      <c r="I1880" s="2">
        <v>50315000000</v>
      </c>
      <c r="J1880" s="2">
        <v>50735200000</v>
      </c>
      <c r="K1880" s="2">
        <v>50301200000</v>
      </c>
      <c r="L1880" s="2">
        <v>50734300000</v>
      </c>
      <c r="M1880" s="2">
        <v>50139400000</v>
      </c>
      <c r="N1880" s="2">
        <v>49879100000</v>
      </c>
      <c r="O1880" s="2">
        <v>48969300000</v>
      </c>
      <c r="P1880" s="2">
        <v>47933200000</v>
      </c>
      <c r="Q1880" s="2">
        <v>47272200000</v>
      </c>
      <c r="R1880" s="2">
        <v>46477700000</v>
      </c>
      <c r="S1880" s="2">
        <v>45816800000</v>
      </c>
      <c r="T1880" s="2">
        <v>44705700000</v>
      </c>
      <c r="U1880" s="2">
        <v>44013500000</v>
      </c>
      <c r="V1880" s="2">
        <v>43258500000</v>
      </c>
      <c r="W1880" s="2">
        <v>42530100000</v>
      </c>
      <c r="X1880" s="2">
        <v>42298900000</v>
      </c>
      <c r="Y1880" s="2">
        <v>41508900000</v>
      </c>
      <c r="Z1880" s="2">
        <v>40744500000</v>
      </c>
      <c r="AA1880" s="2">
        <v>40277600000</v>
      </c>
      <c r="AB1880" s="2">
        <v>39931800000</v>
      </c>
      <c r="AC1880" s="2">
        <v>39343700000</v>
      </c>
      <c r="AD1880" s="2">
        <v>38835200000</v>
      </c>
      <c r="AE1880" s="2">
        <v>37921800000</v>
      </c>
      <c r="AF1880" s="2">
        <v>37896000000</v>
      </c>
    </row>
    <row r="1881" spans="1:32">
      <c r="A1881" t="s">
        <v>7498</v>
      </c>
      <c r="B1881" t="s">
        <v>19</v>
      </c>
      <c r="C1881" s="2">
        <v>881000000</v>
      </c>
      <c r="D1881" s="2">
        <v>899352000</v>
      </c>
      <c r="E1881" s="2">
        <v>868175000</v>
      </c>
      <c r="F1881" s="2">
        <v>895979000</v>
      </c>
      <c r="G1881" s="2">
        <v>908665000</v>
      </c>
      <c r="H1881" s="2">
        <v>928301000</v>
      </c>
      <c r="I1881" s="2">
        <v>934006000</v>
      </c>
      <c r="J1881" s="2">
        <v>942301000</v>
      </c>
      <c r="K1881" s="2">
        <v>933988000</v>
      </c>
      <c r="L1881" s="2">
        <v>941507000</v>
      </c>
      <c r="M1881" s="2">
        <v>930564000</v>
      </c>
      <c r="N1881" s="2">
        <v>925663000</v>
      </c>
      <c r="O1881" s="2">
        <v>909248000</v>
      </c>
      <c r="P1881" s="2">
        <v>889619000</v>
      </c>
      <c r="Q1881" s="2">
        <v>877841000</v>
      </c>
      <c r="R1881" s="2">
        <v>862497000</v>
      </c>
      <c r="S1881" s="2">
        <v>851032000</v>
      </c>
      <c r="T1881" s="2">
        <v>829744000</v>
      </c>
      <c r="U1881" s="2">
        <v>817217000</v>
      </c>
      <c r="V1881" s="2">
        <v>802783000</v>
      </c>
      <c r="W1881" s="2">
        <v>789304000</v>
      </c>
      <c r="X1881" s="2">
        <v>785239000</v>
      </c>
      <c r="Y1881" s="2">
        <v>770879000</v>
      </c>
      <c r="Z1881" s="2">
        <v>756548000</v>
      </c>
      <c r="AA1881" s="2">
        <v>747993000</v>
      </c>
      <c r="AB1881" s="2">
        <v>741560000</v>
      </c>
      <c r="AC1881" s="2">
        <v>730460000</v>
      </c>
      <c r="AD1881" s="2">
        <v>721245000</v>
      </c>
      <c r="AE1881" s="2">
        <v>704213000</v>
      </c>
      <c r="AF1881" s="2">
        <v>703559000</v>
      </c>
    </row>
    <row r="1882" spans="1:32">
      <c r="A1882" t="s">
        <v>7499</v>
      </c>
      <c r="B1882" t="s">
        <v>19</v>
      </c>
      <c r="C1882" s="2">
        <v>2132000000</v>
      </c>
      <c r="D1882" s="2">
        <v>2176410000</v>
      </c>
      <c r="E1882" s="2">
        <v>2100960000</v>
      </c>
      <c r="F1882" s="2">
        <v>2168650000</v>
      </c>
      <c r="G1882" s="2">
        <v>2199450000</v>
      </c>
      <c r="H1882" s="2">
        <v>2245770000</v>
      </c>
      <c r="I1882" s="2">
        <v>2260280000</v>
      </c>
      <c r="J1882" s="2">
        <v>2279850000</v>
      </c>
      <c r="K1882" s="2">
        <v>2259930000</v>
      </c>
      <c r="L1882" s="2">
        <v>2279620000</v>
      </c>
      <c r="M1882" s="2">
        <v>2252630000</v>
      </c>
      <c r="N1882" s="2">
        <v>2241030000</v>
      </c>
      <c r="O1882" s="2">
        <v>2199600000</v>
      </c>
      <c r="P1882" s="2">
        <v>2153510000</v>
      </c>
      <c r="Q1882" s="2">
        <v>2123230000</v>
      </c>
      <c r="R1882" s="2">
        <v>2087810000</v>
      </c>
      <c r="S1882" s="2">
        <v>2058920000</v>
      </c>
      <c r="T1882" s="2">
        <v>2008030000</v>
      </c>
      <c r="U1882" s="2">
        <v>1977590000</v>
      </c>
      <c r="V1882" s="2">
        <v>1943500000</v>
      </c>
      <c r="W1882" s="2">
        <v>1910830000</v>
      </c>
      <c r="X1882" s="2">
        <v>1900550000</v>
      </c>
      <c r="Y1882" s="2">
        <v>1864930000</v>
      </c>
      <c r="Z1882" s="2">
        <v>1830260000</v>
      </c>
      <c r="AA1882" s="2">
        <v>1809430000</v>
      </c>
      <c r="AB1882" s="2">
        <v>1793800000</v>
      </c>
      <c r="AC1882" s="2">
        <v>1767240000</v>
      </c>
      <c r="AD1882" s="2">
        <v>1744680000</v>
      </c>
      <c r="AE1882" s="2">
        <v>1703560000</v>
      </c>
      <c r="AF1882" s="2">
        <v>1702640000</v>
      </c>
    </row>
    <row r="1883" spans="1:32">
      <c r="A1883" t="s">
        <v>7500</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7501</v>
      </c>
      <c r="B1884" t="s">
        <v>19</v>
      </c>
      <c r="C1884" s="2">
        <v>41840000</v>
      </c>
      <c r="D1884" s="2">
        <v>42711600</v>
      </c>
      <c r="E1884" s="2">
        <v>43812800</v>
      </c>
      <c r="F1884" s="2">
        <v>44186500</v>
      </c>
      <c r="G1884" s="2">
        <v>44774300</v>
      </c>
      <c r="H1884" s="2">
        <v>45053400</v>
      </c>
      <c r="I1884" s="2">
        <v>45115000</v>
      </c>
      <c r="J1884" s="2">
        <v>45129900</v>
      </c>
      <c r="K1884" s="2">
        <v>45004400</v>
      </c>
      <c r="L1884" s="2">
        <v>44679900</v>
      </c>
      <c r="M1884" s="2">
        <v>44375400</v>
      </c>
      <c r="N1884" s="2">
        <v>43951800</v>
      </c>
      <c r="O1884" s="2">
        <v>43037200</v>
      </c>
      <c r="P1884" s="2">
        <v>42157300</v>
      </c>
      <c r="Q1884" s="2">
        <v>41512900</v>
      </c>
      <c r="R1884" s="2">
        <v>40986800</v>
      </c>
      <c r="S1884" s="2">
        <v>40084700</v>
      </c>
      <c r="T1884" s="2">
        <v>39328500</v>
      </c>
      <c r="U1884" s="2">
        <v>38645500</v>
      </c>
      <c r="V1884" s="2">
        <v>37891300</v>
      </c>
      <c r="W1884" s="2">
        <v>37452200</v>
      </c>
      <c r="X1884" s="2">
        <v>37204600</v>
      </c>
      <c r="Y1884" s="2">
        <v>36601900</v>
      </c>
      <c r="Z1884" s="2">
        <v>36263400</v>
      </c>
      <c r="AA1884" s="2">
        <v>35682800</v>
      </c>
      <c r="AB1884" s="2">
        <v>35180200</v>
      </c>
      <c r="AC1884" s="2">
        <v>34319100</v>
      </c>
      <c r="AD1884" s="2">
        <v>33690300</v>
      </c>
      <c r="AE1884" s="2">
        <v>33837900</v>
      </c>
      <c r="AF1884" s="2">
        <v>33700400</v>
      </c>
    </row>
    <row r="1885" spans="1:32">
      <c r="A1885" t="s">
        <v>7502</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7503</v>
      </c>
      <c r="B1886" t="s">
        <v>19</v>
      </c>
      <c r="C1886" s="2">
        <v>139500000000000</v>
      </c>
      <c r="D1886" s="2">
        <v>136735000000000</v>
      </c>
      <c r="E1886" s="2">
        <v>144281000000000</v>
      </c>
      <c r="F1886" s="2">
        <v>125685000000000</v>
      </c>
      <c r="G1886" s="2">
        <v>113434000000000</v>
      </c>
      <c r="H1886" s="2">
        <v>116145000000000</v>
      </c>
      <c r="I1886" s="2">
        <v>118694000000000</v>
      </c>
      <c r="J1886" s="2">
        <v>119108000000000</v>
      </c>
      <c r="K1886" s="2">
        <v>119221000000000</v>
      </c>
      <c r="L1886" s="2">
        <v>117573000000000</v>
      </c>
      <c r="M1886" s="2">
        <v>120125000000000</v>
      </c>
      <c r="N1886" s="2">
        <v>124101000000000</v>
      </c>
      <c r="O1886" s="2">
        <v>128190000000000</v>
      </c>
      <c r="P1886" s="2">
        <v>131754000000000</v>
      </c>
      <c r="Q1886" s="2">
        <v>136317000000000</v>
      </c>
      <c r="R1886" s="2">
        <v>140431000000000</v>
      </c>
      <c r="S1886" s="2">
        <v>143021000000000</v>
      </c>
      <c r="T1886" s="2">
        <v>146285000000000</v>
      </c>
      <c r="U1886" s="2">
        <v>149142000000000</v>
      </c>
      <c r="V1886" s="2">
        <v>151958000000000</v>
      </c>
      <c r="W1886" s="2">
        <v>157334000000000</v>
      </c>
      <c r="X1886" s="2">
        <v>162266000000000</v>
      </c>
      <c r="Y1886" s="2">
        <v>166136000000000</v>
      </c>
      <c r="Z1886" s="2">
        <v>170275000000000</v>
      </c>
      <c r="AA1886" s="2">
        <v>172456000000000</v>
      </c>
      <c r="AB1886" s="2">
        <v>174523000000000</v>
      </c>
      <c r="AC1886" s="2">
        <v>176715000000000</v>
      </c>
      <c r="AD1886" s="2">
        <v>179872000000000</v>
      </c>
      <c r="AE1886" s="2">
        <v>183762000000000</v>
      </c>
      <c r="AF1886" s="2">
        <v>187034000000000</v>
      </c>
    </row>
    <row r="1887" spans="1:32">
      <c r="A1887" t="s">
        <v>7504</v>
      </c>
      <c r="B1887" t="s">
        <v>19</v>
      </c>
      <c r="C1887" s="2">
        <v>564700000000</v>
      </c>
      <c r="D1887" s="2">
        <v>564500000000</v>
      </c>
      <c r="E1887" s="2">
        <v>564600000000</v>
      </c>
      <c r="F1887" s="2">
        <v>598000000000</v>
      </c>
      <c r="G1887" s="2">
        <v>554700000000</v>
      </c>
      <c r="H1887" s="2">
        <v>530300000000</v>
      </c>
      <c r="I1887" s="2">
        <v>550200000000</v>
      </c>
      <c r="J1887" s="2">
        <v>570400000000</v>
      </c>
      <c r="K1887" s="2">
        <v>584200000000</v>
      </c>
      <c r="L1887" s="2">
        <v>596500000000</v>
      </c>
      <c r="M1887" s="2">
        <v>604600000000</v>
      </c>
      <c r="N1887" s="2">
        <v>612300000000</v>
      </c>
      <c r="O1887" s="2">
        <v>624600000000</v>
      </c>
      <c r="P1887" s="2">
        <v>636400000000</v>
      </c>
      <c r="Q1887" s="2">
        <v>647100000000</v>
      </c>
      <c r="R1887" s="2">
        <v>660800000000</v>
      </c>
      <c r="S1887" s="2">
        <v>672800000000</v>
      </c>
      <c r="T1887" s="2">
        <v>680500000000</v>
      </c>
      <c r="U1887" s="2">
        <v>689700000000</v>
      </c>
      <c r="V1887" s="2">
        <v>698400000000</v>
      </c>
      <c r="W1887" s="2">
        <v>706500000000</v>
      </c>
      <c r="X1887" s="2">
        <v>723100000000</v>
      </c>
      <c r="Y1887" s="2">
        <v>738400000000</v>
      </c>
      <c r="Z1887" s="2">
        <v>749400000000</v>
      </c>
      <c r="AA1887" s="2">
        <v>761400000000</v>
      </c>
      <c r="AB1887" s="2">
        <v>767000000000</v>
      </c>
      <c r="AC1887" s="2">
        <v>773200000000</v>
      </c>
      <c r="AD1887" s="2">
        <v>779800000000</v>
      </c>
      <c r="AE1887" s="2">
        <v>789700000000</v>
      </c>
      <c r="AF1887" s="2">
        <v>801400000000</v>
      </c>
    </row>
    <row r="1888" spans="1:32">
      <c r="A1888" t="s">
        <v>7505</v>
      </c>
      <c r="B1888" t="s">
        <v>19</v>
      </c>
      <c r="C1888" s="2">
        <v>442000000000</v>
      </c>
      <c r="D1888" s="2">
        <v>441100000000</v>
      </c>
      <c r="E1888" s="2">
        <v>441100000000</v>
      </c>
      <c r="F1888" s="2">
        <v>454000000000</v>
      </c>
      <c r="G1888" s="2">
        <v>444500000000</v>
      </c>
      <c r="H1888" s="2">
        <v>439800000000</v>
      </c>
      <c r="I1888" s="2">
        <v>446700000000</v>
      </c>
      <c r="J1888" s="2">
        <v>453800000000</v>
      </c>
      <c r="K1888" s="2">
        <v>459400000000</v>
      </c>
      <c r="L1888" s="2">
        <v>464400000000</v>
      </c>
      <c r="M1888" s="2">
        <v>468300000000</v>
      </c>
      <c r="N1888" s="2">
        <v>472100000000</v>
      </c>
      <c r="O1888" s="2">
        <v>477300000000</v>
      </c>
      <c r="P1888" s="2">
        <v>482400000000</v>
      </c>
      <c r="Q1888" s="2">
        <v>487000000000</v>
      </c>
      <c r="R1888" s="2">
        <v>492400000000</v>
      </c>
      <c r="S1888" s="2">
        <v>497400000000</v>
      </c>
      <c r="T1888" s="2">
        <v>501200000000</v>
      </c>
      <c r="U1888" s="2">
        <v>505200000000</v>
      </c>
      <c r="V1888" s="2">
        <v>509100000000</v>
      </c>
      <c r="W1888" s="2">
        <v>512600000000</v>
      </c>
      <c r="X1888" s="2">
        <v>518400000000</v>
      </c>
      <c r="Y1888" s="2">
        <v>523900000000</v>
      </c>
      <c r="Z1888" s="2">
        <v>528300000000</v>
      </c>
      <c r="AA1888" s="2">
        <v>533000000000</v>
      </c>
      <c r="AB1888" s="2">
        <v>535800000000</v>
      </c>
      <c r="AC1888" s="2">
        <v>538700000000</v>
      </c>
      <c r="AD1888" s="2">
        <v>541500000000</v>
      </c>
      <c r="AE1888" s="2">
        <v>545300000000</v>
      </c>
      <c r="AF1888" s="2">
        <v>549500000000</v>
      </c>
    </row>
    <row r="1889" spans="1:32">
      <c r="A1889" t="s">
        <v>7506</v>
      </c>
      <c r="B1889" t="s">
        <v>19</v>
      </c>
      <c r="C1889" s="2">
        <v>33050000000</v>
      </c>
      <c r="D1889" s="2">
        <v>31380000000</v>
      </c>
      <c r="E1889" s="2">
        <v>31540000000</v>
      </c>
      <c r="F1889" s="2">
        <v>36200000000</v>
      </c>
      <c r="G1889" s="2">
        <v>31670000000</v>
      </c>
      <c r="H1889" s="2">
        <v>28910000000</v>
      </c>
      <c r="I1889" s="2">
        <v>31050000000</v>
      </c>
      <c r="J1889" s="2">
        <v>33260000000</v>
      </c>
      <c r="K1889" s="2">
        <v>35190000000</v>
      </c>
      <c r="L1889" s="2">
        <v>36660000000</v>
      </c>
      <c r="M1889" s="2">
        <v>37740000000</v>
      </c>
      <c r="N1889" s="2">
        <v>38610000000</v>
      </c>
      <c r="O1889" s="2">
        <v>40430000000</v>
      </c>
      <c r="P1889" s="2">
        <v>42070000000</v>
      </c>
      <c r="Q1889" s="2">
        <v>43390000000</v>
      </c>
      <c r="R1889" s="2">
        <v>45230000000</v>
      </c>
      <c r="S1889" s="2">
        <v>46890000000</v>
      </c>
      <c r="T1889" s="2">
        <v>48080000000</v>
      </c>
      <c r="U1889" s="2">
        <v>49320000000</v>
      </c>
      <c r="V1889" s="2">
        <v>50390000000</v>
      </c>
      <c r="W1889" s="2">
        <v>51330000000</v>
      </c>
      <c r="X1889" s="2">
        <v>53080000000</v>
      </c>
      <c r="Y1889" s="2">
        <v>55120000000</v>
      </c>
      <c r="Z1889" s="2">
        <v>56680000000</v>
      </c>
      <c r="AA1889" s="2">
        <v>58500000000</v>
      </c>
      <c r="AB1889" s="2">
        <v>59190000000</v>
      </c>
      <c r="AC1889" s="2">
        <v>60040000000</v>
      </c>
      <c r="AD1889" s="2">
        <v>60700000000</v>
      </c>
      <c r="AE1889" s="2">
        <v>61740000000</v>
      </c>
      <c r="AF1889" s="2">
        <v>63070000000</v>
      </c>
    </row>
    <row r="1890" spans="1:32">
      <c r="A1890" t="s">
        <v>7507</v>
      </c>
      <c r="B1890" t="s">
        <v>19</v>
      </c>
      <c r="C1890" s="2">
        <v>30220000000</v>
      </c>
      <c r="D1890" s="2">
        <v>30150000000</v>
      </c>
      <c r="E1890" s="2">
        <v>30160000000</v>
      </c>
      <c r="F1890" s="2">
        <v>32030000000</v>
      </c>
      <c r="G1890" s="2">
        <v>29660000000</v>
      </c>
      <c r="H1890" s="2">
        <v>28310000000</v>
      </c>
      <c r="I1890" s="2">
        <v>29410000000</v>
      </c>
      <c r="J1890" s="2">
        <v>30520000000</v>
      </c>
      <c r="K1890" s="2">
        <v>31290000000</v>
      </c>
      <c r="L1890" s="2">
        <v>31980000000</v>
      </c>
      <c r="M1890" s="2">
        <v>32420000000</v>
      </c>
      <c r="N1890" s="2">
        <v>32850000000</v>
      </c>
      <c r="O1890" s="2">
        <v>33540000000</v>
      </c>
      <c r="P1890" s="2">
        <v>34210000000</v>
      </c>
      <c r="Q1890" s="2">
        <v>34800000000</v>
      </c>
      <c r="R1890" s="2">
        <v>35570000000</v>
      </c>
      <c r="S1890" s="2">
        <v>36240000000</v>
      </c>
      <c r="T1890" s="2">
        <v>36670000000</v>
      </c>
      <c r="U1890" s="2">
        <v>37190000000</v>
      </c>
      <c r="V1890" s="2">
        <v>37670000000</v>
      </c>
      <c r="W1890" s="2">
        <v>38120000000</v>
      </c>
      <c r="X1890" s="2">
        <v>39030000000</v>
      </c>
      <c r="Y1890" s="2">
        <v>39880000000</v>
      </c>
      <c r="Z1890" s="2">
        <v>40500000000</v>
      </c>
      <c r="AA1890" s="2">
        <v>41170000000</v>
      </c>
      <c r="AB1890" s="2">
        <v>41490000000</v>
      </c>
      <c r="AC1890" s="2">
        <v>41840000000</v>
      </c>
      <c r="AD1890" s="2">
        <v>42200000000</v>
      </c>
      <c r="AE1890" s="2">
        <v>42740000000</v>
      </c>
      <c r="AF1890" s="2">
        <v>43380000000</v>
      </c>
    </row>
    <row r="1891" spans="1:32">
      <c r="A1891" t="s">
        <v>7508</v>
      </c>
      <c r="B1891" t="s">
        <v>19</v>
      </c>
      <c r="C1891" s="2">
        <v>25190000000</v>
      </c>
      <c r="D1891" s="2">
        <v>25130000000</v>
      </c>
      <c r="E1891" s="2">
        <v>25140000000</v>
      </c>
      <c r="F1891" s="2">
        <v>26700000000</v>
      </c>
      <c r="G1891" s="2">
        <v>24730000000</v>
      </c>
      <c r="H1891" s="2">
        <v>23610000000</v>
      </c>
      <c r="I1891" s="2">
        <v>24530000000</v>
      </c>
      <c r="J1891" s="2">
        <v>25450000000</v>
      </c>
      <c r="K1891" s="2">
        <v>26100000000</v>
      </c>
      <c r="L1891" s="2">
        <v>26670000000</v>
      </c>
      <c r="M1891" s="2">
        <v>27040000000</v>
      </c>
      <c r="N1891" s="2">
        <v>27400000000</v>
      </c>
      <c r="O1891" s="2">
        <v>27980000000</v>
      </c>
      <c r="P1891" s="2">
        <v>28530000000</v>
      </c>
      <c r="Q1891" s="2">
        <v>29030000000</v>
      </c>
      <c r="R1891" s="2">
        <v>29670000000</v>
      </c>
      <c r="S1891" s="2">
        <v>30230000000</v>
      </c>
      <c r="T1891" s="2">
        <v>30590000000</v>
      </c>
      <c r="U1891" s="2">
        <v>31020000000</v>
      </c>
      <c r="V1891" s="2">
        <v>31430000000</v>
      </c>
      <c r="W1891" s="2">
        <v>31800000000</v>
      </c>
      <c r="X1891" s="2">
        <v>32560000000</v>
      </c>
      <c r="Y1891" s="2">
        <v>33270000000</v>
      </c>
      <c r="Z1891" s="2">
        <v>33790000000</v>
      </c>
      <c r="AA1891" s="2">
        <v>34350000000</v>
      </c>
      <c r="AB1891" s="2">
        <v>34620000000</v>
      </c>
      <c r="AC1891" s="2">
        <v>34900000000</v>
      </c>
      <c r="AD1891" s="2">
        <v>35200000000</v>
      </c>
      <c r="AE1891" s="2">
        <v>35660000000</v>
      </c>
      <c r="AF1891" s="2">
        <v>36190000000</v>
      </c>
    </row>
    <row r="1892" spans="1:32">
      <c r="A1892" t="s">
        <v>7509</v>
      </c>
      <c r="B1892" t="s">
        <v>19</v>
      </c>
      <c r="C1892" s="2">
        <v>89910000000</v>
      </c>
      <c r="D1892" s="2">
        <v>89860000000</v>
      </c>
      <c r="E1892" s="2">
        <v>89870000000</v>
      </c>
      <c r="F1892" s="2">
        <v>95460000000</v>
      </c>
      <c r="G1892" s="2">
        <v>88140000000</v>
      </c>
      <c r="H1892" s="2">
        <v>83980000000</v>
      </c>
      <c r="I1892" s="2">
        <v>87310000000</v>
      </c>
      <c r="J1892" s="2">
        <v>90690000000</v>
      </c>
      <c r="K1892" s="2">
        <v>92990000000</v>
      </c>
      <c r="L1892" s="2">
        <v>95040000000</v>
      </c>
      <c r="M1892" s="2">
        <v>96370000000</v>
      </c>
      <c r="N1892" s="2">
        <v>97660000000</v>
      </c>
      <c r="O1892" s="2">
        <v>99700000000</v>
      </c>
      <c r="P1892" s="2">
        <v>101700000000</v>
      </c>
      <c r="Q1892" s="2">
        <v>103400000000</v>
      </c>
      <c r="R1892" s="2">
        <v>105700000000</v>
      </c>
      <c r="S1892" s="2">
        <v>107700000000</v>
      </c>
      <c r="T1892" s="2">
        <v>109000000000</v>
      </c>
      <c r="U1892" s="2">
        <v>110500000000</v>
      </c>
      <c r="V1892" s="2">
        <v>112000000000</v>
      </c>
      <c r="W1892" s="2">
        <v>113300000000</v>
      </c>
      <c r="X1892" s="2">
        <v>116100000000</v>
      </c>
      <c r="Y1892" s="2">
        <v>118700000000</v>
      </c>
      <c r="Z1892" s="2">
        <v>120500000000</v>
      </c>
      <c r="AA1892" s="2">
        <v>122500000000</v>
      </c>
      <c r="AB1892" s="2">
        <v>123400000000</v>
      </c>
      <c r="AC1892" s="2">
        <v>124500000000</v>
      </c>
      <c r="AD1892" s="2">
        <v>125600000000</v>
      </c>
      <c r="AE1892" s="2">
        <v>127200000000</v>
      </c>
      <c r="AF1892" s="2">
        <v>129200000000</v>
      </c>
    </row>
    <row r="1893" spans="1:32">
      <c r="A1893" t="s">
        <v>7510</v>
      </c>
      <c r="B1893" t="s">
        <v>19</v>
      </c>
      <c r="C1893" s="2">
        <v>1516000000</v>
      </c>
      <c r="D1893" s="2">
        <v>1512000000</v>
      </c>
      <c r="E1893" s="2">
        <v>1513000000</v>
      </c>
      <c r="F1893" s="2">
        <v>1559000000</v>
      </c>
      <c r="G1893" s="2">
        <v>1524000000</v>
      </c>
      <c r="H1893" s="2">
        <v>1506000000</v>
      </c>
      <c r="I1893" s="2">
        <v>1531000000</v>
      </c>
      <c r="J1893" s="2">
        <v>1556000000</v>
      </c>
      <c r="K1893" s="2">
        <v>1576000000</v>
      </c>
      <c r="L1893" s="2">
        <v>1594000000</v>
      </c>
      <c r="M1893" s="2">
        <v>1608000000</v>
      </c>
      <c r="N1893" s="2">
        <v>1622000000</v>
      </c>
      <c r="O1893" s="2">
        <v>1641000000</v>
      </c>
      <c r="P1893" s="2">
        <v>1659000000</v>
      </c>
      <c r="Q1893" s="2">
        <v>1675000000</v>
      </c>
      <c r="R1893" s="2">
        <v>1695000000</v>
      </c>
      <c r="S1893" s="2">
        <v>1713000000</v>
      </c>
      <c r="T1893" s="2">
        <v>1726000000</v>
      </c>
      <c r="U1893" s="2">
        <v>1741000000</v>
      </c>
      <c r="V1893" s="2">
        <v>1755000000</v>
      </c>
      <c r="W1893" s="2">
        <v>1768000000</v>
      </c>
      <c r="X1893" s="2">
        <v>1788000000</v>
      </c>
      <c r="Y1893" s="2">
        <v>1808000000</v>
      </c>
      <c r="Z1893" s="2">
        <v>1824000000</v>
      </c>
      <c r="AA1893" s="2">
        <v>1841000000</v>
      </c>
      <c r="AB1893" s="2">
        <v>1851000000</v>
      </c>
      <c r="AC1893" s="2">
        <v>1862000000</v>
      </c>
      <c r="AD1893" s="2">
        <v>1872000000</v>
      </c>
      <c r="AE1893" s="2">
        <v>1885000000</v>
      </c>
      <c r="AF1893" s="2">
        <v>1900000000</v>
      </c>
    </row>
    <row r="1894" spans="1:32">
      <c r="A1894" t="s">
        <v>7511</v>
      </c>
      <c r="B1894" t="s">
        <v>19</v>
      </c>
      <c r="C1894" s="2">
        <v>2704000000</v>
      </c>
      <c r="D1894" s="2">
        <v>2676000000</v>
      </c>
      <c r="E1894" s="2">
        <v>2679000000</v>
      </c>
      <c r="F1894" s="2">
        <v>2873000000</v>
      </c>
      <c r="G1894" s="2">
        <v>2650000000</v>
      </c>
      <c r="H1894" s="2">
        <v>2522000000</v>
      </c>
      <c r="I1894" s="2">
        <v>2627000000</v>
      </c>
      <c r="J1894" s="2">
        <v>2734000000</v>
      </c>
      <c r="K1894" s="2">
        <v>2814000000</v>
      </c>
      <c r="L1894" s="2">
        <v>2882000000</v>
      </c>
      <c r="M1894" s="2">
        <v>2929000000</v>
      </c>
      <c r="N1894" s="2">
        <v>2971000000</v>
      </c>
      <c r="O1894" s="2">
        <v>3044000000</v>
      </c>
      <c r="P1894" s="2">
        <v>3113000000</v>
      </c>
      <c r="Q1894" s="2">
        <v>3173000000</v>
      </c>
      <c r="R1894" s="2">
        <v>3252000000</v>
      </c>
      <c r="S1894" s="2">
        <v>3322000000</v>
      </c>
      <c r="T1894" s="2">
        <v>3369000000</v>
      </c>
      <c r="U1894" s="2">
        <v>3422000000</v>
      </c>
      <c r="V1894" s="2">
        <v>3470000000</v>
      </c>
      <c r="W1894" s="2">
        <v>3515000000</v>
      </c>
      <c r="X1894" s="2">
        <v>3602000000</v>
      </c>
      <c r="Y1894" s="2">
        <v>3689000000</v>
      </c>
      <c r="Z1894" s="2">
        <v>3754000000</v>
      </c>
      <c r="AA1894" s="2">
        <v>3825000000</v>
      </c>
      <c r="AB1894" s="2">
        <v>3857000000</v>
      </c>
      <c r="AC1894" s="2">
        <v>3893000000</v>
      </c>
      <c r="AD1894" s="2">
        <v>3928000000</v>
      </c>
      <c r="AE1894" s="2">
        <v>3980000000</v>
      </c>
      <c r="AF1894" s="2">
        <v>4043000000</v>
      </c>
    </row>
    <row r="1895" spans="1:32">
      <c r="A1895" t="s">
        <v>7512</v>
      </c>
      <c r="B1895" t="s">
        <v>19</v>
      </c>
      <c r="C1895" s="2">
        <v>13200000000</v>
      </c>
      <c r="D1895" s="2">
        <v>13160000000</v>
      </c>
      <c r="E1895" s="2">
        <v>14040000000</v>
      </c>
      <c r="F1895" s="2">
        <v>12900000000</v>
      </c>
      <c r="G1895" s="2">
        <v>12260000000</v>
      </c>
      <c r="H1895" s="2">
        <v>12780000000</v>
      </c>
      <c r="I1895" s="2">
        <v>13300000000</v>
      </c>
      <c r="J1895" s="2">
        <v>13660000000</v>
      </c>
      <c r="K1895" s="2">
        <v>13990000000</v>
      </c>
      <c r="L1895" s="2">
        <v>14190000000</v>
      </c>
      <c r="M1895" s="2">
        <v>14390000000</v>
      </c>
      <c r="N1895" s="2">
        <v>14710000000</v>
      </c>
      <c r="O1895" s="2">
        <v>15020000000</v>
      </c>
      <c r="P1895" s="2">
        <v>15300000000</v>
      </c>
      <c r="Q1895" s="2">
        <v>15660000000</v>
      </c>
      <c r="R1895" s="2">
        <v>15980000000</v>
      </c>
      <c r="S1895" s="2">
        <v>16180000000</v>
      </c>
      <c r="T1895" s="2">
        <v>16420000000</v>
      </c>
      <c r="U1895" s="2">
        <v>16650000000</v>
      </c>
      <c r="V1895" s="2">
        <v>16860000000</v>
      </c>
      <c r="W1895" s="2">
        <v>17290000000</v>
      </c>
      <c r="X1895" s="2">
        <v>17690000000</v>
      </c>
      <c r="Y1895" s="2">
        <v>17980000000</v>
      </c>
      <c r="Z1895" s="2">
        <v>18290000000</v>
      </c>
      <c r="AA1895" s="2">
        <v>18450000000</v>
      </c>
      <c r="AB1895" s="2">
        <v>18610000000</v>
      </c>
      <c r="AC1895" s="2">
        <v>18780000000</v>
      </c>
      <c r="AD1895" s="2">
        <v>19040000000</v>
      </c>
      <c r="AE1895" s="2">
        <v>19340000000</v>
      </c>
      <c r="AF1895" s="2">
        <v>19600000000</v>
      </c>
    </row>
    <row r="1896" spans="1:32">
      <c r="A1896" t="s">
        <v>7513</v>
      </c>
      <c r="B1896" t="s">
        <v>19</v>
      </c>
      <c r="C1896" s="2">
        <v>73510000000</v>
      </c>
      <c r="D1896" s="2">
        <v>73510000000</v>
      </c>
      <c r="E1896" s="2">
        <v>78000000000</v>
      </c>
      <c r="F1896" s="2">
        <v>72090000000</v>
      </c>
      <c r="G1896" s="2">
        <v>68740000000</v>
      </c>
      <c r="H1896" s="2">
        <v>71430000000</v>
      </c>
      <c r="I1896" s="2">
        <v>74160000000</v>
      </c>
      <c r="J1896" s="2">
        <v>76010000000</v>
      </c>
      <c r="K1896" s="2">
        <v>77670000000</v>
      </c>
      <c r="L1896" s="2">
        <v>78730000000</v>
      </c>
      <c r="M1896" s="2">
        <v>79770000000</v>
      </c>
      <c r="N1896" s="2">
        <v>81410000000</v>
      </c>
      <c r="O1896" s="2">
        <v>82990000000</v>
      </c>
      <c r="P1896" s="2">
        <v>84430000000</v>
      </c>
      <c r="Q1896" s="2">
        <v>86270000000</v>
      </c>
      <c r="R1896" s="2">
        <v>87880000000</v>
      </c>
      <c r="S1896" s="2">
        <v>88900000000</v>
      </c>
      <c r="T1896" s="2">
        <v>90130000000</v>
      </c>
      <c r="U1896" s="2">
        <v>91290000000</v>
      </c>
      <c r="V1896" s="2">
        <v>92370000000</v>
      </c>
      <c r="W1896" s="2">
        <v>94620000000</v>
      </c>
      <c r="X1896" s="2">
        <v>96670000000</v>
      </c>
      <c r="Y1896" s="2">
        <v>98160000000</v>
      </c>
      <c r="Z1896" s="2">
        <v>99760000000</v>
      </c>
      <c r="AA1896" s="2">
        <v>100500000000</v>
      </c>
      <c r="AB1896" s="2">
        <v>101300000000</v>
      </c>
      <c r="AC1896" s="2">
        <v>102200000000</v>
      </c>
      <c r="AD1896" s="2">
        <v>103600000000</v>
      </c>
      <c r="AE1896" s="2">
        <v>105100000000</v>
      </c>
      <c r="AF1896" s="2">
        <v>106500000000</v>
      </c>
    </row>
    <row r="1897" spans="1:32">
      <c r="A1897" t="s">
        <v>7514</v>
      </c>
      <c r="B1897" t="s">
        <v>19</v>
      </c>
      <c r="C1897" s="2">
        <v>185100000000000</v>
      </c>
      <c r="D1897" s="2">
        <v>185100000000000</v>
      </c>
      <c r="E1897" s="2">
        <v>198700000000000</v>
      </c>
      <c r="F1897" s="2">
        <v>202800000000000</v>
      </c>
      <c r="G1897" s="2">
        <v>179200000000000</v>
      </c>
      <c r="H1897" s="2">
        <v>178500000000000</v>
      </c>
      <c r="I1897" s="2">
        <v>178000000000000</v>
      </c>
      <c r="J1897" s="2">
        <v>177200000000000</v>
      </c>
      <c r="K1897" s="2">
        <v>175700000000000</v>
      </c>
      <c r="L1897" s="2">
        <v>145800000000000</v>
      </c>
      <c r="M1897" s="2">
        <v>142800000000000</v>
      </c>
      <c r="N1897" s="2">
        <v>138600000000000</v>
      </c>
      <c r="O1897" s="2">
        <v>136300000000000</v>
      </c>
      <c r="P1897" s="2">
        <v>132600000000000</v>
      </c>
      <c r="Q1897" s="2">
        <v>111300000000000</v>
      </c>
      <c r="R1897" s="2">
        <v>109100000000000</v>
      </c>
      <c r="S1897" s="2">
        <v>101200000000000</v>
      </c>
      <c r="T1897" s="2">
        <v>101500000000000</v>
      </c>
      <c r="U1897" s="2">
        <v>101900000000000</v>
      </c>
      <c r="V1897" s="2">
        <v>102300000000000</v>
      </c>
      <c r="W1897" s="2">
        <v>102600000000000</v>
      </c>
      <c r="X1897" s="2">
        <v>103000000000000</v>
      </c>
      <c r="Y1897" s="2">
        <v>103400000000000</v>
      </c>
      <c r="Z1897" s="2">
        <v>103800000000000</v>
      </c>
      <c r="AA1897" s="2">
        <v>104200000000000</v>
      </c>
      <c r="AB1897" s="2">
        <v>104600000000000</v>
      </c>
      <c r="AC1897" s="2">
        <v>106800000000000</v>
      </c>
      <c r="AD1897" s="2">
        <v>109100000000000</v>
      </c>
      <c r="AE1897" s="2">
        <v>111300000000000</v>
      </c>
      <c r="AF1897" s="2">
        <v>113500000000000</v>
      </c>
    </row>
    <row r="1898" spans="1:32">
      <c r="A1898" t="s">
        <v>7515</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7516</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7517</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7518</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7519</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7520</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7521</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7522</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7523</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7524</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7525</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7526</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7527</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7528</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7529</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7530</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7531</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7532</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7533</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7534</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7535</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7536</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7537</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7538</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7539</v>
      </c>
      <c r="B1922" t="s">
        <v>19</v>
      </c>
      <c r="C1922" s="2">
        <v>64900000000000</v>
      </c>
      <c r="D1922" s="2">
        <v>64900000000000</v>
      </c>
      <c r="E1922" s="2">
        <v>74700000000000</v>
      </c>
      <c r="F1922" s="2">
        <v>71350000000000</v>
      </c>
      <c r="G1922" s="2">
        <v>70450000000000</v>
      </c>
      <c r="H1922" s="2">
        <v>71520000000000</v>
      </c>
      <c r="I1922" s="2">
        <v>72710000000000</v>
      </c>
      <c r="J1922" s="2">
        <v>73540000000000</v>
      </c>
      <c r="K1922" s="2">
        <v>74250000000000</v>
      </c>
      <c r="L1922" s="2">
        <v>75140000000000</v>
      </c>
      <c r="M1922" s="2">
        <v>67242300000000</v>
      </c>
      <c r="N1922" s="2">
        <v>59358700000000</v>
      </c>
      <c r="O1922" s="2">
        <v>51238800000000</v>
      </c>
      <c r="P1922" s="2">
        <v>42724000000000</v>
      </c>
      <c r="Q1922" s="2">
        <v>34590900000000</v>
      </c>
      <c r="R1922" s="2">
        <v>35868000000000</v>
      </c>
      <c r="S1922" s="2">
        <v>36887300000000</v>
      </c>
      <c r="T1922" s="2">
        <v>37655800000000</v>
      </c>
      <c r="U1922" s="2">
        <v>38551800000000</v>
      </c>
      <c r="V1922" s="2">
        <v>39188000000000</v>
      </c>
      <c r="W1922" s="2">
        <v>40101900000000</v>
      </c>
      <c r="X1922" s="2">
        <v>41128000000000</v>
      </c>
      <c r="Y1922" s="2">
        <v>41968500000000</v>
      </c>
      <c r="Z1922" s="2">
        <v>42422600000000</v>
      </c>
      <c r="AA1922" s="2">
        <v>43306100000000</v>
      </c>
      <c r="AB1922" s="2">
        <v>44331800000000</v>
      </c>
      <c r="AC1922" s="2">
        <v>45095200000000</v>
      </c>
      <c r="AD1922" s="2">
        <v>45969900000000</v>
      </c>
      <c r="AE1922" s="2">
        <v>46690300000000</v>
      </c>
      <c r="AF1922" s="2">
        <v>47330400000000</v>
      </c>
    </row>
    <row r="1923" spans="1:32">
      <c r="A1923" t="s">
        <v>7540</v>
      </c>
      <c r="B1923" t="s">
        <v>19</v>
      </c>
      <c r="C1923" s="2">
        <v>9105000000</v>
      </c>
      <c r="D1923" s="2">
        <v>9105000000</v>
      </c>
      <c r="E1923" s="2">
        <v>9105000000</v>
      </c>
      <c r="F1923" s="2">
        <v>9975000000</v>
      </c>
      <c r="G1923" s="2">
        <v>9712000000</v>
      </c>
      <c r="H1923" s="2">
        <v>9657000000</v>
      </c>
      <c r="I1923" s="2">
        <v>9767000000</v>
      </c>
      <c r="J1923" s="2">
        <v>9888000000</v>
      </c>
      <c r="K1923" s="2">
        <v>9979000000</v>
      </c>
      <c r="L1923" s="2">
        <v>10060000000</v>
      </c>
      <c r="M1923" s="2">
        <v>10150000000</v>
      </c>
      <c r="N1923" s="2">
        <v>10240000000</v>
      </c>
      <c r="O1923" s="2">
        <v>10330000000</v>
      </c>
      <c r="P1923" s="2">
        <v>10410000000</v>
      </c>
      <c r="Q1923" s="2">
        <v>10450000000</v>
      </c>
      <c r="R1923" s="2">
        <v>10520000000</v>
      </c>
      <c r="S1923" s="2">
        <v>10640000000</v>
      </c>
      <c r="T1923" s="2">
        <v>10750000000</v>
      </c>
      <c r="U1923" s="2">
        <v>10830000000</v>
      </c>
      <c r="V1923" s="2">
        <v>10920000000</v>
      </c>
      <c r="W1923" s="2">
        <v>10990000000</v>
      </c>
      <c r="X1923" s="2">
        <v>11080000000</v>
      </c>
      <c r="Y1923" s="2">
        <v>11190000000</v>
      </c>
      <c r="Z1923" s="2">
        <v>11280000000</v>
      </c>
      <c r="AA1923" s="2">
        <v>11330000000</v>
      </c>
      <c r="AB1923" s="2">
        <v>11420000000</v>
      </c>
      <c r="AC1923" s="2">
        <v>11520000000</v>
      </c>
      <c r="AD1923" s="2">
        <v>11600000000</v>
      </c>
      <c r="AE1923" s="2">
        <v>11680000000</v>
      </c>
      <c r="AF1923" s="2">
        <v>11760000000</v>
      </c>
    </row>
    <row r="1924" spans="1:32">
      <c r="A1924" t="s">
        <v>7541</v>
      </c>
      <c r="B1924" t="s">
        <v>19</v>
      </c>
      <c r="C1924" s="2">
        <v>131200000000</v>
      </c>
      <c r="D1924" s="2">
        <v>131200000000</v>
      </c>
      <c r="E1924" s="2">
        <v>131200000000</v>
      </c>
      <c r="F1924" s="2">
        <v>145300000000</v>
      </c>
      <c r="G1924" s="2">
        <v>140900000000</v>
      </c>
      <c r="H1924" s="2">
        <v>139900000000</v>
      </c>
      <c r="I1924" s="2">
        <v>141600000000</v>
      </c>
      <c r="J1924" s="2">
        <v>143500000000</v>
      </c>
      <c r="K1924" s="2">
        <v>144900000000</v>
      </c>
      <c r="L1924" s="2">
        <v>146100000000</v>
      </c>
      <c r="M1924" s="2">
        <v>147500000000</v>
      </c>
      <c r="N1924" s="2">
        <v>148900000000</v>
      </c>
      <c r="O1924" s="2">
        <v>150300000000</v>
      </c>
      <c r="P1924" s="2">
        <v>151400000000</v>
      </c>
      <c r="Q1924" s="2">
        <v>152000000000</v>
      </c>
      <c r="R1924" s="2">
        <v>153000000000</v>
      </c>
      <c r="S1924" s="2">
        <v>155000000000</v>
      </c>
      <c r="T1924" s="2">
        <v>156600000000</v>
      </c>
      <c r="U1924" s="2">
        <v>157900000000</v>
      </c>
      <c r="V1924" s="2">
        <v>159300000000</v>
      </c>
      <c r="W1924" s="2">
        <v>160400000000</v>
      </c>
      <c r="X1924" s="2">
        <v>161800000000</v>
      </c>
      <c r="Y1924" s="2">
        <v>163500000000</v>
      </c>
      <c r="Z1924" s="2">
        <v>164800000000</v>
      </c>
      <c r="AA1924" s="2">
        <v>165600000000</v>
      </c>
      <c r="AB1924" s="2">
        <v>167000000000</v>
      </c>
      <c r="AC1924" s="2">
        <v>168500000000</v>
      </c>
      <c r="AD1924" s="2">
        <v>169800000000</v>
      </c>
      <c r="AE1924" s="2">
        <v>171200000000</v>
      </c>
      <c r="AF1924" s="2">
        <v>172300000000</v>
      </c>
    </row>
    <row r="1925" spans="1:32">
      <c r="A1925" t="s">
        <v>7542</v>
      </c>
      <c r="B1925" t="s">
        <v>19</v>
      </c>
      <c r="C1925" s="2">
        <v>109900000000</v>
      </c>
      <c r="D1925" s="2">
        <v>109900000000</v>
      </c>
      <c r="E1925" s="2">
        <v>109900000000</v>
      </c>
      <c r="F1925" s="2">
        <v>126000000000</v>
      </c>
      <c r="G1925" s="2">
        <v>120600000000</v>
      </c>
      <c r="H1925" s="2">
        <v>119100000000</v>
      </c>
      <c r="I1925" s="2">
        <v>120900000000</v>
      </c>
      <c r="J1925" s="2">
        <v>122800000000</v>
      </c>
      <c r="K1925" s="2">
        <v>124200000000</v>
      </c>
      <c r="L1925" s="2">
        <v>125400000000</v>
      </c>
      <c r="M1925" s="2">
        <v>126900000000</v>
      </c>
      <c r="N1925" s="2">
        <v>128300000000</v>
      </c>
      <c r="O1925" s="2">
        <v>129600000000</v>
      </c>
      <c r="P1925" s="2">
        <v>130700000000</v>
      </c>
      <c r="Q1925" s="2">
        <v>131100000000</v>
      </c>
      <c r="R1925" s="2">
        <v>132100000000</v>
      </c>
      <c r="S1925" s="2">
        <v>134200000000</v>
      </c>
      <c r="T1925" s="2">
        <v>135900000000</v>
      </c>
      <c r="U1925" s="2">
        <v>137200000000</v>
      </c>
      <c r="V1925" s="2">
        <v>138600000000</v>
      </c>
      <c r="W1925" s="2">
        <v>139700000000</v>
      </c>
      <c r="X1925" s="2">
        <v>141200000000</v>
      </c>
      <c r="Y1925" s="2">
        <v>143000000000</v>
      </c>
      <c r="Z1925" s="2">
        <v>144400000000</v>
      </c>
      <c r="AA1925" s="2">
        <v>145100000000</v>
      </c>
      <c r="AB1925" s="2">
        <v>146600000000</v>
      </c>
      <c r="AC1925" s="2">
        <v>148200000000</v>
      </c>
      <c r="AD1925" s="2">
        <v>149600000000</v>
      </c>
      <c r="AE1925" s="2">
        <v>151000000000</v>
      </c>
      <c r="AF1925" s="2">
        <v>152100000000</v>
      </c>
    </row>
    <row r="1926" spans="1:32">
      <c r="A1926" t="s">
        <v>7543</v>
      </c>
      <c r="B1926" t="s">
        <v>19</v>
      </c>
      <c r="C1926" s="2">
        <v>11280000000</v>
      </c>
      <c r="D1926" s="2">
        <v>11280000000</v>
      </c>
      <c r="E1926" s="2">
        <v>11280000000</v>
      </c>
      <c r="F1926" s="2">
        <v>12940000000</v>
      </c>
      <c r="G1926" s="2">
        <v>12370000000</v>
      </c>
      <c r="H1926" s="2">
        <v>12220000000</v>
      </c>
      <c r="I1926" s="2">
        <v>12400000000</v>
      </c>
      <c r="J1926" s="2">
        <v>12610000000</v>
      </c>
      <c r="K1926" s="2">
        <v>12750000000</v>
      </c>
      <c r="L1926" s="2">
        <v>12870000000</v>
      </c>
      <c r="M1926" s="2">
        <v>13020000000</v>
      </c>
      <c r="N1926" s="2">
        <v>13170000000</v>
      </c>
      <c r="O1926" s="2">
        <v>13300000000</v>
      </c>
      <c r="P1926" s="2">
        <v>13410000000</v>
      </c>
      <c r="Q1926" s="2">
        <v>13460000000</v>
      </c>
      <c r="R1926" s="2">
        <v>13560000000</v>
      </c>
      <c r="S1926" s="2">
        <v>13770000000</v>
      </c>
      <c r="T1926" s="2">
        <v>13950000000</v>
      </c>
      <c r="U1926" s="2">
        <v>14080000000</v>
      </c>
      <c r="V1926" s="2">
        <v>14230000000</v>
      </c>
      <c r="W1926" s="2">
        <v>14340000000</v>
      </c>
      <c r="X1926" s="2">
        <v>14490000000</v>
      </c>
      <c r="Y1926" s="2">
        <v>14670000000</v>
      </c>
      <c r="Z1926" s="2">
        <v>14820000000</v>
      </c>
      <c r="AA1926" s="2">
        <v>14890000000</v>
      </c>
      <c r="AB1926" s="2">
        <v>15040000000</v>
      </c>
      <c r="AC1926" s="2">
        <v>15210000000</v>
      </c>
      <c r="AD1926" s="2">
        <v>15350000000</v>
      </c>
      <c r="AE1926" s="2">
        <v>15490000000</v>
      </c>
      <c r="AF1926" s="2">
        <v>15610000000</v>
      </c>
    </row>
    <row r="1927" spans="1:32">
      <c r="A1927" t="s">
        <v>7544</v>
      </c>
      <c r="B1927" t="s">
        <v>19</v>
      </c>
      <c r="C1927" s="2">
        <v>7429000000</v>
      </c>
      <c r="D1927" s="2">
        <v>7429000000</v>
      </c>
      <c r="E1927" s="2">
        <v>7429000000</v>
      </c>
      <c r="F1927" s="2">
        <v>8510000000</v>
      </c>
      <c r="G1927" s="2">
        <v>8144000000</v>
      </c>
      <c r="H1927" s="2">
        <v>8046000000</v>
      </c>
      <c r="I1927" s="2">
        <v>8165000000</v>
      </c>
      <c r="J1927" s="2">
        <v>8297000000</v>
      </c>
      <c r="K1927" s="2">
        <v>8391000000</v>
      </c>
      <c r="L1927" s="2">
        <v>8470000000</v>
      </c>
      <c r="M1927" s="2">
        <v>8570000000</v>
      </c>
      <c r="N1927" s="2">
        <v>8664000000</v>
      </c>
      <c r="O1927" s="2">
        <v>8755000000</v>
      </c>
      <c r="P1927" s="2">
        <v>8823000000</v>
      </c>
      <c r="Q1927" s="2">
        <v>8856000000</v>
      </c>
      <c r="R1927" s="2">
        <v>8921000000</v>
      </c>
      <c r="S1927" s="2">
        <v>9062000000</v>
      </c>
      <c r="T1927" s="2">
        <v>9175000000</v>
      </c>
      <c r="U1927" s="2">
        <v>9264000000</v>
      </c>
      <c r="V1927" s="2">
        <v>9360000000</v>
      </c>
      <c r="W1927" s="2">
        <v>9433000000</v>
      </c>
      <c r="X1927" s="2">
        <v>9530000000</v>
      </c>
      <c r="Y1927" s="2">
        <v>9650000000</v>
      </c>
      <c r="Z1927" s="2">
        <v>9745000000</v>
      </c>
      <c r="AA1927" s="2">
        <v>9790000000</v>
      </c>
      <c r="AB1927" s="2">
        <v>9891000000</v>
      </c>
      <c r="AC1927" s="2">
        <v>10000000000</v>
      </c>
      <c r="AD1927" s="2">
        <v>10090000000</v>
      </c>
      <c r="AE1927" s="2">
        <v>10190000000</v>
      </c>
      <c r="AF1927" s="2">
        <v>10260000000</v>
      </c>
    </row>
    <row r="1928" spans="1:32">
      <c r="A1928" t="s">
        <v>7545</v>
      </c>
      <c r="B1928" t="s">
        <v>19</v>
      </c>
      <c r="C1928" s="2">
        <v>27860000000</v>
      </c>
      <c r="D1928" s="2">
        <v>27860000000</v>
      </c>
      <c r="E1928" s="2">
        <v>27860000000</v>
      </c>
      <c r="F1928" s="2">
        <v>32070000000</v>
      </c>
      <c r="G1928" s="2">
        <v>30630000000</v>
      </c>
      <c r="H1928" s="2">
        <v>30250000000</v>
      </c>
      <c r="I1928" s="2">
        <v>30700000000</v>
      </c>
      <c r="J1928" s="2">
        <v>31210000000</v>
      </c>
      <c r="K1928" s="2">
        <v>31570000000</v>
      </c>
      <c r="L1928" s="2">
        <v>31880000000</v>
      </c>
      <c r="M1928" s="2">
        <v>32260000000</v>
      </c>
      <c r="N1928" s="2">
        <v>32620000000</v>
      </c>
      <c r="O1928" s="2">
        <v>32970000000</v>
      </c>
      <c r="P1928" s="2">
        <v>33230000000</v>
      </c>
      <c r="Q1928" s="2">
        <v>33350000000</v>
      </c>
      <c r="R1928" s="2">
        <v>33600000000</v>
      </c>
      <c r="S1928" s="2">
        <v>34140000000</v>
      </c>
      <c r="T1928" s="2">
        <v>34580000000</v>
      </c>
      <c r="U1928" s="2">
        <v>34920000000</v>
      </c>
      <c r="V1928" s="2">
        <v>35290000000</v>
      </c>
      <c r="W1928" s="2">
        <v>35570000000</v>
      </c>
      <c r="X1928" s="2">
        <v>35940000000</v>
      </c>
      <c r="Y1928" s="2">
        <v>36410000000</v>
      </c>
      <c r="Z1928" s="2">
        <v>36770000000</v>
      </c>
      <c r="AA1928" s="2">
        <v>36940000000</v>
      </c>
      <c r="AB1928" s="2">
        <v>37330000000</v>
      </c>
      <c r="AC1928" s="2">
        <v>37760000000</v>
      </c>
      <c r="AD1928" s="2">
        <v>38110000000</v>
      </c>
      <c r="AE1928" s="2">
        <v>38470000000</v>
      </c>
      <c r="AF1928" s="2">
        <v>38770000000</v>
      </c>
    </row>
    <row r="1929" spans="1:32">
      <c r="A1929" t="s">
        <v>7546</v>
      </c>
      <c r="B1929" t="s">
        <v>19</v>
      </c>
      <c r="C1929" s="2">
        <v>339300000</v>
      </c>
      <c r="D1929" s="2">
        <v>339300000</v>
      </c>
      <c r="E1929" s="2">
        <v>339300000</v>
      </c>
      <c r="F1929" s="2">
        <v>371300000</v>
      </c>
      <c r="G1929" s="2">
        <v>361700000</v>
      </c>
      <c r="H1929" s="2">
        <v>359700000</v>
      </c>
      <c r="I1929" s="2">
        <v>363800000</v>
      </c>
      <c r="J1929" s="2">
        <v>368200000</v>
      </c>
      <c r="K1929" s="2">
        <v>371600000</v>
      </c>
      <c r="L1929" s="2">
        <v>374500000</v>
      </c>
      <c r="M1929" s="2">
        <v>378100000</v>
      </c>
      <c r="N1929" s="2">
        <v>381400000</v>
      </c>
      <c r="O1929" s="2">
        <v>384700000</v>
      </c>
      <c r="P1929" s="2">
        <v>387400000</v>
      </c>
      <c r="Q1929" s="2">
        <v>389000000</v>
      </c>
      <c r="R1929" s="2">
        <v>391600000</v>
      </c>
      <c r="S1929" s="2">
        <v>396200000</v>
      </c>
      <c r="T1929" s="2">
        <v>400100000</v>
      </c>
      <c r="U1929" s="2">
        <v>403200000</v>
      </c>
      <c r="V1929" s="2">
        <v>406500000</v>
      </c>
      <c r="W1929" s="2">
        <v>409200000</v>
      </c>
      <c r="X1929" s="2">
        <v>412500000</v>
      </c>
      <c r="Y1929" s="2">
        <v>416400000</v>
      </c>
      <c r="Z1929" s="2">
        <v>419700000</v>
      </c>
      <c r="AA1929" s="2">
        <v>421500000</v>
      </c>
      <c r="AB1929" s="2">
        <v>424800000</v>
      </c>
      <c r="AC1929" s="2">
        <v>428400000</v>
      </c>
      <c r="AD1929" s="2">
        <v>431500000</v>
      </c>
      <c r="AE1929" s="2">
        <v>434600000</v>
      </c>
      <c r="AF1929" s="2">
        <v>437300000</v>
      </c>
    </row>
    <row r="1930" spans="1:32">
      <c r="A1930" t="s">
        <v>7547</v>
      </c>
      <c r="B1930" t="s">
        <v>19</v>
      </c>
      <c r="C1930" s="2">
        <v>989200000</v>
      </c>
      <c r="D1930" s="2">
        <v>989200000</v>
      </c>
      <c r="E1930" s="2">
        <v>989200000</v>
      </c>
      <c r="F1930" s="2">
        <v>1126000000</v>
      </c>
      <c r="G1930" s="2">
        <v>1080000000</v>
      </c>
      <c r="H1930" s="2">
        <v>1068000000</v>
      </c>
      <c r="I1930" s="2">
        <v>1083000000</v>
      </c>
      <c r="J1930" s="2">
        <v>1100000000</v>
      </c>
      <c r="K1930" s="2">
        <v>1113000000</v>
      </c>
      <c r="L1930" s="2">
        <v>1123000000</v>
      </c>
      <c r="M1930" s="2">
        <v>1136000000</v>
      </c>
      <c r="N1930" s="2">
        <v>1148000000</v>
      </c>
      <c r="O1930" s="2">
        <v>1160000000</v>
      </c>
      <c r="P1930" s="2">
        <v>1169000000</v>
      </c>
      <c r="Q1930" s="2">
        <v>1173000000</v>
      </c>
      <c r="R1930" s="2">
        <v>1181000000</v>
      </c>
      <c r="S1930" s="2">
        <v>1200000000</v>
      </c>
      <c r="T1930" s="2">
        <v>1214000000</v>
      </c>
      <c r="U1930" s="2">
        <v>1225000000</v>
      </c>
      <c r="V1930" s="2">
        <v>1238000000</v>
      </c>
      <c r="W1930" s="2">
        <v>1247000000</v>
      </c>
      <c r="X1930" s="2">
        <v>1260000000</v>
      </c>
      <c r="Y1930" s="2">
        <v>1275000000</v>
      </c>
      <c r="Z1930" s="2">
        <v>1287000000</v>
      </c>
      <c r="AA1930" s="2">
        <v>1293000000</v>
      </c>
      <c r="AB1930" s="2">
        <v>1306000000</v>
      </c>
      <c r="AC1930" s="2">
        <v>1320000000</v>
      </c>
      <c r="AD1930" s="2">
        <v>1332000000</v>
      </c>
      <c r="AE1930" s="2">
        <v>1344000000</v>
      </c>
      <c r="AF1930" s="2">
        <v>1354000000</v>
      </c>
    </row>
    <row r="1931" spans="1:32">
      <c r="A1931" t="s">
        <v>7548</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7549</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7550</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7551</v>
      </c>
      <c r="B1934" t="s">
        <v>19</v>
      </c>
      <c r="C1934" s="2">
        <v>40000000000000</v>
      </c>
      <c r="D1934" s="2">
        <v>40000000000000</v>
      </c>
      <c r="E1934" s="2">
        <v>40480000000000</v>
      </c>
      <c r="F1934" s="2">
        <v>39780000000000</v>
      </c>
      <c r="G1934" s="2">
        <v>39110000000000</v>
      </c>
      <c r="H1934" s="2">
        <v>39930000000000</v>
      </c>
      <c r="I1934" s="2">
        <v>42180000000000</v>
      </c>
      <c r="J1934" s="2">
        <v>43160000000000</v>
      </c>
      <c r="K1934" s="2">
        <v>43240000000000</v>
      </c>
      <c r="L1934" s="2">
        <v>43360000000000</v>
      </c>
      <c r="M1934" s="2">
        <v>40454700000000</v>
      </c>
      <c r="N1934" s="2">
        <v>37920800000000</v>
      </c>
      <c r="O1934" s="2">
        <v>35982300000000</v>
      </c>
      <c r="P1934" s="2">
        <v>33444500000000</v>
      </c>
      <c r="Q1934" s="2">
        <v>31161200000000</v>
      </c>
      <c r="R1934" s="2">
        <v>31456800000000</v>
      </c>
      <c r="S1934" s="2">
        <v>31536500000000</v>
      </c>
      <c r="T1934" s="2">
        <v>31934900000000</v>
      </c>
      <c r="U1934" s="2">
        <v>32350600000000</v>
      </c>
      <c r="V1934" s="2">
        <v>32269800000000</v>
      </c>
      <c r="W1934" s="2">
        <v>32576900000000</v>
      </c>
      <c r="X1934" s="2">
        <v>33260500000000</v>
      </c>
      <c r="Y1934" s="2">
        <v>33608000000000</v>
      </c>
      <c r="Z1934" s="2">
        <v>33697900000000</v>
      </c>
      <c r="AA1934" s="2">
        <v>33437800000000</v>
      </c>
      <c r="AB1934" s="2">
        <v>33165500000000</v>
      </c>
      <c r="AC1934" s="2">
        <v>33025200000000</v>
      </c>
      <c r="AD1934" s="2">
        <v>33054400000000</v>
      </c>
      <c r="AE1934" s="2">
        <v>33364600000000</v>
      </c>
      <c r="AF1934" s="2">
        <v>33527400000000</v>
      </c>
    </row>
    <row r="1935" spans="1:32">
      <c r="A1935" t="s">
        <v>7552</v>
      </c>
      <c r="B1935" t="s">
        <v>19</v>
      </c>
      <c r="C1935" s="2">
        <v>11080000000</v>
      </c>
      <c r="D1935" s="2">
        <v>11080000000</v>
      </c>
      <c r="E1935" s="2">
        <v>11080000000</v>
      </c>
      <c r="F1935" s="2">
        <v>11210000000</v>
      </c>
      <c r="G1935" s="2">
        <v>11060000000</v>
      </c>
      <c r="H1935" s="2">
        <v>10920000000</v>
      </c>
      <c r="I1935" s="2">
        <v>11120000000</v>
      </c>
      <c r="J1935" s="2">
        <v>11650000000</v>
      </c>
      <c r="K1935" s="2">
        <v>11890000000</v>
      </c>
      <c r="L1935" s="2">
        <v>11910000000</v>
      </c>
      <c r="M1935" s="2">
        <v>11950000000</v>
      </c>
      <c r="N1935" s="2">
        <v>11860000000</v>
      </c>
      <c r="O1935" s="2">
        <v>11840000000</v>
      </c>
      <c r="P1935" s="2">
        <v>11970000000</v>
      </c>
      <c r="Q1935" s="2">
        <v>11960000000</v>
      </c>
      <c r="R1935" s="2">
        <v>12010000000</v>
      </c>
      <c r="S1935" s="2">
        <v>12090000000</v>
      </c>
      <c r="T1935" s="2">
        <v>12110000000</v>
      </c>
      <c r="U1935" s="2">
        <v>12220000000</v>
      </c>
      <c r="V1935" s="2">
        <v>12320000000</v>
      </c>
      <c r="W1935" s="2">
        <v>12310000000</v>
      </c>
      <c r="X1935" s="2">
        <v>12390000000</v>
      </c>
      <c r="Y1935" s="2">
        <v>12560000000</v>
      </c>
      <c r="Z1935" s="2">
        <v>12650000000</v>
      </c>
      <c r="AA1935" s="2">
        <v>12670000000</v>
      </c>
      <c r="AB1935" s="2">
        <v>12620000000</v>
      </c>
      <c r="AC1935" s="2">
        <v>12560000000</v>
      </c>
      <c r="AD1935" s="2">
        <v>12530000000</v>
      </c>
      <c r="AE1935" s="2">
        <v>12550000000</v>
      </c>
      <c r="AF1935" s="2">
        <v>12630000000</v>
      </c>
    </row>
    <row r="1936" spans="1:32">
      <c r="A1936" t="s">
        <v>7553</v>
      </c>
      <c r="B1936" t="s">
        <v>19</v>
      </c>
      <c r="C1936" s="2">
        <v>220200000000</v>
      </c>
      <c r="D1936" s="2">
        <v>220200000000</v>
      </c>
      <c r="E1936" s="2">
        <v>220200000000</v>
      </c>
      <c r="F1936" s="2">
        <v>222800000000</v>
      </c>
      <c r="G1936" s="2">
        <v>219400000000</v>
      </c>
      <c r="H1936" s="2">
        <v>216200000000</v>
      </c>
      <c r="I1936" s="2">
        <v>220400000000</v>
      </c>
      <c r="J1936" s="2">
        <v>231800000000</v>
      </c>
      <c r="K1936" s="2">
        <v>236800000000</v>
      </c>
      <c r="L1936" s="2">
        <v>237200000000</v>
      </c>
      <c r="M1936" s="2">
        <v>238000000000</v>
      </c>
      <c r="N1936" s="2">
        <v>235800000000</v>
      </c>
      <c r="O1936" s="2">
        <v>235400000000</v>
      </c>
      <c r="P1936" s="2">
        <v>238000000000</v>
      </c>
      <c r="Q1936" s="2">
        <v>237700000000</v>
      </c>
      <c r="R1936" s="2">
        <v>238700000000</v>
      </c>
      <c r="S1936" s="2">
        <v>240300000000</v>
      </c>
      <c r="T1936" s="2">
        <v>240700000000</v>
      </c>
      <c r="U1936" s="2">
        <v>242900000000</v>
      </c>
      <c r="V1936" s="2">
        <v>244900000000</v>
      </c>
      <c r="W1936" s="2">
        <v>244800000000</v>
      </c>
      <c r="X1936" s="2">
        <v>246400000000</v>
      </c>
      <c r="Y1936" s="2">
        <v>249900000000</v>
      </c>
      <c r="Z1936" s="2">
        <v>251700000000</v>
      </c>
      <c r="AA1936" s="2">
        <v>252100000000</v>
      </c>
      <c r="AB1936" s="2">
        <v>251100000000</v>
      </c>
      <c r="AC1936" s="2">
        <v>249600000000</v>
      </c>
      <c r="AD1936" s="2">
        <v>249000000000</v>
      </c>
      <c r="AE1936" s="2">
        <v>249300000000</v>
      </c>
      <c r="AF1936" s="2">
        <v>250900000000</v>
      </c>
    </row>
    <row r="1937" spans="1:32">
      <c r="A1937" t="s">
        <v>7554</v>
      </c>
      <c r="B1937" t="s">
        <v>19</v>
      </c>
      <c r="C1937" s="2">
        <v>46110000000</v>
      </c>
      <c r="D1937" s="2">
        <v>46110000000</v>
      </c>
      <c r="E1937" s="2">
        <v>46110000000</v>
      </c>
      <c r="F1937" s="2">
        <v>46660000000</v>
      </c>
      <c r="G1937" s="2">
        <v>45890000000</v>
      </c>
      <c r="H1937" s="2">
        <v>45160000000</v>
      </c>
      <c r="I1937" s="2">
        <v>46080000000</v>
      </c>
      <c r="J1937" s="2">
        <v>48590000000</v>
      </c>
      <c r="K1937" s="2">
        <v>49690000000</v>
      </c>
      <c r="L1937" s="2">
        <v>49780000000</v>
      </c>
      <c r="M1937" s="2">
        <v>49920000000</v>
      </c>
      <c r="N1937" s="2">
        <v>49420000000</v>
      </c>
      <c r="O1937" s="2">
        <v>49320000000</v>
      </c>
      <c r="P1937" s="2">
        <v>49880000000</v>
      </c>
      <c r="Q1937" s="2">
        <v>49790000000</v>
      </c>
      <c r="R1937" s="2">
        <v>50010000000</v>
      </c>
      <c r="S1937" s="2">
        <v>50350000000</v>
      </c>
      <c r="T1937" s="2">
        <v>50410000000</v>
      </c>
      <c r="U1937" s="2">
        <v>50890000000</v>
      </c>
      <c r="V1937" s="2">
        <v>51330000000</v>
      </c>
      <c r="W1937" s="2">
        <v>51290000000</v>
      </c>
      <c r="X1937" s="2">
        <v>51630000000</v>
      </c>
      <c r="Y1937" s="2">
        <v>52400000000</v>
      </c>
      <c r="Z1937" s="2">
        <v>52800000000</v>
      </c>
      <c r="AA1937" s="2">
        <v>52880000000</v>
      </c>
      <c r="AB1937" s="2">
        <v>52630000000</v>
      </c>
      <c r="AC1937" s="2">
        <v>52280000000</v>
      </c>
      <c r="AD1937" s="2">
        <v>52140000000</v>
      </c>
      <c r="AE1937" s="2">
        <v>52200000000</v>
      </c>
      <c r="AF1937" s="2">
        <v>52540000000</v>
      </c>
    </row>
    <row r="1938" spans="1:32">
      <c r="A1938" t="s">
        <v>7555</v>
      </c>
      <c r="B1938" t="s">
        <v>19</v>
      </c>
      <c r="C1938" s="2">
        <v>22380000000</v>
      </c>
      <c r="D1938" s="2">
        <v>22380000000</v>
      </c>
      <c r="E1938" s="2">
        <v>22380000000</v>
      </c>
      <c r="F1938" s="2">
        <v>22640000000</v>
      </c>
      <c r="G1938" s="2">
        <v>22260000000</v>
      </c>
      <c r="H1938" s="2">
        <v>21890000000</v>
      </c>
      <c r="I1938" s="2">
        <v>22350000000</v>
      </c>
      <c r="J1938" s="2">
        <v>23600000000</v>
      </c>
      <c r="K1938" s="2">
        <v>24140000000</v>
      </c>
      <c r="L1938" s="2">
        <v>24180000000</v>
      </c>
      <c r="M1938" s="2">
        <v>24250000000</v>
      </c>
      <c r="N1938" s="2">
        <v>24000000000</v>
      </c>
      <c r="O1938" s="2">
        <v>23940000000</v>
      </c>
      <c r="P1938" s="2">
        <v>24220000000</v>
      </c>
      <c r="Q1938" s="2">
        <v>24170000000</v>
      </c>
      <c r="R1938" s="2">
        <v>24280000000</v>
      </c>
      <c r="S1938" s="2">
        <v>24440000000</v>
      </c>
      <c r="T1938" s="2">
        <v>24470000000</v>
      </c>
      <c r="U1938" s="2">
        <v>24710000000</v>
      </c>
      <c r="V1938" s="2">
        <v>24920000000</v>
      </c>
      <c r="W1938" s="2">
        <v>24900000000</v>
      </c>
      <c r="X1938" s="2">
        <v>25070000000</v>
      </c>
      <c r="Y1938" s="2">
        <v>25450000000</v>
      </c>
      <c r="Z1938" s="2">
        <v>25650000000</v>
      </c>
      <c r="AA1938" s="2">
        <v>25680000000</v>
      </c>
      <c r="AB1938" s="2">
        <v>25550000000</v>
      </c>
      <c r="AC1938" s="2">
        <v>25380000000</v>
      </c>
      <c r="AD1938" s="2">
        <v>25310000000</v>
      </c>
      <c r="AE1938" s="2">
        <v>25330000000</v>
      </c>
      <c r="AF1938" s="2">
        <v>25500000000</v>
      </c>
    </row>
    <row r="1939" spans="1:32">
      <c r="A1939" t="s">
        <v>7556</v>
      </c>
      <c r="B1939" t="s">
        <v>19</v>
      </c>
      <c r="C1939" s="2">
        <v>17590000000</v>
      </c>
      <c r="D1939" s="2">
        <v>17590000000</v>
      </c>
      <c r="E1939" s="2">
        <v>17590000000</v>
      </c>
      <c r="F1939" s="2">
        <v>17800000000</v>
      </c>
      <c r="G1939" s="2">
        <v>17500000000</v>
      </c>
      <c r="H1939" s="2">
        <v>17210000000</v>
      </c>
      <c r="I1939" s="2">
        <v>17570000000</v>
      </c>
      <c r="J1939" s="2">
        <v>18550000000</v>
      </c>
      <c r="K1939" s="2">
        <v>18980000000</v>
      </c>
      <c r="L1939" s="2">
        <v>19010000000</v>
      </c>
      <c r="M1939" s="2">
        <v>19070000000</v>
      </c>
      <c r="N1939" s="2">
        <v>18870000000</v>
      </c>
      <c r="O1939" s="2">
        <v>18820000000</v>
      </c>
      <c r="P1939" s="2">
        <v>19040000000</v>
      </c>
      <c r="Q1939" s="2">
        <v>19000000000</v>
      </c>
      <c r="R1939" s="2">
        <v>19090000000</v>
      </c>
      <c r="S1939" s="2">
        <v>19220000000</v>
      </c>
      <c r="T1939" s="2">
        <v>19240000000</v>
      </c>
      <c r="U1939" s="2">
        <v>19420000000</v>
      </c>
      <c r="V1939" s="2">
        <v>19600000000</v>
      </c>
      <c r="W1939" s="2">
        <v>19580000000</v>
      </c>
      <c r="X1939" s="2">
        <v>19710000000</v>
      </c>
      <c r="Y1939" s="2">
        <v>20010000000</v>
      </c>
      <c r="Z1939" s="2">
        <v>20160000000</v>
      </c>
      <c r="AA1939" s="2">
        <v>20190000000</v>
      </c>
      <c r="AB1939" s="2">
        <v>20090000000</v>
      </c>
      <c r="AC1939" s="2">
        <v>19950000000</v>
      </c>
      <c r="AD1939" s="2">
        <v>19900000000</v>
      </c>
      <c r="AE1939" s="2">
        <v>19920000000</v>
      </c>
      <c r="AF1939" s="2">
        <v>20050000000</v>
      </c>
    </row>
    <row r="1940" spans="1:32">
      <c r="A1940" t="s">
        <v>7557</v>
      </c>
      <c r="B1940" t="s">
        <v>19</v>
      </c>
      <c r="C1940" s="2">
        <v>18100000000</v>
      </c>
      <c r="D1940" s="2">
        <v>18100000000</v>
      </c>
      <c r="E1940" s="2">
        <v>18100000000</v>
      </c>
      <c r="F1940" s="2">
        <v>18310000000</v>
      </c>
      <c r="G1940" s="2">
        <v>18000000000</v>
      </c>
      <c r="H1940" s="2">
        <v>17700000000</v>
      </c>
      <c r="I1940" s="2">
        <v>18070000000</v>
      </c>
      <c r="J1940" s="2">
        <v>19080000000</v>
      </c>
      <c r="K1940" s="2">
        <v>19530000000</v>
      </c>
      <c r="L1940" s="2">
        <v>19560000000</v>
      </c>
      <c r="M1940" s="2">
        <v>19620000000</v>
      </c>
      <c r="N1940" s="2">
        <v>19410000000</v>
      </c>
      <c r="O1940" s="2">
        <v>19360000000</v>
      </c>
      <c r="P1940" s="2">
        <v>19590000000</v>
      </c>
      <c r="Q1940" s="2">
        <v>19550000000</v>
      </c>
      <c r="R1940" s="2">
        <v>19630000000</v>
      </c>
      <c r="S1940" s="2">
        <v>19770000000</v>
      </c>
      <c r="T1940" s="2">
        <v>19790000000</v>
      </c>
      <c r="U1940" s="2">
        <v>19980000000</v>
      </c>
      <c r="V1940" s="2">
        <v>20160000000</v>
      </c>
      <c r="W1940" s="2">
        <v>20140000000</v>
      </c>
      <c r="X1940" s="2">
        <v>20270000000</v>
      </c>
      <c r="Y1940" s="2">
        <v>20580000000</v>
      </c>
      <c r="Z1940" s="2">
        <v>20740000000</v>
      </c>
      <c r="AA1940" s="2">
        <v>20770000000</v>
      </c>
      <c r="AB1940" s="2">
        <v>20670000000</v>
      </c>
      <c r="AC1940" s="2">
        <v>20520000000</v>
      </c>
      <c r="AD1940" s="2">
        <v>20470000000</v>
      </c>
      <c r="AE1940" s="2">
        <v>20480000000</v>
      </c>
      <c r="AF1940" s="2">
        <v>20620000000</v>
      </c>
    </row>
    <row r="1941" spans="1:32">
      <c r="A1941" t="s">
        <v>7558</v>
      </c>
      <c r="B1941" t="s">
        <v>19</v>
      </c>
      <c r="C1941" s="2">
        <v>373200000</v>
      </c>
      <c r="D1941" s="2">
        <v>373200000</v>
      </c>
      <c r="E1941" s="2">
        <v>373200000</v>
      </c>
      <c r="F1941" s="2">
        <v>377600000</v>
      </c>
      <c r="G1941" s="2">
        <v>372700000</v>
      </c>
      <c r="H1941" s="2">
        <v>368000000</v>
      </c>
      <c r="I1941" s="2">
        <v>374700000</v>
      </c>
      <c r="J1941" s="2">
        <v>392100000</v>
      </c>
      <c r="K1941" s="2">
        <v>399900000</v>
      </c>
      <c r="L1941" s="2">
        <v>400800000</v>
      </c>
      <c r="M1941" s="2">
        <v>402200000</v>
      </c>
      <c r="N1941" s="2">
        <v>399100000</v>
      </c>
      <c r="O1941" s="2">
        <v>398700000</v>
      </c>
      <c r="P1941" s="2">
        <v>402900000</v>
      </c>
      <c r="Q1941" s="2">
        <v>402600000</v>
      </c>
      <c r="R1941" s="2">
        <v>404400000</v>
      </c>
      <c r="S1941" s="2">
        <v>407000000</v>
      </c>
      <c r="T1941" s="2">
        <v>407700000</v>
      </c>
      <c r="U1941" s="2">
        <v>411300000</v>
      </c>
      <c r="V1941" s="2">
        <v>414600000</v>
      </c>
      <c r="W1941" s="2">
        <v>414500000</v>
      </c>
      <c r="X1941" s="2">
        <v>417100000</v>
      </c>
      <c r="Y1941" s="2">
        <v>422600000</v>
      </c>
      <c r="Z1941" s="2">
        <v>425600000</v>
      </c>
      <c r="AA1941" s="2">
        <v>426400000</v>
      </c>
      <c r="AB1941" s="2">
        <v>424900000</v>
      </c>
      <c r="AC1941" s="2">
        <v>422800000</v>
      </c>
      <c r="AD1941" s="2">
        <v>422100000</v>
      </c>
      <c r="AE1941" s="2">
        <v>422700000</v>
      </c>
      <c r="AF1941" s="2">
        <v>425200000</v>
      </c>
    </row>
    <row r="1942" spans="1:32">
      <c r="A1942" t="s">
        <v>7559</v>
      </c>
      <c r="B1942" t="s">
        <v>19</v>
      </c>
      <c r="C1942" s="2">
        <v>1851000000</v>
      </c>
      <c r="D1942" s="2">
        <v>1851000000</v>
      </c>
      <c r="E1942" s="2">
        <v>1851000000</v>
      </c>
      <c r="F1942" s="2">
        <v>1873000000</v>
      </c>
      <c r="G1942" s="2">
        <v>1842000000</v>
      </c>
      <c r="H1942" s="2">
        <v>1812000000</v>
      </c>
      <c r="I1942" s="2">
        <v>1850000000</v>
      </c>
      <c r="J1942" s="2">
        <v>1951000000</v>
      </c>
      <c r="K1942" s="2">
        <v>1996000000</v>
      </c>
      <c r="L1942" s="2">
        <v>1999000000</v>
      </c>
      <c r="M1942" s="2">
        <v>2005000000</v>
      </c>
      <c r="N1942" s="2">
        <v>1985000000</v>
      </c>
      <c r="O1942" s="2">
        <v>1980000000</v>
      </c>
      <c r="P1942" s="2">
        <v>2003000000</v>
      </c>
      <c r="Q1942" s="2">
        <v>1999000000</v>
      </c>
      <c r="R1942" s="2">
        <v>2008000000</v>
      </c>
      <c r="S1942" s="2">
        <v>2022000000</v>
      </c>
      <c r="T1942" s="2">
        <v>2024000000</v>
      </c>
      <c r="U1942" s="2">
        <v>2044000000</v>
      </c>
      <c r="V1942" s="2">
        <v>2061000000</v>
      </c>
      <c r="W1942" s="2">
        <v>2059000000</v>
      </c>
      <c r="X1942" s="2">
        <v>2073000000</v>
      </c>
      <c r="Y1942" s="2">
        <v>2104000000</v>
      </c>
      <c r="Z1942" s="2">
        <v>2121000000</v>
      </c>
      <c r="AA1942" s="2">
        <v>2124000000</v>
      </c>
      <c r="AB1942" s="2">
        <v>2113000000</v>
      </c>
      <c r="AC1942" s="2">
        <v>2099000000</v>
      </c>
      <c r="AD1942" s="2">
        <v>2094000000</v>
      </c>
      <c r="AE1942" s="2">
        <v>2096000000</v>
      </c>
      <c r="AF1942" s="2">
        <v>2110000000</v>
      </c>
    </row>
    <row r="1943" spans="1:32">
      <c r="A1943" t="s">
        <v>7560</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7561</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7562</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7563</v>
      </c>
      <c r="B1946" t="s">
        <v>19</v>
      </c>
      <c r="C1946" s="2">
        <v>4400000000000</v>
      </c>
      <c r="D1946" s="2">
        <v>4400000000000</v>
      </c>
      <c r="E1946" s="2">
        <v>4574000000000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7564</v>
      </c>
      <c r="B1947" t="s">
        <v>19</v>
      </c>
      <c r="C1947" s="2">
        <v>13310000000</v>
      </c>
      <c r="D1947" s="2">
        <v>13310000000</v>
      </c>
      <c r="E1947" s="2">
        <v>13310000000</v>
      </c>
      <c r="F1947" s="2">
        <v>13740000000</v>
      </c>
      <c r="G1947" s="2">
        <v>13630000000</v>
      </c>
      <c r="H1947" s="2">
        <v>13700000000</v>
      </c>
      <c r="I1947" s="2">
        <v>14020000000</v>
      </c>
      <c r="J1947" s="2">
        <v>14420000000</v>
      </c>
      <c r="K1947" s="2">
        <v>14660000000</v>
      </c>
      <c r="L1947" s="2">
        <v>14830000000</v>
      </c>
      <c r="M1947" s="2">
        <v>14930000000</v>
      </c>
      <c r="N1947" s="2">
        <v>14950000000</v>
      </c>
      <c r="O1947" s="2">
        <v>15020000000</v>
      </c>
      <c r="P1947" s="2">
        <v>15110000000</v>
      </c>
      <c r="Q1947" s="2">
        <v>15240000000</v>
      </c>
      <c r="R1947" s="2">
        <v>15440000000</v>
      </c>
      <c r="S1947" s="2">
        <v>15630000000</v>
      </c>
      <c r="T1947" s="2">
        <v>15750000000</v>
      </c>
      <c r="U1947" s="2">
        <v>15900000000</v>
      </c>
      <c r="V1947" s="2">
        <v>16060000000</v>
      </c>
      <c r="W1947" s="2">
        <v>16210000000</v>
      </c>
      <c r="X1947" s="2">
        <v>16330000000</v>
      </c>
      <c r="Y1947" s="2">
        <v>16540000000</v>
      </c>
      <c r="Z1947" s="2">
        <v>16770000000</v>
      </c>
      <c r="AA1947" s="2">
        <v>16930000000</v>
      </c>
      <c r="AB1947" s="2">
        <v>17020000000</v>
      </c>
      <c r="AC1947" s="2">
        <v>17190000000</v>
      </c>
      <c r="AD1947" s="2">
        <v>17370000000</v>
      </c>
      <c r="AE1947" s="2">
        <v>17530000000</v>
      </c>
      <c r="AF1947" s="2">
        <v>17620000000</v>
      </c>
    </row>
    <row r="1948" spans="1:32">
      <c r="A1948" t="s">
        <v>7565</v>
      </c>
      <c r="B1948" t="s">
        <v>19</v>
      </c>
      <c r="C1948" s="2">
        <v>212400000000</v>
      </c>
      <c r="D1948" s="2">
        <v>212400000000</v>
      </c>
      <c r="E1948" s="2">
        <v>212400000000</v>
      </c>
      <c r="F1948" s="2">
        <v>219800000000</v>
      </c>
      <c r="G1948" s="2">
        <v>217600000000</v>
      </c>
      <c r="H1948" s="2">
        <v>218800000000</v>
      </c>
      <c r="I1948" s="2">
        <v>224300000000</v>
      </c>
      <c r="J1948" s="2">
        <v>231200000000</v>
      </c>
      <c r="K1948" s="2">
        <v>235300000000</v>
      </c>
      <c r="L1948" s="2">
        <v>238200000000</v>
      </c>
      <c r="M1948" s="2">
        <v>239800000000</v>
      </c>
      <c r="N1948" s="2">
        <v>240100000000</v>
      </c>
      <c r="O1948" s="2">
        <v>241200000000</v>
      </c>
      <c r="P1948" s="2">
        <v>242600000000</v>
      </c>
      <c r="Q1948" s="2">
        <v>244800000000</v>
      </c>
      <c r="R1948" s="2">
        <v>248100000000</v>
      </c>
      <c r="S1948" s="2">
        <v>251400000000</v>
      </c>
      <c r="T1948" s="2">
        <v>253500000000</v>
      </c>
      <c r="U1948" s="2">
        <v>255900000000</v>
      </c>
      <c r="V1948" s="2">
        <v>258600000000</v>
      </c>
      <c r="W1948" s="2">
        <v>261100000000</v>
      </c>
      <c r="X1948" s="2">
        <v>263200000000</v>
      </c>
      <c r="Y1948" s="2">
        <v>266700000000</v>
      </c>
      <c r="Z1948" s="2">
        <v>270700000000</v>
      </c>
      <c r="AA1948" s="2">
        <v>273500000000</v>
      </c>
      <c r="AB1948" s="2">
        <v>274900000000</v>
      </c>
      <c r="AC1948" s="2">
        <v>277700000000</v>
      </c>
      <c r="AD1948" s="2">
        <v>280900000000</v>
      </c>
      <c r="AE1948" s="2">
        <v>283600000000</v>
      </c>
      <c r="AF1948" s="2">
        <v>285100000000</v>
      </c>
    </row>
    <row r="1949" spans="1:32">
      <c r="A1949" t="s">
        <v>7566</v>
      </c>
      <c r="B1949" t="s">
        <v>19</v>
      </c>
      <c r="C1949" s="2">
        <v>15330000000</v>
      </c>
      <c r="D1949" s="2">
        <v>15330000000</v>
      </c>
      <c r="E1949" s="2">
        <v>15330000000</v>
      </c>
      <c r="F1949" s="2">
        <v>15850000000</v>
      </c>
      <c r="G1949" s="2">
        <v>15700000000</v>
      </c>
      <c r="H1949" s="2">
        <v>15790000000</v>
      </c>
      <c r="I1949" s="2">
        <v>16180000000</v>
      </c>
      <c r="J1949" s="2">
        <v>16670000000</v>
      </c>
      <c r="K1949" s="2">
        <v>16960000000</v>
      </c>
      <c r="L1949" s="2">
        <v>17170000000</v>
      </c>
      <c r="M1949" s="2">
        <v>17280000000</v>
      </c>
      <c r="N1949" s="2">
        <v>17310000000</v>
      </c>
      <c r="O1949" s="2">
        <v>17380000000</v>
      </c>
      <c r="P1949" s="2">
        <v>17490000000</v>
      </c>
      <c r="Q1949" s="2">
        <v>17650000000</v>
      </c>
      <c r="R1949" s="2">
        <v>17880000000</v>
      </c>
      <c r="S1949" s="2">
        <v>18110000000</v>
      </c>
      <c r="T1949" s="2">
        <v>18260000000</v>
      </c>
      <c r="U1949" s="2">
        <v>18440000000</v>
      </c>
      <c r="V1949" s="2">
        <v>18630000000</v>
      </c>
      <c r="W1949" s="2">
        <v>18810000000</v>
      </c>
      <c r="X1949" s="2">
        <v>18960000000</v>
      </c>
      <c r="Y1949" s="2">
        <v>19210000000</v>
      </c>
      <c r="Z1949" s="2">
        <v>19490000000</v>
      </c>
      <c r="AA1949" s="2">
        <v>19690000000</v>
      </c>
      <c r="AB1949" s="2">
        <v>19790000000</v>
      </c>
      <c r="AC1949" s="2">
        <v>19990000000</v>
      </c>
      <c r="AD1949" s="2">
        <v>20220000000</v>
      </c>
      <c r="AE1949" s="2">
        <v>20410000000</v>
      </c>
      <c r="AF1949" s="2">
        <v>20520000000</v>
      </c>
    </row>
    <row r="1950" spans="1:32">
      <c r="A1950" t="s">
        <v>7567</v>
      </c>
      <c r="B1950" t="s">
        <v>19</v>
      </c>
      <c r="C1950" s="2">
        <v>11910000000</v>
      </c>
      <c r="D1950" s="2">
        <v>11910000000</v>
      </c>
      <c r="E1950" s="2">
        <v>11910000000</v>
      </c>
      <c r="F1950" s="2">
        <v>12380000000</v>
      </c>
      <c r="G1950" s="2">
        <v>12220000000</v>
      </c>
      <c r="H1950" s="2">
        <v>12280000000</v>
      </c>
      <c r="I1950" s="2">
        <v>12640000000</v>
      </c>
      <c r="J1950" s="2">
        <v>13080000000</v>
      </c>
      <c r="K1950" s="2">
        <v>13350000000</v>
      </c>
      <c r="L1950" s="2">
        <v>13530000000</v>
      </c>
      <c r="M1950" s="2">
        <v>13620000000</v>
      </c>
      <c r="N1950" s="2">
        <v>13630000000</v>
      </c>
      <c r="O1950" s="2">
        <v>13690000000</v>
      </c>
      <c r="P1950" s="2">
        <v>13770000000</v>
      </c>
      <c r="Q1950" s="2">
        <v>13900000000</v>
      </c>
      <c r="R1950" s="2">
        <v>14110000000</v>
      </c>
      <c r="S1950" s="2">
        <v>14320000000</v>
      </c>
      <c r="T1950" s="2">
        <v>14440000000</v>
      </c>
      <c r="U1950" s="2">
        <v>14590000000</v>
      </c>
      <c r="V1950" s="2">
        <v>14760000000</v>
      </c>
      <c r="W1950" s="2">
        <v>14920000000</v>
      </c>
      <c r="X1950" s="2">
        <v>15050000000</v>
      </c>
      <c r="Y1950" s="2">
        <v>15270000000</v>
      </c>
      <c r="Z1950" s="2">
        <v>15530000000</v>
      </c>
      <c r="AA1950" s="2">
        <v>15710000000</v>
      </c>
      <c r="AB1950" s="2">
        <v>15790000000</v>
      </c>
      <c r="AC1950" s="2">
        <v>15970000000</v>
      </c>
      <c r="AD1950" s="2">
        <v>16170000000</v>
      </c>
      <c r="AE1950" s="2">
        <v>16350000000</v>
      </c>
      <c r="AF1950" s="2">
        <v>16440000000</v>
      </c>
    </row>
    <row r="1951" spans="1:32">
      <c r="A1951" t="s">
        <v>7568</v>
      </c>
      <c r="B1951" t="s">
        <v>19</v>
      </c>
      <c r="C1951" s="2">
        <v>9025000000</v>
      </c>
      <c r="D1951" s="2">
        <v>9025000000</v>
      </c>
      <c r="E1951" s="2">
        <v>9025000000</v>
      </c>
      <c r="F1951" s="2">
        <v>9375000000</v>
      </c>
      <c r="G1951" s="2">
        <v>9257000000</v>
      </c>
      <c r="H1951" s="2">
        <v>9306000000</v>
      </c>
      <c r="I1951" s="2">
        <v>9573000000</v>
      </c>
      <c r="J1951" s="2">
        <v>9907000000</v>
      </c>
      <c r="K1951" s="2">
        <v>10110000000</v>
      </c>
      <c r="L1951" s="2">
        <v>10240000000</v>
      </c>
      <c r="M1951" s="2">
        <v>10310000000</v>
      </c>
      <c r="N1951" s="2">
        <v>10320000000</v>
      </c>
      <c r="O1951" s="2">
        <v>10360000000</v>
      </c>
      <c r="P1951" s="2">
        <v>10430000000</v>
      </c>
      <c r="Q1951" s="2">
        <v>10530000000</v>
      </c>
      <c r="R1951" s="2">
        <v>10680000000</v>
      </c>
      <c r="S1951" s="2">
        <v>10840000000</v>
      </c>
      <c r="T1951" s="2">
        <v>10940000000</v>
      </c>
      <c r="U1951" s="2">
        <v>11050000000</v>
      </c>
      <c r="V1951" s="2">
        <v>11180000000</v>
      </c>
      <c r="W1951" s="2">
        <v>11290000000</v>
      </c>
      <c r="X1951" s="2">
        <v>11390000000</v>
      </c>
      <c r="Y1951" s="2">
        <v>11560000000</v>
      </c>
      <c r="Z1951" s="2">
        <v>11750000000</v>
      </c>
      <c r="AA1951" s="2">
        <v>11890000000</v>
      </c>
      <c r="AB1951" s="2">
        <v>11950000000</v>
      </c>
      <c r="AC1951" s="2">
        <v>12090000000</v>
      </c>
      <c r="AD1951" s="2">
        <v>12240000000</v>
      </c>
      <c r="AE1951" s="2">
        <v>12370000000</v>
      </c>
      <c r="AF1951" s="2">
        <v>12440000000</v>
      </c>
    </row>
    <row r="1952" spans="1:32">
      <c r="A1952" t="s">
        <v>7569</v>
      </c>
      <c r="B1952" t="s">
        <v>19</v>
      </c>
      <c r="C1952" s="2">
        <v>22450000000</v>
      </c>
      <c r="D1952" s="2">
        <v>22450000000</v>
      </c>
      <c r="E1952" s="2">
        <v>22450000000</v>
      </c>
      <c r="F1952" s="2">
        <v>23340000000</v>
      </c>
      <c r="G1952" s="2">
        <v>23030000000</v>
      </c>
      <c r="H1952" s="2">
        <v>23150000000</v>
      </c>
      <c r="I1952" s="2">
        <v>23830000000</v>
      </c>
      <c r="J1952" s="2">
        <v>24680000000</v>
      </c>
      <c r="K1952" s="2">
        <v>25190000000</v>
      </c>
      <c r="L1952" s="2">
        <v>25540000000</v>
      </c>
      <c r="M1952" s="2">
        <v>25710000000</v>
      </c>
      <c r="N1952" s="2">
        <v>25720000000</v>
      </c>
      <c r="O1952" s="2">
        <v>25830000000</v>
      </c>
      <c r="P1952" s="2">
        <v>26000000000</v>
      </c>
      <c r="Q1952" s="2">
        <v>26250000000</v>
      </c>
      <c r="R1952" s="2">
        <v>26650000000</v>
      </c>
      <c r="S1952" s="2">
        <v>27040000000</v>
      </c>
      <c r="T1952" s="2">
        <v>27280000000</v>
      </c>
      <c r="U1952" s="2">
        <v>27570000000</v>
      </c>
      <c r="V1952" s="2">
        <v>27890000000</v>
      </c>
      <c r="W1952" s="2">
        <v>28190000000</v>
      </c>
      <c r="X1952" s="2">
        <v>28440000000</v>
      </c>
      <c r="Y1952" s="2">
        <v>28880000000</v>
      </c>
      <c r="Z1952" s="2">
        <v>29360000000</v>
      </c>
      <c r="AA1952" s="2">
        <v>29700000000</v>
      </c>
      <c r="AB1952" s="2">
        <v>29870000000</v>
      </c>
      <c r="AC1952" s="2">
        <v>30210000000</v>
      </c>
      <c r="AD1952" s="2">
        <v>30600000000</v>
      </c>
      <c r="AE1952" s="2">
        <v>30930000000</v>
      </c>
      <c r="AF1952" s="2">
        <v>31100000000</v>
      </c>
    </row>
    <row r="1953" spans="1:32">
      <c r="A1953" t="s">
        <v>7570</v>
      </c>
      <c r="B1953" t="s">
        <v>19</v>
      </c>
      <c r="C1953" s="2">
        <v>252800000</v>
      </c>
      <c r="D1953" s="2">
        <v>252800000</v>
      </c>
      <c r="E1953" s="2">
        <v>252800000</v>
      </c>
      <c r="F1953" s="2">
        <v>259200000</v>
      </c>
      <c r="G1953" s="2">
        <v>258200000</v>
      </c>
      <c r="H1953" s="2">
        <v>259600000</v>
      </c>
      <c r="I1953" s="2">
        <v>264100000</v>
      </c>
      <c r="J1953" s="2">
        <v>269600000</v>
      </c>
      <c r="K1953" s="2">
        <v>273200000</v>
      </c>
      <c r="L1953" s="2">
        <v>275800000</v>
      </c>
      <c r="M1953" s="2">
        <v>277500000</v>
      </c>
      <c r="N1953" s="2">
        <v>278200000</v>
      </c>
      <c r="O1953" s="2">
        <v>279600000</v>
      </c>
      <c r="P1953" s="2">
        <v>281200000</v>
      </c>
      <c r="Q1953" s="2">
        <v>283300000</v>
      </c>
      <c r="R1953" s="2">
        <v>286200000</v>
      </c>
      <c r="S1953" s="2">
        <v>289100000</v>
      </c>
      <c r="T1953" s="2">
        <v>291100000</v>
      </c>
      <c r="U1953" s="2">
        <v>293300000</v>
      </c>
      <c r="V1953" s="2">
        <v>295700000</v>
      </c>
      <c r="W1953" s="2">
        <v>298000000</v>
      </c>
      <c r="X1953" s="2">
        <v>299900000</v>
      </c>
      <c r="Y1953" s="2">
        <v>302900000</v>
      </c>
      <c r="Z1953" s="2">
        <v>306100000</v>
      </c>
      <c r="AA1953" s="2">
        <v>308600000</v>
      </c>
      <c r="AB1953" s="2">
        <v>310000000</v>
      </c>
      <c r="AC1953" s="2">
        <v>312400000</v>
      </c>
      <c r="AD1953" s="2">
        <v>315000000</v>
      </c>
      <c r="AE1953" s="2">
        <v>317400000</v>
      </c>
      <c r="AF1953" s="2">
        <v>318800000</v>
      </c>
    </row>
    <row r="1954" spans="1:32">
      <c r="A1954" t="s">
        <v>7571</v>
      </c>
      <c r="B1954" t="s">
        <v>19</v>
      </c>
      <c r="C1954" s="2">
        <v>796400000</v>
      </c>
      <c r="D1954" s="2">
        <v>796400000</v>
      </c>
      <c r="E1954" s="2">
        <v>796400000</v>
      </c>
      <c r="F1954" s="2">
        <v>825600000</v>
      </c>
      <c r="G1954" s="2">
        <v>816400000</v>
      </c>
      <c r="H1954" s="2">
        <v>820700000</v>
      </c>
      <c r="I1954" s="2">
        <v>842800000</v>
      </c>
      <c r="J1954" s="2">
        <v>870400000</v>
      </c>
      <c r="K1954" s="2">
        <v>887100000</v>
      </c>
      <c r="L1954" s="2">
        <v>898500000</v>
      </c>
      <c r="M1954" s="2">
        <v>904400000</v>
      </c>
      <c r="N1954" s="2">
        <v>905300000</v>
      </c>
      <c r="O1954" s="2">
        <v>909300000</v>
      </c>
      <c r="P1954" s="2">
        <v>914900000</v>
      </c>
      <c r="Q1954" s="2">
        <v>923400000</v>
      </c>
      <c r="R1954" s="2">
        <v>936500000</v>
      </c>
      <c r="S1954" s="2">
        <v>949400000</v>
      </c>
      <c r="T1954" s="2">
        <v>957600000</v>
      </c>
      <c r="U1954" s="2">
        <v>967200000</v>
      </c>
      <c r="V1954" s="2">
        <v>977800000</v>
      </c>
      <c r="W1954" s="2">
        <v>987700000</v>
      </c>
      <c r="X1954" s="2">
        <v>996000000</v>
      </c>
      <c r="Y1954" s="2">
        <v>1010000000</v>
      </c>
      <c r="Z1954" s="2">
        <v>1026000000</v>
      </c>
      <c r="AA1954" s="2">
        <v>1037000000</v>
      </c>
      <c r="AB1954" s="2">
        <v>1043000000</v>
      </c>
      <c r="AC1954" s="2">
        <v>1054000000</v>
      </c>
      <c r="AD1954" s="2">
        <v>1067000000</v>
      </c>
      <c r="AE1954" s="2">
        <v>1078000000</v>
      </c>
      <c r="AF1954" s="2">
        <v>1083000000</v>
      </c>
    </row>
    <row r="1955" spans="1:32">
      <c r="A1955" t="s">
        <v>7572</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7573</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7574</v>
      </c>
      <c r="B1957" t="s">
        <v>19</v>
      </c>
      <c r="C1957" s="2">
        <v>2000000000000</v>
      </c>
      <c r="D1957" s="2">
        <v>2000000000000</v>
      </c>
      <c r="E1957" s="2">
        <v>1791000000000</v>
      </c>
      <c r="F1957" s="2">
        <v>1516000000000</v>
      </c>
      <c r="G1957" s="2">
        <v>1860000000000</v>
      </c>
      <c r="H1957" s="2">
        <v>1929000000000</v>
      </c>
      <c r="I1957" s="2">
        <v>1799000000000</v>
      </c>
      <c r="J1957" s="2">
        <v>1904000000000</v>
      </c>
      <c r="K1957" s="2">
        <v>1892000000000</v>
      </c>
      <c r="L1957" s="2">
        <v>1880000000000</v>
      </c>
      <c r="M1957" s="2">
        <v>1868000000000</v>
      </c>
      <c r="N1957" s="2">
        <v>1856000000000</v>
      </c>
      <c r="O1957" s="2">
        <v>1845000000000</v>
      </c>
      <c r="P1957" s="2">
        <v>1834000000000</v>
      </c>
      <c r="Q1957" s="2">
        <v>1823000000000</v>
      </c>
      <c r="R1957" s="2">
        <v>1812000000000</v>
      </c>
      <c r="S1957" s="2">
        <v>1801000000000</v>
      </c>
      <c r="T1957" s="2">
        <v>1791000000000</v>
      </c>
      <c r="U1957" s="2">
        <v>1780000000000</v>
      </c>
      <c r="V1957" s="2">
        <v>1770000000000</v>
      </c>
      <c r="W1957" s="2">
        <v>1760000000000</v>
      </c>
      <c r="X1957" s="2">
        <v>1751000000000</v>
      </c>
      <c r="Y1957" s="2">
        <v>1768000000000</v>
      </c>
      <c r="Z1957" s="2">
        <v>1786000000000</v>
      </c>
      <c r="AA1957" s="2">
        <v>1803000000000</v>
      </c>
      <c r="AB1957" s="2">
        <v>1821000000000</v>
      </c>
      <c r="AC1957" s="2">
        <v>1838000000000</v>
      </c>
      <c r="AD1957" s="2">
        <v>1861000000000</v>
      </c>
      <c r="AE1957" s="2">
        <v>1885000000000</v>
      </c>
      <c r="AF1957" s="2">
        <v>1908000000000</v>
      </c>
    </row>
    <row r="1958" spans="1:32">
      <c r="A1958" t="s">
        <v>7575</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7576</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7577</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7578</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7579</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7580</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7581</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7582</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7583</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7584</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7585</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7586</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7587</v>
      </c>
      <c r="B1970" t="s">
        <v>19</v>
      </c>
      <c r="C1970" s="2">
        <v>300000000000</v>
      </c>
      <c r="D1970" s="2">
        <v>300000000000</v>
      </c>
      <c r="E1970" s="2">
        <v>338600000000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7588</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7589</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7590</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7591</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7592</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7593</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7594</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7595</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7596</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7597</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7598</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7599</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7600</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7601</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7602</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7603</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7604</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7605</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7606</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7607</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7608</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7609</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7610</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7611</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7612</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7613</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7614</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7615</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7616</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7617</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7618</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7619</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7620</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7621</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7622</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7623</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7624</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7625</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7626</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7627</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7628</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7629</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7630</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7631</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7632</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7633</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7634</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7635</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7636</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7637</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7638</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7639</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7640</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7641</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7642</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7643</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7644</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7645</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7646</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7647</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7648</v>
      </c>
      <c r="B2031" t="s">
        <v>19</v>
      </c>
      <c r="C2031" s="2">
        <v>198000000000</v>
      </c>
      <c r="D2031" s="2">
        <v>217700000000</v>
      </c>
      <c r="E2031" s="2">
        <v>215300000000</v>
      </c>
      <c r="F2031" s="2">
        <v>215100000000</v>
      </c>
      <c r="G2031" s="2">
        <v>209500000000</v>
      </c>
      <c r="H2031" s="2">
        <v>208600000000</v>
      </c>
      <c r="I2031" s="2">
        <v>209400000000</v>
      </c>
      <c r="J2031" s="2">
        <v>210800000000</v>
      </c>
      <c r="K2031" s="2">
        <v>212600000000</v>
      </c>
      <c r="L2031" s="2">
        <v>214300000000</v>
      </c>
      <c r="M2031" s="2">
        <v>216200000000</v>
      </c>
      <c r="N2031" s="2">
        <v>220100000000</v>
      </c>
      <c r="O2031" s="2">
        <v>223800000000</v>
      </c>
      <c r="P2031" s="2">
        <v>227700000000</v>
      </c>
      <c r="Q2031" s="2">
        <v>231000000000</v>
      </c>
      <c r="R2031" s="2">
        <v>233400000000</v>
      </c>
      <c r="S2031" s="2">
        <v>236500000000</v>
      </c>
      <c r="T2031" s="2">
        <v>240400000000</v>
      </c>
      <c r="U2031" s="2">
        <v>243800000000</v>
      </c>
      <c r="V2031" s="2">
        <v>247400000000</v>
      </c>
      <c r="W2031" s="2">
        <v>251600000000</v>
      </c>
      <c r="X2031" s="2">
        <v>255100000000</v>
      </c>
      <c r="Y2031" s="2">
        <v>258100000000</v>
      </c>
      <c r="Z2031" s="2">
        <v>260800000000</v>
      </c>
      <c r="AA2031" s="2">
        <v>263400000000</v>
      </c>
      <c r="AB2031" s="2">
        <v>266800000000</v>
      </c>
      <c r="AC2031" s="2">
        <v>270300000000</v>
      </c>
      <c r="AD2031" s="2">
        <v>273900000000</v>
      </c>
      <c r="AE2031" s="2">
        <v>277400000000</v>
      </c>
      <c r="AF2031" s="2">
        <v>281400000000</v>
      </c>
    </row>
    <row r="2032" spans="1:32">
      <c r="A2032" t="s">
        <v>7649</v>
      </c>
      <c r="B2032" t="s">
        <v>19</v>
      </c>
      <c r="C2032" s="2">
        <v>189900000000</v>
      </c>
      <c r="D2032" s="2">
        <v>203000000000</v>
      </c>
      <c r="E2032" s="2">
        <v>201400000000</v>
      </c>
      <c r="F2032" s="2">
        <v>201900000000</v>
      </c>
      <c r="G2032" s="2">
        <v>198500000000</v>
      </c>
      <c r="H2032" s="2">
        <v>198200000000</v>
      </c>
      <c r="I2032" s="2">
        <v>199100000000</v>
      </c>
      <c r="J2032" s="2">
        <v>200400000000</v>
      </c>
      <c r="K2032" s="2">
        <v>201900000000</v>
      </c>
      <c r="L2032" s="2">
        <v>203300000000</v>
      </c>
      <c r="M2032" s="2">
        <v>204900000000</v>
      </c>
      <c r="N2032" s="2">
        <v>207800000000</v>
      </c>
      <c r="O2032" s="2">
        <v>210600000000</v>
      </c>
      <c r="P2032" s="2">
        <v>213500000000</v>
      </c>
      <c r="Q2032" s="2">
        <v>216000000000</v>
      </c>
      <c r="R2032" s="2">
        <v>218000000000</v>
      </c>
      <c r="S2032" s="2">
        <v>220300000000</v>
      </c>
      <c r="T2032" s="2">
        <v>223300000000</v>
      </c>
      <c r="U2032" s="2">
        <v>225800000000</v>
      </c>
      <c r="V2032" s="2">
        <v>228500000000</v>
      </c>
      <c r="W2032" s="2">
        <v>231500000000</v>
      </c>
      <c r="X2032" s="2">
        <v>234100000000</v>
      </c>
      <c r="Y2032" s="2">
        <v>236300000000</v>
      </c>
      <c r="Z2032" s="2">
        <v>238400000000</v>
      </c>
      <c r="AA2032" s="2">
        <v>240400000000</v>
      </c>
      <c r="AB2032" s="2">
        <v>242900000000</v>
      </c>
      <c r="AC2032" s="2">
        <v>245400000000</v>
      </c>
      <c r="AD2032" s="2">
        <v>248000000000</v>
      </c>
      <c r="AE2032" s="2">
        <v>250600000000</v>
      </c>
      <c r="AF2032" s="2">
        <v>253400000000</v>
      </c>
    </row>
    <row r="2033" spans="1:32">
      <c r="A2033" t="s">
        <v>7650</v>
      </c>
      <c r="B2033" t="s">
        <v>19</v>
      </c>
      <c r="C2033" s="2">
        <v>136300000000</v>
      </c>
      <c r="D2033" s="2">
        <v>149700000000</v>
      </c>
      <c r="E2033" s="2">
        <v>148100000000</v>
      </c>
      <c r="F2033" s="2">
        <v>147900000000</v>
      </c>
      <c r="G2033" s="2">
        <v>144100000000</v>
      </c>
      <c r="H2033" s="2">
        <v>143500000000</v>
      </c>
      <c r="I2033" s="2">
        <v>144100000000</v>
      </c>
      <c r="J2033" s="2">
        <v>145000000000</v>
      </c>
      <c r="K2033" s="2">
        <v>146300000000</v>
      </c>
      <c r="L2033" s="2">
        <v>147400000000</v>
      </c>
      <c r="M2033" s="2">
        <v>148700000000</v>
      </c>
      <c r="N2033" s="2">
        <v>151400000000</v>
      </c>
      <c r="O2033" s="2">
        <v>153900000000</v>
      </c>
      <c r="P2033" s="2">
        <v>156600000000</v>
      </c>
      <c r="Q2033" s="2">
        <v>158800000000</v>
      </c>
      <c r="R2033" s="2">
        <v>160500000000</v>
      </c>
      <c r="S2033" s="2">
        <v>162600000000</v>
      </c>
      <c r="T2033" s="2">
        <v>165300000000</v>
      </c>
      <c r="U2033" s="2">
        <v>167600000000</v>
      </c>
      <c r="V2033" s="2">
        <v>170100000000</v>
      </c>
      <c r="W2033" s="2">
        <v>172900000000</v>
      </c>
      <c r="X2033" s="2">
        <v>175300000000</v>
      </c>
      <c r="Y2033" s="2">
        <v>177400000000</v>
      </c>
      <c r="Z2033" s="2">
        <v>179200000000</v>
      </c>
      <c r="AA2033" s="2">
        <v>181000000000</v>
      </c>
      <c r="AB2033" s="2">
        <v>183300000000</v>
      </c>
      <c r="AC2033" s="2">
        <v>185800000000</v>
      </c>
      <c r="AD2033" s="2">
        <v>188200000000</v>
      </c>
      <c r="AE2033" s="2">
        <v>190600000000</v>
      </c>
      <c r="AF2033" s="2">
        <v>193300000000</v>
      </c>
    </row>
    <row r="2034" spans="1:32">
      <c r="A2034" t="s">
        <v>7651</v>
      </c>
      <c r="B2034" t="s">
        <v>19</v>
      </c>
      <c r="C2034" s="2">
        <v>118200000000</v>
      </c>
      <c r="D2034" s="2">
        <v>130200000000</v>
      </c>
      <c r="E2034" s="2">
        <v>128800000000</v>
      </c>
      <c r="F2034" s="2">
        <v>128600000000</v>
      </c>
      <c r="G2034" s="2">
        <v>125100000000</v>
      </c>
      <c r="H2034" s="2">
        <v>124600000000</v>
      </c>
      <c r="I2034" s="2">
        <v>125100000000</v>
      </c>
      <c r="J2034" s="2">
        <v>125900000000</v>
      </c>
      <c r="K2034" s="2">
        <v>127000000000</v>
      </c>
      <c r="L2034" s="2">
        <v>128000000000</v>
      </c>
      <c r="M2034" s="2">
        <v>129100000000</v>
      </c>
      <c r="N2034" s="2">
        <v>131500000000</v>
      </c>
      <c r="O2034" s="2">
        <v>133800000000</v>
      </c>
      <c r="P2034" s="2">
        <v>136100000000</v>
      </c>
      <c r="Q2034" s="2">
        <v>138100000000</v>
      </c>
      <c r="R2034" s="2">
        <v>139600000000</v>
      </c>
      <c r="S2034" s="2">
        <v>141500000000</v>
      </c>
      <c r="T2034" s="2">
        <v>143900000000</v>
      </c>
      <c r="U2034" s="2">
        <v>145900000000</v>
      </c>
      <c r="V2034" s="2">
        <v>148100000000</v>
      </c>
      <c r="W2034" s="2">
        <v>150600000000</v>
      </c>
      <c r="X2034" s="2">
        <v>152800000000</v>
      </c>
      <c r="Y2034" s="2">
        <v>154600000000</v>
      </c>
      <c r="Z2034" s="2">
        <v>156200000000</v>
      </c>
      <c r="AA2034" s="2">
        <v>157800000000</v>
      </c>
      <c r="AB2034" s="2">
        <v>159900000000</v>
      </c>
      <c r="AC2034" s="2">
        <v>162000000000</v>
      </c>
      <c r="AD2034" s="2">
        <v>164200000000</v>
      </c>
      <c r="AE2034" s="2">
        <v>166300000000</v>
      </c>
      <c r="AF2034" s="2">
        <v>168800000000</v>
      </c>
    </row>
    <row r="2035" spans="1:32">
      <c r="A2035" t="s">
        <v>7652</v>
      </c>
      <c r="B2035" t="s">
        <v>19</v>
      </c>
      <c r="C2035" s="2">
        <v>70780000000</v>
      </c>
      <c r="D2035" s="2">
        <v>77980000000</v>
      </c>
      <c r="E2035" s="2">
        <v>77090000000</v>
      </c>
      <c r="F2035" s="2">
        <v>77010000000</v>
      </c>
      <c r="G2035" s="2">
        <v>74930000000</v>
      </c>
      <c r="H2035" s="2">
        <v>74620000000</v>
      </c>
      <c r="I2035" s="2">
        <v>74890000000</v>
      </c>
      <c r="J2035" s="2">
        <v>75400000000</v>
      </c>
      <c r="K2035" s="2">
        <v>76050000000</v>
      </c>
      <c r="L2035" s="2">
        <v>76640000000</v>
      </c>
      <c r="M2035" s="2">
        <v>77330000000</v>
      </c>
      <c r="N2035" s="2">
        <v>78750000000</v>
      </c>
      <c r="O2035" s="2">
        <v>80100000000</v>
      </c>
      <c r="P2035" s="2">
        <v>81500000000</v>
      </c>
      <c r="Q2035" s="2">
        <v>82710000000</v>
      </c>
      <c r="R2035" s="2">
        <v>83590000000</v>
      </c>
      <c r="S2035" s="2">
        <v>84690000000</v>
      </c>
      <c r="T2035" s="2">
        <v>86140000000</v>
      </c>
      <c r="U2035" s="2">
        <v>87360000000</v>
      </c>
      <c r="V2035" s="2">
        <v>88680000000</v>
      </c>
      <c r="W2035" s="2">
        <v>90180000000</v>
      </c>
      <c r="X2035" s="2">
        <v>91460000000</v>
      </c>
      <c r="Y2035" s="2">
        <v>92540000000</v>
      </c>
      <c r="Z2035" s="2">
        <v>93510000000</v>
      </c>
      <c r="AA2035" s="2">
        <v>94490000000</v>
      </c>
      <c r="AB2035" s="2">
        <v>95710000000</v>
      </c>
      <c r="AC2035" s="2">
        <v>96990000000</v>
      </c>
      <c r="AD2035" s="2">
        <v>98300000000</v>
      </c>
      <c r="AE2035" s="2">
        <v>99570000000</v>
      </c>
      <c r="AF2035" s="2">
        <v>101000000000</v>
      </c>
    </row>
    <row r="2036" spans="1:32">
      <c r="A2036" t="s">
        <v>7653</v>
      </c>
      <c r="B2036" t="s">
        <v>19</v>
      </c>
      <c r="C2036" s="2">
        <v>111600000000</v>
      </c>
      <c r="D2036" s="2">
        <v>123100000000</v>
      </c>
      <c r="E2036" s="2">
        <v>121700000000</v>
      </c>
      <c r="F2036" s="2">
        <v>121500000000</v>
      </c>
      <c r="G2036" s="2">
        <v>118200000000</v>
      </c>
      <c r="H2036" s="2">
        <v>117700000000</v>
      </c>
      <c r="I2036" s="2">
        <v>118100000000</v>
      </c>
      <c r="J2036" s="2">
        <v>119000000000</v>
      </c>
      <c r="K2036" s="2">
        <v>120000000000</v>
      </c>
      <c r="L2036" s="2">
        <v>120900000000</v>
      </c>
      <c r="M2036" s="2">
        <v>122000000000</v>
      </c>
      <c r="N2036" s="2">
        <v>124300000000</v>
      </c>
      <c r="O2036" s="2">
        <v>126400000000</v>
      </c>
      <c r="P2036" s="2">
        <v>128600000000</v>
      </c>
      <c r="Q2036" s="2">
        <v>130500000000</v>
      </c>
      <c r="R2036" s="2">
        <v>131900000000</v>
      </c>
      <c r="S2036" s="2">
        <v>133700000000</v>
      </c>
      <c r="T2036" s="2">
        <v>136000000000</v>
      </c>
      <c r="U2036" s="2">
        <v>137900000000</v>
      </c>
      <c r="V2036" s="2">
        <v>140000000000</v>
      </c>
      <c r="W2036" s="2">
        <v>142400000000</v>
      </c>
      <c r="X2036" s="2">
        <v>144400000000</v>
      </c>
      <c r="Y2036" s="2">
        <v>146100000000</v>
      </c>
      <c r="Z2036" s="2">
        <v>147600000000</v>
      </c>
      <c r="AA2036" s="2">
        <v>149200000000</v>
      </c>
      <c r="AB2036" s="2">
        <v>151100000000</v>
      </c>
      <c r="AC2036" s="2">
        <v>153200000000</v>
      </c>
      <c r="AD2036" s="2">
        <v>155200000000</v>
      </c>
      <c r="AE2036" s="2">
        <v>157200000000</v>
      </c>
      <c r="AF2036" s="2">
        <v>159500000000</v>
      </c>
    </row>
    <row r="2037" spans="1:32">
      <c r="A2037" t="s">
        <v>7654</v>
      </c>
      <c r="B2037" t="s">
        <v>19</v>
      </c>
      <c r="C2037" s="2">
        <v>1396000000</v>
      </c>
      <c r="D2037" s="2">
        <v>1518000000</v>
      </c>
      <c r="E2037" s="2">
        <v>1503000000</v>
      </c>
      <c r="F2037" s="2">
        <v>1504000000</v>
      </c>
      <c r="G2037" s="2">
        <v>1470000000</v>
      </c>
      <c r="H2037" s="2">
        <v>1466000000</v>
      </c>
      <c r="I2037" s="2">
        <v>1471000000</v>
      </c>
      <c r="J2037" s="2">
        <v>1481000000</v>
      </c>
      <c r="K2037" s="2">
        <v>1493000000</v>
      </c>
      <c r="L2037" s="2">
        <v>1504000000</v>
      </c>
      <c r="M2037" s="2">
        <v>1517000000</v>
      </c>
      <c r="N2037" s="2">
        <v>1542000000</v>
      </c>
      <c r="O2037" s="2">
        <v>1566000000</v>
      </c>
      <c r="P2037" s="2">
        <v>1591000000</v>
      </c>
      <c r="Q2037" s="2">
        <v>1613000000</v>
      </c>
      <c r="R2037" s="2">
        <v>1629000000</v>
      </c>
      <c r="S2037" s="2">
        <v>1648000000</v>
      </c>
      <c r="T2037" s="2">
        <v>1674000000</v>
      </c>
      <c r="U2037" s="2">
        <v>1695000000</v>
      </c>
      <c r="V2037" s="2">
        <v>1718000000</v>
      </c>
      <c r="W2037" s="2">
        <v>1745000000</v>
      </c>
      <c r="X2037" s="2">
        <v>1767000000</v>
      </c>
      <c r="Y2037" s="2">
        <v>1786000000</v>
      </c>
      <c r="Z2037" s="2">
        <v>1804000000</v>
      </c>
      <c r="AA2037" s="2">
        <v>1821000000</v>
      </c>
      <c r="AB2037" s="2">
        <v>1842000000</v>
      </c>
      <c r="AC2037" s="2">
        <v>1865000000</v>
      </c>
      <c r="AD2037" s="2">
        <v>1888000000</v>
      </c>
      <c r="AE2037" s="2">
        <v>1910000000</v>
      </c>
      <c r="AF2037" s="2">
        <v>1935000000</v>
      </c>
    </row>
    <row r="2038" spans="1:32">
      <c r="A2038" t="s">
        <v>7655</v>
      </c>
      <c r="B2038" t="s">
        <v>19</v>
      </c>
      <c r="C2038" s="2">
        <v>8137000000</v>
      </c>
      <c r="D2038" s="2">
        <v>8957000000</v>
      </c>
      <c r="E2038" s="2">
        <v>8856000000</v>
      </c>
      <c r="F2038" s="2">
        <v>8847000000</v>
      </c>
      <c r="G2038" s="2">
        <v>8611000000</v>
      </c>
      <c r="H2038" s="2">
        <v>8576000000</v>
      </c>
      <c r="I2038" s="2">
        <v>8607000000</v>
      </c>
      <c r="J2038" s="2">
        <v>8666000000</v>
      </c>
      <c r="K2038" s="2">
        <v>8741000000</v>
      </c>
      <c r="L2038" s="2">
        <v>8808000000</v>
      </c>
      <c r="M2038" s="2">
        <v>8888000000</v>
      </c>
      <c r="N2038" s="2">
        <v>9049000000</v>
      </c>
      <c r="O2038" s="2">
        <v>9204000000</v>
      </c>
      <c r="P2038" s="2">
        <v>9363000000</v>
      </c>
      <c r="Q2038" s="2">
        <v>9501000000</v>
      </c>
      <c r="R2038" s="2">
        <v>9602000000</v>
      </c>
      <c r="S2038" s="2">
        <v>9728000000</v>
      </c>
      <c r="T2038" s="2">
        <v>9892000000</v>
      </c>
      <c r="U2038" s="2">
        <v>10030000000</v>
      </c>
      <c r="V2038" s="2">
        <v>10180000000</v>
      </c>
      <c r="W2038" s="2">
        <v>10350000000</v>
      </c>
      <c r="X2038" s="2">
        <v>10500000000</v>
      </c>
      <c r="Y2038" s="2">
        <v>10620000000</v>
      </c>
      <c r="Z2038" s="2">
        <v>10730000000</v>
      </c>
      <c r="AA2038" s="2">
        <v>10840000000</v>
      </c>
      <c r="AB2038" s="2">
        <v>10980000000</v>
      </c>
      <c r="AC2038" s="2">
        <v>11130000000</v>
      </c>
      <c r="AD2038" s="2">
        <v>11280000000</v>
      </c>
      <c r="AE2038" s="2">
        <v>11420000000</v>
      </c>
      <c r="AF2038" s="2">
        <v>11590000000</v>
      </c>
    </row>
    <row r="2039" spans="1:32">
      <c r="A2039" t="s">
        <v>7656</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7657</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7658</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7659</v>
      </c>
      <c r="B2042" t="s">
        <v>19</v>
      </c>
      <c r="C2042" s="2">
        <v>900000000000</v>
      </c>
      <c r="D2042" s="2">
        <v>963234000000</v>
      </c>
      <c r="E2042" s="2">
        <v>998976000000</v>
      </c>
      <c r="F2042" s="2">
        <v>1014780000000</v>
      </c>
      <c r="G2042" s="2">
        <v>980189000000</v>
      </c>
      <c r="H2042" s="2">
        <v>957513000000</v>
      </c>
      <c r="I2042" s="2">
        <v>961097000000</v>
      </c>
      <c r="J2042" s="2">
        <v>981038000000</v>
      </c>
      <c r="K2042" s="2">
        <v>1013080000000</v>
      </c>
      <c r="L2042" s="2">
        <v>1023160000000</v>
      </c>
      <c r="M2042" s="2">
        <v>1011150000000</v>
      </c>
      <c r="N2042" s="2">
        <v>987343000000</v>
      </c>
      <c r="O2042" s="2">
        <v>955420000000</v>
      </c>
      <c r="P2042" s="2">
        <v>964076000000</v>
      </c>
      <c r="Q2042" s="2">
        <v>965481000000</v>
      </c>
      <c r="R2042" s="2">
        <v>944512000000</v>
      </c>
      <c r="S2042" s="2">
        <v>926693000000</v>
      </c>
      <c r="T2042" s="2">
        <v>909255000000</v>
      </c>
      <c r="U2042" s="2">
        <v>895076000000</v>
      </c>
      <c r="V2042" s="2">
        <v>911152000000</v>
      </c>
      <c r="W2042" s="2">
        <v>933181000000</v>
      </c>
      <c r="X2042" s="2">
        <v>965453000000</v>
      </c>
      <c r="Y2042" s="2">
        <v>1002490000000</v>
      </c>
      <c r="Z2042" s="2">
        <v>1040280000000</v>
      </c>
      <c r="AA2042" s="2">
        <v>1061170000000</v>
      </c>
      <c r="AB2042" s="2">
        <v>1063360000000</v>
      </c>
      <c r="AC2042" s="2">
        <v>1084830000000</v>
      </c>
      <c r="AD2042" s="2">
        <v>1089090000000</v>
      </c>
      <c r="AE2042" s="2">
        <v>1109490000000</v>
      </c>
      <c r="AF2042" s="2">
        <v>1121040000000</v>
      </c>
    </row>
    <row r="2043" spans="1:32">
      <c r="A2043" t="s">
        <v>7660</v>
      </c>
      <c r="B2043" t="s">
        <v>19</v>
      </c>
      <c r="C2043" s="2">
        <v>189200000000</v>
      </c>
      <c r="D2043" s="2">
        <v>202493000000</v>
      </c>
      <c r="E2043" s="2">
        <v>198473000000</v>
      </c>
      <c r="F2043" s="2">
        <v>220839000000</v>
      </c>
      <c r="G2043" s="2">
        <v>214944000000</v>
      </c>
      <c r="H2043" s="2">
        <v>200129000000</v>
      </c>
      <c r="I2043" s="2">
        <v>198756000000</v>
      </c>
      <c r="J2043" s="2">
        <v>204751000000</v>
      </c>
      <c r="K2043" s="2">
        <v>210728000000</v>
      </c>
      <c r="L2043" s="2">
        <v>214229000000</v>
      </c>
      <c r="M2043" s="2">
        <v>212798000000</v>
      </c>
      <c r="N2043" s="2">
        <v>210011000000</v>
      </c>
      <c r="O2043" s="2">
        <v>202447000000</v>
      </c>
      <c r="P2043" s="2">
        <v>202236000000</v>
      </c>
      <c r="Q2043" s="2">
        <v>201684000000</v>
      </c>
      <c r="R2043" s="2">
        <v>198085000000</v>
      </c>
      <c r="S2043" s="2">
        <v>195494000000</v>
      </c>
      <c r="T2043" s="2">
        <v>190508000000</v>
      </c>
      <c r="U2043" s="2">
        <v>186228000000</v>
      </c>
      <c r="V2043" s="2">
        <v>191459000000</v>
      </c>
      <c r="W2043" s="2">
        <v>194592000000</v>
      </c>
      <c r="X2043" s="2">
        <v>201315000000</v>
      </c>
      <c r="Y2043" s="2">
        <v>209138000000</v>
      </c>
      <c r="Z2043" s="2">
        <v>217060000000</v>
      </c>
      <c r="AA2043" s="2">
        <v>221600000000</v>
      </c>
      <c r="AB2043" s="2">
        <v>223349000000</v>
      </c>
      <c r="AC2043" s="2">
        <v>227400000000</v>
      </c>
      <c r="AD2043" s="2">
        <v>228165000000</v>
      </c>
      <c r="AE2043" s="2">
        <v>230743000000</v>
      </c>
      <c r="AF2043" s="2">
        <v>234175000000</v>
      </c>
    </row>
    <row r="2044" spans="1:32">
      <c r="A2044" t="s">
        <v>7661</v>
      </c>
      <c r="B2044" t="s">
        <v>19</v>
      </c>
      <c r="C2044" s="2">
        <v>4385000000</v>
      </c>
      <c r="D2044" s="2">
        <v>4693090000</v>
      </c>
      <c r="E2044" s="2">
        <v>4599920000</v>
      </c>
      <c r="F2044" s="2">
        <v>5115800000</v>
      </c>
      <c r="G2044" s="2">
        <v>4980920000</v>
      </c>
      <c r="H2044" s="2">
        <v>4635530000</v>
      </c>
      <c r="I2044" s="2">
        <v>4605340000</v>
      </c>
      <c r="J2044" s="2">
        <v>4744450000</v>
      </c>
      <c r="K2044" s="2">
        <v>4883550000</v>
      </c>
      <c r="L2044" s="2">
        <v>4962840000</v>
      </c>
      <c r="M2044" s="2">
        <v>4931300000</v>
      </c>
      <c r="N2044" s="2">
        <v>4867400000</v>
      </c>
      <c r="O2044" s="2">
        <v>4691030000</v>
      </c>
      <c r="P2044" s="2">
        <v>4686940000</v>
      </c>
      <c r="Q2044" s="2">
        <v>4672470000</v>
      </c>
      <c r="R2044" s="2">
        <v>4588960000</v>
      </c>
      <c r="S2044" s="2">
        <v>4529370000</v>
      </c>
      <c r="T2044" s="2">
        <v>4413750000</v>
      </c>
      <c r="U2044" s="2">
        <v>4315360000</v>
      </c>
      <c r="V2044" s="2">
        <v>4437200000</v>
      </c>
      <c r="W2044" s="2">
        <v>4509490000</v>
      </c>
      <c r="X2044" s="2">
        <v>4665230000</v>
      </c>
      <c r="Y2044" s="2">
        <v>4845040000</v>
      </c>
      <c r="Z2044" s="2">
        <v>5028490000</v>
      </c>
      <c r="AA2044" s="2">
        <v>5136130000</v>
      </c>
      <c r="AB2044" s="2">
        <v>5175070000</v>
      </c>
      <c r="AC2044" s="2">
        <v>5269340000</v>
      </c>
      <c r="AD2044" s="2">
        <v>5288320000</v>
      </c>
      <c r="AE2044" s="2">
        <v>5347810000</v>
      </c>
      <c r="AF2044" s="2">
        <v>5424740000</v>
      </c>
    </row>
    <row r="2045" spans="1:32">
      <c r="A2045" t="s">
        <v>7662</v>
      </c>
      <c r="B2045" t="s">
        <v>19</v>
      </c>
      <c r="C2045" s="2">
        <v>2044000000</v>
      </c>
      <c r="D2045" s="2">
        <v>2187610000</v>
      </c>
      <c r="E2045" s="2">
        <v>2144180000</v>
      </c>
      <c r="F2045" s="2">
        <v>2384800000</v>
      </c>
      <c r="G2045" s="2">
        <v>2321620000</v>
      </c>
      <c r="H2045" s="2">
        <v>2160870000</v>
      </c>
      <c r="I2045" s="2">
        <v>2147240000</v>
      </c>
      <c r="J2045" s="2">
        <v>2211490000</v>
      </c>
      <c r="K2045" s="2">
        <v>2275910000</v>
      </c>
      <c r="L2045" s="2">
        <v>2314070000</v>
      </c>
      <c r="M2045" s="2">
        <v>2299010000</v>
      </c>
      <c r="N2045" s="2">
        <v>2269070000</v>
      </c>
      <c r="O2045" s="2">
        <v>2186050000</v>
      </c>
      <c r="P2045" s="2">
        <v>2185040000</v>
      </c>
      <c r="Q2045" s="2">
        <v>2177590000</v>
      </c>
      <c r="R2045" s="2">
        <v>2138690000</v>
      </c>
      <c r="S2045" s="2">
        <v>2111340000</v>
      </c>
      <c r="T2045" s="2">
        <v>2056970000</v>
      </c>
      <c r="U2045" s="2">
        <v>2011190000</v>
      </c>
      <c r="V2045" s="2">
        <v>2068070000</v>
      </c>
      <c r="W2045" s="2">
        <v>2101830000</v>
      </c>
      <c r="X2045" s="2">
        <v>2175190000</v>
      </c>
      <c r="Y2045" s="2">
        <v>2258270000</v>
      </c>
      <c r="Z2045" s="2">
        <v>2343510000</v>
      </c>
      <c r="AA2045" s="2">
        <v>2394510000</v>
      </c>
      <c r="AB2045" s="2">
        <v>2412170000</v>
      </c>
      <c r="AC2045" s="2">
        <v>2456860000</v>
      </c>
      <c r="AD2045" s="2">
        <v>2464590000</v>
      </c>
      <c r="AE2045" s="2">
        <v>2492930000</v>
      </c>
      <c r="AF2045" s="2">
        <v>2529050000</v>
      </c>
    </row>
    <row r="2046" spans="1:32">
      <c r="A2046" t="s">
        <v>7663</v>
      </c>
      <c r="B2046" t="s">
        <v>19</v>
      </c>
      <c r="C2046" s="2">
        <v>36400000000</v>
      </c>
      <c r="D2046" s="2">
        <v>38957400000</v>
      </c>
      <c r="E2046" s="2">
        <v>38184100000</v>
      </c>
      <c r="F2046" s="2">
        <v>42458900000</v>
      </c>
      <c r="G2046" s="2">
        <v>41344800000</v>
      </c>
      <c r="H2046" s="2">
        <v>38483800000</v>
      </c>
      <c r="I2046" s="2">
        <v>38228800000</v>
      </c>
      <c r="J2046" s="2">
        <v>39386100000</v>
      </c>
      <c r="K2046" s="2">
        <v>40536500000</v>
      </c>
      <c r="L2046" s="2">
        <v>41194400000</v>
      </c>
      <c r="M2046" s="2">
        <v>40937000000</v>
      </c>
      <c r="N2046" s="2">
        <v>40399200000</v>
      </c>
      <c r="O2046" s="2">
        <v>38937000000</v>
      </c>
      <c r="P2046" s="2">
        <v>38905400000</v>
      </c>
      <c r="Q2046" s="2">
        <v>38782100000</v>
      </c>
      <c r="R2046" s="2">
        <v>38090000000</v>
      </c>
      <c r="S2046" s="2">
        <v>37595800000</v>
      </c>
      <c r="T2046" s="2">
        <v>36632300000</v>
      </c>
      <c r="U2046" s="2">
        <v>35814700000</v>
      </c>
      <c r="V2046" s="2">
        <v>36835700000</v>
      </c>
      <c r="W2046" s="2">
        <v>37429200000</v>
      </c>
      <c r="X2046" s="2">
        <v>38724800000</v>
      </c>
      <c r="Y2046" s="2">
        <v>40211600000</v>
      </c>
      <c r="Z2046" s="2">
        <v>41737300000</v>
      </c>
      <c r="AA2046" s="2">
        <v>42634000000</v>
      </c>
      <c r="AB2046" s="2">
        <v>42960200000</v>
      </c>
      <c r="AC2046" s="2">
        <v>43741000000</v>
      </c>
      <c r="AD2046" s="2">
        <v>43893500000</v>
      </c>
      <c r="AE2046" s="2">
        <v>44384100000</v>
      </c>
      <c r="AF2046" s="2">
        <v>45030200000</v>
      </c>
    </row>
    <row r="2047" spans="1:32">
      <c r="A2047" t="s">
        <v>7664</v>
      </c>
      <c r="B2047" t="s">
        <v>19</v>
      </c>
      <c r="C2047" s="2">
        <v>13280000000</v>
      </c>
      <c r="D2047" s="2">
        <v>14213000000</v>
      </c>
      <c r="E2047" s="2">
        <v>13930900000</v>
      </c>
      <c r="F2047" s="2">
        <v>15490700000</v>
      </c>
      <c r="G2047" s="2">
        <v>15085000000</v>
      </c>
      <c r="H2047" s="2">
        <v>14039200000</v>
      </c>
      <c r="I2047" s="2">
        <v>13945900000</v>
      </c>
      <c r="J2047" s="2">
        <v>14369300000</v>
      </c>
      <c r="K2047" s="2">
        <v>14790600000</v>
      </c>
      <c r="L2047" s="2">
        <v>15028100000</v>
      </c>
      <c r="M2047" s="2">
        <v>14932000000</v>
      </c>
      <c r="N2047" s="2">
        <v>14740800000</v>
      </c>
      <c r="O2047" s="2">
        <v>14204000000</v>
      </c>
      <c r="P2047" s="2">
        <v>14194800000</v>
      </c>
      <c r="Q2047" s="2">
        <v>14150700000</v>
      </c>
      <c r="R2047" s="2">
        <v>13896900000</v>
      </c>
      <c r="S2047" s="2">
        <v>13720100000</v>
      </c>
      <c r="T2047" s="2">
        <v>13362400000</v>
      </c>
      <c r="U2047" s="2">
        <v>13072700000</v>
      </c>
      <c r="V2047" s="2">
        <v>13439500000</v>
      </c>
      <c r="W2047" s="2">
        <v>13662400000</v>
      </c>
      <c r="X2047" s="2">
        <v>14132100000</v>
      </c>
      <c r="Y2047" s="2">
        <v>14671400000</v>
      </c>
      <c r="Z2047" s="2">
        <v>15235500000</v>
      </c>
      <c r="AA2047" s="2">
        <v>15559400000</v>
      </c>
      <c r="AB2047" s="2">
        <v>15673000000</v>
      </c>
      <c r="AC2047" s="2">
        <v>15964000000</v>
      </c>
      <c r="AD2047" s="2">
        <v>16015300000</v>
      </c>
      <c r="AE2047" s="2">
        <v>16197300000</v>
      </c>
      <c r="AF2047" s="2">
        <v>16436500000</v>
      </c>
    </row>
    <row r="2048" spans="1:32">
      <c r="A2048" t="s">
        <v>7665</v>
      </c>
      <c r="B2048" t="s">
        <v>19</v>
      </c>
      <c r="C2048" s="2">
        <v>651000000</v>
      </c>
      <c r="D2048" s="2">
        <v>696739000</v>
      </c>
      <c r="E2048" s="2">
        <v>682908000</v>
      </c>
      <c r="F2048" s="2">
        <v>759541000</v>
      </c>
      <c r="G2048" s="2">
        <v>739585000</v>
      </c>
      <c r="H2048" s="2">
        <v>688266000</v>
      </c>
      <c r="I2048" s="2">
        <v>683776000</v>
      </c>
      <c r="J2048" s="2">
        <v>704440000</v>
      </c>
      <c r="K2048" s="2">
        <v>724983000</v>
      </c>
      <c r="L2048" s="2">
        <v>736889000</v>
      </c>
      <c r="M2048" s="2">
        <v>732130000</v>
      </c>
      <c r="N2048" s="2">
        <v>722637000</v>
      </c>
      <c r="O2048" s="2">
        <v>696368000</v>
      </c>
      <c r="P2048" s="2">
        <v>695810000</v>
      </c>
      <c r="Q2048" s="2">
        <v>693678000</v>
      </c>
      <c r="R2048" s="2">
        <v>681225000</v>
      </c>
      <c r="S2048" s="2">
        <v>672500000</v>
      </c>
      <c r="T2048" s="2">
        <v>655212000</v>
      </c>
      <c r="U2048" s="2">
        <v>640583000</v>
      </c>
      <c r="V2048" s="2">
        <v>658792000</v>
      </c>
      <c r="W2048" s="2">
        <v>669528000</v>
      </c>
      <c r="X2048" s="2">
        <v>692656000</v>
      </c>
      <c r="Y2048" s="2">
        <v>719309000</v>
      </c>
      <c r="Z2048" s="2">
        <v>746552000</v>
      </c>
      <c r="AA2048" s="2">
        <v>762431000</v>
      </c>
      <c r="AB2048" s="2">
        <v>768320000</v>
      </c>
      <c r="AC2048" s="2">
        <v>782380000</v>
      </c>
      <c r="AD2048" s="2">
        <v>785055000</v>
      </c>
      <c r="AE2048" s="2">
        <v>793914000</v>
      </c>
      <c r="AF2048" s="2">
        <v>805368000</v>
      </c>
    </row>
    <row r="2049" spans="1:32">
      <c r="A2049" t="s">
        <v>7666</v>
      </c>
      <c r="B2049" t="s">
        <v>19</v>
      </c>
      <c r="C2049" s="2">
        <v>138000000</v>
      </c>
      <c r="D2049" s="2">
        <v>147696000</v>
      </c>
      <c r="E2049" s="2">
        <v>144764000</v>
      </c>
      <c r="F2049" s="2">
        <v>160971000</v>
      </c>
      <c r="G2049" s="2">
        <v>156737000</v>
      </c>
      <c r="H2049" s="2">
        <v>145891000</v>
      </c>
      <c r="I2049" s="2">
        <v>144995000</v>
      </c>
      <c r="J2049" s="2">
        <v>149302000</v>
      </c>
      <c r="K2049" s="2">
        <v>153637000</v>
      </c>
      <c r="L2049" s="2">
        <v>156155000</v>
      </c>
      <c r="M2049" s="2">
        <v>155240000</v>
      </c>
      <c r="N2049" s="2">
        <v>153149000</v>
      </c>
      <c r="O2049" s="2">
        <v>147638000</v>
      </c>
      <c r="P2049" s="2">
        <v>147477000</v>
      </c>
      <c r="Q2049" s="2">
        <v>147006000</v>
      </c>
      <c r="R2049" s="2">
        <v>144437000</v>
      </c>
      <c r="S2049" s="2">
        <v>142584000</v>
      </c>
      <c r="T2049" s="2">
        <v>138885000</v>
      </c>
      <c r="U2049" s="2">
        <v>135755000</v>
      </c>
      <c r="V2049" s="2">
        <v>139610000</v>
      </c>
      <c r="W2049" s="2">
        <v>141921000</v>
      </c>
      <c r="X2049" s="2">
        <v>146859000</v>
      </c>
      <c r="Y2049" s="2">
        <v>152523000</v>
      </c>
      <c r="Z2049" s="2">
        <v>158228000</v>
      </c>
      <c r="AA2049" s="2">
        <v>161654000</v>
      </c>
      <c r="AB2049" s="2">
        <v>162907000</v>
      </c>
      <c r="AC2049" s="2">
        <v>165810000</v>
      </c>
      <c r="AD2049" s="2">
        <v>166438000</v>
      </c>
      <c r="AE2049" s="2">
        <v>168307000</v>
      </c>
      <c r="AF2049" s="2">
        <v>170722000</v>
      </c>
    </row>
    <row r="2050" spans="1:32">
      <c r="A2050" t="s">
        <v>7667</v>
      </c>
      <c r="B2050" t="s">
        <v>19</v>
      </c>
      <c r="C2050" s="2">
        <v>1088000000</v>
      </c>
      <c r="D2050" s="2">
        <v>1164440000</v>
      </c>
      <c r="E2050" s="2">
        <v>1141330000</v>
      </c>
      <c r="F2050" s="2">
        <v>1269030000</v>
      </c>
      <c r="G2050" s="2">
        <v>1236340000</v>
      </c>
      <c r="H2050" s="2">
        <v>1150530000</v>
      </c>
      <c r="I2050" s="2">
        <v>1142290000</v>
      </c>
      <c r="J2050" s="2">
        <v>1176940000</v>
      </c>
      <c r="K2050" s="2">
        <v>1211240000</v>
      </c>
      <c r="L2050" s="2">
        <v>1231290000</v>
      </c>
      <c r="M2050" s="2">
        <v>1223510000</v>
      </c>
      <c r="N2050" s="2">
        <v>1207640000</v>
      </c>
      <c r="O2050" s="2">
        <v>1163780000</v>
      </c>
      <c r="P2050" s="2">
        <v>1163230000</v>
      </c>
      <c r="Q2050" s="2">
        <v>1159130000</v>
      </c>
      <c r="R2050" s="2">
        <v>1138990000</v>
      </c>
      <c r="S2050" s="2">
        <v>1124220000</v>
      </c>
      <c r="T2050" s="2">
        <v>1095000000</v>
      </c>
      <c r="U2050" s="2">
        <v>1070380000</v>
      </c>
      <c r="V2050" s="2">
        <v>1100940000</v>
      </c>
      <c r="W2050" s="2">
        <v>1119380000</v>
      </c>
      <c r="X2050" s="2">
        <v>1157850000</v>
      </c>
      <c r="Y2050" s="2">
        <v>1202020000</v>
      </c>
      <c r="Z2050" s="2">
        <v>1247330000</v>
      </c>
      <c r="AA2050" s="2">
        <v>1273840000</v>
      </c>
      <c r="AB2050" s="2">
        <v>1283840000</v>
      </c>
      <c r="AC2050" s="2">
        <v>1306960000</v>
      </c>
      <c r="AD2050" s="2">
        <v>1311980000</v>
      </c>
      <c r="AE2050" s="2">
        <v>1326770000</v>
      </c>
      <c r="AF2050" s="2">
        <v>1346250000</v>
      </c>
    </row>
    <row r="2051" spans="1:32">
      <c r="A2051" t="s">
        <v>7668</v>
      </c>
      <c r="B2051" t="s">
        <v>19</v>
      </c>
      <c r="C2051" s="2">
        <v>2600000000000</v>
      </c>
      <c r="D2051" s="2">
        <v>2782670000000</v>
      </c>
      <c r="E2051" s="2">
        <v>2885840000000</v>
      </c>
      <c r="F2051" s="2">
        <v>2910710000000</v>
      </c>
      <c r="G2051" s="2">
        <v>2792610000000</v>
      </c>
      <c r="H2051" s="2">
        <v>2708640000000</v>
      </c>
      <c r="I2051" s="2">
        <v>2705080000000</v>
      </c>
      <c r="J2051" s="2">
        <v>2454210000000</v>
      </c>
      <c r="K2051" s="2">
        <v>2506250000000</v>
      </c>
      <c r="L2051" s="2">
        <v>2533510000000</v>
      </c>
      <c r="M2051" s="2">
        <v>2502920000000</v>
      </c>
      <c r="N2051" s="2">
        <v>2439110000000</v>
      </c>
      <c r="O2051" s="2">
        <v>2357130000000</v>
      </c>
      <c r="P2051" s="2">
        <v>2379620000000</v>
      </c>
      <c r="Q2051" s="2">
        <v>2385940000000</v>
      </c>
      <c r="R2051" s="2">
        <v>2334720000000</v>
      </c>
      <c r="S2051" s="2">
        <v>2290080000000</v>
      </c>
      <c r="T2051" s="2">
        <v>2248570000000</v>
      </c>
      <c r="U2051" s="2">
        <v>2217140000000</v>
      </c>
      <c r="V2051" s="2">
        <v>2256970000000</v>
      </c>
      <c r="W2051" s="2">
        <v>2314710000000</v>
      </c>
      <c r="X2051" s="2">
        <v>2397740000000</v>
      </c>
      <c r="Y2051" s="2">
        <v>2492760000000</v>
      </c>
      <c r="Z2051" s="2">
        <v>2590370000000</v>
      </c>
      <c r="AA2051" s="2">
        <v>2645750000000</v>
      </c>
      <c r="AB2051" s="2">
        <v>2651510000000</v>
      </c>
      <c r="AC2051" s="2">
        <v>2705910000000</v>
      </c>
      <c r="AD2051" s="2">
        <v>2718230000000</v>
      </c>
      <c r="AE2051" s="2">
        <v>2773440000000</v>
      </c>
      <c r="AF2051" s="2">
        <v>2806020000000</v>
      </c>
    </row>
    <row r="2052" spans="1:32">
      <c r="A2052" t="s">
        <v>7669</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7670</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7671</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7672</v>
      </c>
      <c r="B2055" t="s">
        <v>19</v>
      </c>
      <c r="C2055" s="2">
        <v>190700000000</v>
      </c>
      <c r="D2055" s="2">
        <v>190700000000</v>
      </c>
      <c r="E2055" s="2">
        <v>190700000000</v>
      </c>
      <c r="F2055" s="2">
        <v>194500000000</v>
      </c>
      <c r="G2055" s="2">
        <v>196400000000</v>
      </c>
      <c r="H2055" s="2">
        <v>198300000000</v>
      </c>
      <c r="I2055" s="2">
        <v>200100000000</v>
      </c>
      <c r="J2055" s="2">
        <v>202200000000</v>
      </c>
      <c r="K2055" s="2">
        <v>204400000000</v>
      </c>
      <c r="L2055" s="2">
        <v>206500000000</v>
      </c>
      <c r="M2055" s="2">
        <v>208600000000</v>
      </c>
      <c r="N2055" s="2">
        <v>210700000000</v>
      </c>
      <c r="O2055" s="2">
        <v>213000000000</v>
      </c>
      <c r="P2055" s="2">
        <v>215200000000</v>
      </c>
      <c r="Q2055" s="2">
        <v>217500000000</v>
      </c>
      <c r="R2055" s="2">
        <v>219800000000</v>
      </c>
      <c r="S2055" s="2">
        <v>222100000000</v>
      </c>
      <c r="T2055" s="2">
        <v>224500000000</v>
      </c>
      <c r="U2055" s="2">
        <v>226900000000</v>
      </c>
      <c r="V2055" s="2">
        <v>229300000000</v>
      </c>
      <c r="W2055" s="2">
        <v>231700000000</v>
      </c>
      <c r="X2055" s="2">
        <v>234100000000</v>
      </c>
      <c r="Y2055" s="2">
        <v>236600000000</v>
      </c>
      <c r="Z2055" s="2">
        <v>239000000000</v>
      </c>
      <c r="AA2055" s="2">
        <v>241500000000</v>
      </c>
      <c r="AB2055" s="2">
        <v>243900000000</v>
      </c>
      <c r="AC2055" s="2">
        <v>246400000000</v>
      </c>
      <c r="AD2055" s="2">
        <v>248800000000</v>
      </c>
      <c r="AE2055" s="2">
        <v>251300000000</v>
      </c>
      <c r="AF2055" s="2">
        <v>253800000000</v>
      </c>
    </row>
    <row r="2056" spans="1:32">
      <c r="A2056" t="s">
        <v>7673</v>
      </c>
      <c r="B2056" t="s">
        <v>19</v>
      </c>
      <c r="C2056" s="2">
        <v>1479000000000</v>
      </c>
      <c r="D2056" s="2">
        <v>1479000000000</v>
      </c>
      <c r="E2056" s="2">
        <v>1479000000000</v>
      </c>
      <c r="F2056" s="2">
        <v>1509000000000</v>
      </c>
      <c r="G2056" s="2">
        <v>1523000000000</v>
      </c>
      <c r="H2056" s="2">
        <v>1538000000000</v>
      </c>
      <c r="I2056" s="2">
        <v>1553000000000</v>
      </c>
      <c r="J2056" s="2">
        <v>1569000000000</v>
      </c>
      <c r="K2056" s="2">
        <v>1585000000000</v>
      </c>
      <c r="L2056" s="2">
        <v>1602000000000</v>
      </c>
      <c r="M2056" s="2">
        <v>1618000000000</v>
      </c>
      <c r="N2056" s="2">
        <v>1634000000000</v>
      </c>
      <c r="O2056" s="2">
        <v>1652000000000</v>
      </c>
      <c r="P2056" s="2">
        <v>1670000000000</v>
      </c>
      <c r="Q2056" s="2">
        <v>1688000000000</v>
      </c>
      <c r="R2056" s="2">
        <v>1705000000000</v>
      </c>
      <c r="S2056" s="2">
        <v>1723000000000</v>
      </c>
      <c r="T2056" s="2">
        <v>1742000000000</v>
      </c>
      <c r="U2056" s="2">
        <v>1760000000000</v>
      </c>
      <c r="V2056" s="2">
        <v>1779000000000</v>
      </c>
      <c r="W2056" s="2">
        <v>1798000000000</v>
      </c>
      <c r="X2056" s="2">
        <v>1816000000000</v>
      </c>
      <c r="Y2056" s="2">
        <v>1835000000000</v>
      </c>
      <c r="Z2056" s="2">
        <v>1854000000000</v>
      </c>
      <c r="AA2056" s="2">
        <v>1873000000000</v>
      </c>
      <c r="AB2056" s="2">
        <v>1892000000000</v>
      </c>
      <c r="AC2056" s="2">
        <v>1911000000000</v>
      </c>
      <c r="AD2056" s="2">
        <v>1930000000000</v>
      </c>
      <c r="AE2056" s="2">
        <v>1950000000000</v>
      </c>
      <c r="AF2056" s="2">
        <v>1969000000000</v>
      </c>
    </row>
    <row r="2057" spans="1:32">
      <c r="A2057" t="s">
        <v>7674</v>
      </c>
      <c r="B2057" t="s">
        <v>19</v>
      </c>
      <c r="C2057" s="2">
        <v>83640000000</v>
      </c>
      <c r="D2057" s="2">
        <v>83640000000</v>
      </c>
      <c r="E2057" s="2">
        <v>83640000000</v>
      </c>
      <c r="F2057" s="2">
        <v>85300000000</v>
      </c>
      <c r="G2057" s="2">
        <v>86130000000</v>
      </c>
      <c r="H2057" s="2">
        <v>86960000000</v>
      </c>
      <c r="I2057" s="2">
        <v>87790000000</v>
      </c>
      <c r="J2057" s="2">
        <v>88710000000</v>
      </c>
      <c r="K2057" s="2">
        <v>89630000000</v>
      </c>
      <c r="L2057" s="2">
        <v>90560000000</v>
      </c>
      <c r="M2057" s="2">
        <v>91480000000</v>
      </c>
      <c r="N2057" s="2">
        <v>92400000000</v>
      </c>
      <c r="O2057" s="2">
        <v>93400000000</v>
      </c>
      <c r="P2057" s="2">
        <v>94410000000</v>
      </c>
      <c r="Q2057" s="2">
        <v>95410000000</v>
      </c>
      <c r="R2057" s="2">
        <v>96410000000</v>
      </c>
      <c r="S2057" s="2">
        <v>97410000000</v>
      </c>
      <c r="T2057" s="2">
        <v>98460000000</v>
      </c>
      <c r="U2057" s="2">
        <v>99520000000</v>
      </c>
      <c r="V2057" s="2">
        <v>100600000000</v>
      </c>
      <c r="W2057" s="2">
        <v>101600000000</v>
      </c>
      <c r="X2057" s="2">
        <v>102700000000</v>
      </c>
      <c r="Y2057" s="2">
        <v>103800000000</v>
      </c>
      <c r="Z2057" s="2">
        <v>104800000000</v>
      </c>
      <c r="AA2057" s="2">
        <v>105900000000</v>
      </c>
      <c r="AB2057" s="2">
        <v>107000000000</v>
      </c>
      <c r="AC2057" s="2">
        <v>108100000000</v>
      </c>
      <c r="AD2057" s="2">
        <v>109100000000</v>
      </c>
      <c r="AE2057" s="2">
        <v>110200000000</v>
      </c>
      <c r="AF2057" s="2">
        <v>111300000000</v>
      </c>
    </row>
    <row r="2058" spans="1:32">
      <c r="A2058" t="s">
        <v>7675</v>
      </c>
      <c r="B2058" t="s">
        <v>19</v>
      </c>
      <c r="C2058" s="2">
        <v>253000000000</v>
      </c>
      <c r="D2058" s="2">
        <v>253000000000</v>
      </c>
      <c r="E2058" s="2">
        <v>253000000000</v>
      </c>
      <c r="F2058" s="2">
        <v>258000000000</v>
      </c>
      <c r="G2058" s="2">
        <v>260500000000</v>
      </c>
      <c r="H2058" s="2">
        <v>263100000000</v>
      </c>
      <c r="I2058" s="2">
        <v>265600000000</v>
      </c>
      <c r="J2058" s="2">
        <v>268400000000</v>
      </c>
      <c r="K2058" s="2">
        <v>271100000000</v>
      </c>
      <c r="L2058" s="2">
        <v>273900000000</v>
      </c>
      <c r="M2058" s="2">
        <v>276700000000</v>
      </c>
      <c r="N2058" s="2">
        <v>279500000000</v>
      </c>
      <c r="O2058" s="2">
        <v>282600000000</v>
      </c>
      <c r="P2058" s="2">
        <v>285600000000</v>
      </c>
      <c r="Q2058" s="2">
        <v>288600000000</v>
      </c>
      <c r="R2058" s="2">
        <v>291600000000</v>
      </c>
      <c r="S2058" s="2">
        <v>294700000000</v>
      </c>
      <c r="T2058" s="2">
        <v>297900000000</v>
      </c>
      <c r="U2058" s="2">
        <v>301100000000</v>
      </c>
      <c r="V2058" s="2">
        <v>304200000000</v>
      </c>
      <c r="W2058" s="2">
        <v>307400000000</v>
      </c>
      <c r="X2058" s="2">
        <v>310600000000</v>
      </c>
      <c r="Y2058" s="2">
        <v>313900000000</v>
      </c>
      <c r="Z2058" s="2">
        <v>317100000000</v>
      </c>
      <c r="AA2058" s="2">
        <v>320400000000</v>
      </c>
      <c r="AB2058" s="2">
        <v>323600000000</v>
      </c>
      <c r="AC2058" s="2">
        <v>326900000000</v>
      </c>
      <c r="AD2058" s="2">
        <v>330100000000</v>
      </c>
      <c r="AE2058" s="2">
        <v>333400000000</v>
      </c>
      <c r="AF2058" s="2">
        <v>336700000000</v>
      </c>
    </row>
    <row r="2059" spans="1:32">
      <c r="A2059" t="s">
        <v>7676</v>
      </c>
      <c r="B2059" t="s">
        <v>19</v>
      </c>
      <c r="C2059" s="2">
        <v>227400000000</v>
      </c>
      <c r="D2059" s="2">
        <v>227400000000</v>
      </c>
      <c r="E2059" s="2">
        <v>227400000000</v>
      </c>
      <c r="F2059" s="2">
        <v>231900000000</v>
      </c>
      <c r="G2059" s="2">
        <v>234200000000</v>
      </c>
      <c r="H2059" s="2">
        <v>236400000000</v>
      </c>
      <c r="I2059" s="2">
        <v>238700000000</v>
      </c>
      <c r="J2059" s="2">
        <v>241200000000</v>
      </c>
      <c r="K2059" s="2">
        <v>243700000000</v>
      </c>
      <c r="L2059" s="2">
        <v>246200000000</v>
      </c>
      <c r="M2059" s="2">
        <v>248700000000</v>
      </c>
      <c r="N2059" s="2">
        <v>251200000000</v>
      </c>
      <c r="O2059" s="2">
        <v>253900000000</v>
      </c>
      <c r="P2059" s="2">
        <v>256700000000</v>
      </c>
      <c r="Q2059" s="2">
        <v>259400000000</v>
      </c>
      <c r="R2059" s="2">
        <v>262100000000</v>
      </c>
      <c r="S2059" s="2">
        <v>264800000000</v>
      </c>
      <c r="T2059" s="2">
        <v>267700000000</v>
      </c>
      <c r="U2059" s="2">
        <v>270600000000</v>
      </c>
      <c r="V2059" s="2">
        <v>273400000000</v>
      </c>
      <c r="W2059" s="2">
        <v>276300000000</v>
      </c>
      <c r="X2059" s="2">
        <v>279200000000</v>
      </c>
      <c r="Y2059" s="2">
        <v>282100000000</v>
      </c>
      <c r="Z2059" s="2">
        <v>285000000000</v>
      </c>
      <c r="AA2059" s="2">
        <v>287900000000</v>
      </c>
      <c r="AB2059" s="2">
        <v>290900000000</v>
      </c>
      <c r="AC2059" s="2">
        <v>293800000000</v>
      </c>
      <c r="AD2059" s="2">
        <v>296700000000</v>
      </c>
      <c r="AE2059" s="2">
        <v>299700000000</v>
      </c>
      <c r="AF2059" s="2">
        <v>302600000000</v>
      </c>
    </row>
    <row r="2060" spans="1:32">
      <c r="A2060" t="s">
        <v>7677</v>
      </c>
      <c r="B2060" t="s">
        <v>19</v>
      </c>
      <c r="C2060" s="2">
        <v>35930000000</v>
      </c>
      <c r="D2060" s="2">
        <v>35930000000</v>
      </c>
      <c r="E2060" s="2">
        <v>35930000000</v>
      </c>
      <c r="F2060" s="2">
        <v>36650000000</v>
      </c>
      <c r="G2060" s="2">
        <v>37000000000</v>
      </c>
      <c r="H2060" s="2">
        <v>37360000000</v>
      </c>
      <c r="I2060" s="2">
        <v>37720000000</v>
      </c>
      <c r="J2060" s="2">
        <v>38110000000</v>
      </c>
      <c r="K2060" s="2">
        <v>38510000000</v>
      </c>
      <c r="L2060" s="2">
        <v>38910000000</v>
      </c>
      <c r="M2060" s="2">
        <v>39300000000</v>
      </c>
      <c r="N2060" s="2">
        <v>39700000000</v>
      </c>
      <c r="O2060" s="2">
        <v>40130000000</v>
      </c>
      <c r="P2060" s="2">
        <v>40560000000</v>
      </c>
      <c r="Q2060" s="2">
        <v>40990000000</v>
      </c>
      <c r="R2060" s="2">
        <v>41420000000</v>
      </c>
      <c r="S2060" s="2">
        <v>41850000000</v>
      </c>
      <c r="T2060" s="2">
        <v>42300000000</v>
      </c>
      <c r="U2060" s="2">
        <v>42760000000</v>
      </c>
      <c r="V2060" s="2">
        <v>43210000000</v>
      </c>
      <c r="W2060" s="2">
        <v>43660000000</v>
      </c>
      <c r="X2060" s="2">
        <v>44120000000</v>
      </c>
      <c r="Y2060" s="2">
        <v>44580000000</v>
      </c>
      <c r="Z2060" s="2">
        <v>45040000000</v>
      </c>
      <c r="AA2060" s="2">
        <v>45500000000</v>
      </c>
      <c r="AB2060" s="2">
        <v>45960000000</v>
      </c>
      <c r="AC2060" s="2">
        <v>46420000000</v>
      </c>
      <c r="AD2060" s="2">
        <v>46890000000</v>
      </c>
      <c r="AE2060" s="2">
        <v>47350000000</v>
      </c>
      <c r="AF2060" s="2">
        <v>47820000000</v>
      </c>
    </row>
    <row r="2061" spans="1:32">
      <c r="A2061" t="s">
        <v>7678</v>
      </c>
      <c r="B2061" t="s">
        <v>19</v>
      </c>
      <c r="C2061" s="2">
        <v>23700000000</v>
      </c>
      <c r="D2061" s="2">
        <v>23700000000</v>
      </c>
      <c r="E2061" s="2">
        <v>23700000000</v>
      </c>
      <c r="F2061" s="2">
        <v>24170000000</v>
      </c>
      <c r="G2061" s="2">
        <v>24400000000</v>
      </c>
      <c r="H2061" s="2">
        <v>24640000000</v>
      </c>
      <c r="I2061" s="2">
        <v>24870000000</v>
      </c>
      <c r="J2061" s="2">
        <v>25130000000</v>
      </c>
      <c r="K2061" s="2">
        <v>25390000000</v>
      </c>
      <c r="L2061" s="2">
        <v>25660000000</v>
      </c>
      <c r="M2061" s="2">
        <v>25920000000</v>
      </c>
      <c r="N2061" s="2">
        <v>26180000000</v>
      </c>
      <c r="O2061" s="2">
        <v>26460000000</v>
      </c>
      <c r="P2061" s="2">
        <v>26750000000</v>
      </c>
      <c r="Q2061" s="2">
        <v>27030000000</v>
      </c>
      <c r="R2061" s="2">
        <v>27310000000</v>
      </c>
      <c r="S2061" s="2">
        <v>27600000000</v>
      </c>
      <c r="T2061" s="2">
        <v>27900000000</v>
      </c>
      <c r="U2061" s="2">
        <v>28190000000</v>
      </c>
      <c r="V2061" s="2">
        <v>28490000000</v>
      </c>
      <c r="W2061" s="2">
        <v>28790000000</v>
      </c>
      <c r="X2061" s="2">
        <v>29090000000</v>
      </c>
      <c r="Y2061" s="2">
        <v>29400000000</v>
      </c>
      <c r="Z2061" s="2">
        <v>29700000000</v>
      </c>
      <c r="AA2061" s="2">
        <v>30000000000</v>
      </c>
      <c r="AB2061" s="2">
        <v>30310000000</v>
      </c>
      <c r="AC2061" s="2">
        <v>30610000000</v>
      </c>
      <c r="AD2061" s="2">
        <v>30920000000</v>
      </c>
      <c r="AE2061" s="2">
        <v>31230000000</v>
      </c>
      <c r="AF2061" s="2">
        <v>31530000000</v>
      </c>
    </row>
    <row r="2062" spans="1:32">
      <c r="A2062" t="s">
        <v>7679</v>
      </c>
      <c r="B2062" t="s">
        <v>19</v>
      </c>
      <c r="C2062" s="2">
        <v>84690000000</v>
      </c>
      <c r="D2062" s="2">
        <v>84690000000</v>
      </c>
      <c r="E2062" s="2">
        <v>84690000000</v>
      </c>
      <c r="F2062" s="2">
        <v>86370000000</v>
      </c>
      <c r="G2062" s="2">
        <v>87210000000</v>
      </c>
      <c r="H2062" s="2">
        <v>88050000000</v>
      </c>
      <c r="I2062" s="2">
        <v>88890000000</v>
      </c>
      <c r="J2062" s="2">
        <v>89820000000</v>
      </c>
      <c r="K2062" s="2">
        <v>90760000000</v>
      </c>
      <c r="L2062" s="2">
        <v>91690000000</v>
      </c>
      <c r="M2062" s="2">
        <v>92630000000</v>
      </c>
      <c r="N2062" s="2">
        <v>93560000000</v>
      </c>
      <c r="O2062" s="2">
        <v>94580000000</v>
      </c>
      <c r="P2062" s="2">
        <v>95590000000</v>
      </c>
      <c r="Q2062" s="2">
        <v>96610000000</v>
      </c>
      <c r="R2062" s="2">
        <v>97620000000</v>
      </c>
      <c r="S2062" s="2">
        <v>98630000000</v>
      </c>
      <c r="T2062" s="2">
        <v>99700000000</v>
      </c>
      <c r="U2062" s="2">
        <v>100800000000</v>
      </c>
      <c r="V2062" s="2">
        <v>101800000000</v>
      </c>
      <c r="W2062" s="2">
        <v>102900000000</v>
      </c>
      <c r="X2062" s="2">
        <v>104000000000</v>
      </c>
      <c r="Y2062" s="2">
        <v>105100000000</v>
      </c>
      <c r="Z2062" s="2">
        <v>106100000000</v>
      </c>
      <c r="AA2062" s="2">
        <v>107200000000</v>
      </c>
      <c r="AB2062" s="2">
        <v>108300000000</v>
      </c>
      <c r="AC2062" s="2">
        <v>109400000000</v>
      </c>
      <c r="AD2062" s="2">
        <v>110500000000</v>
      </c>
      <c r="AE2062" s="2">
        <v>111600000000</v>
      </c>
      <c r="AF2062" s="2">
        <v>112700000000</v>
      </c>
    </row>
    <row r="2063" spans="1:32">
      <c r="A2063" t="s">
        <v>7680</v>
      </c>
      <c r="B2063" t="s">
        <v>19</v>
      </c>
      <c r="C2063" s="2">
        <v>5232000000000</v>
      </c>
      <c r="D2063" s="2">
        <v>5232000000000</v>
      </c>
      <c r="E2063" s="2">
        <v>5336000000000</v>
      </c>
      <c r="F2063" s="2">
        <v>5388000000000</v>
      </c>
      <c r="G2063" s="2">
        <v>5440000000000</v>
      </c>
      <c r="H2063" s="2">
        <v>5492000000000</v>
      </c>
      <c r="I2063" s="2">
        <v>5549000000000</v>
      </c>
      <c r="J2063" s="2">
        <v>5607000000000</v>
      </c>
      <c r="K2063" s="2">
        <v>5665000000000</v>
      </c>
      <c r="L2063" s="2">
        <v>5723000000000</v>
      </c>
      <c r="M2063" s="2">
        <v>5780000000000</v>
      </c>
      <c r="N2063" s="2">
        <v>5843000000000</v>
      </c>
      <c r="O2063" s="2">
        <v>5906000000000</v>
      </c>
      <c r="P2063" s="2">
        <v>5968000000000</v>
      </c>
      <c r="Q2063" s="2">
        <v>6031000000000</v>
      </c>
      <c r="R2063" s="2">
        <v>6094000000000</v>
      </c>
      <c r="S2063" s="2">
        <v>6159000000000</v>
      </c>
      <c r="T2063" s="2">
        <v>6225000000000</v>
      </c>
      <c r="U2063" s="2">
        <v>6291000000000</v>
      </c>
      <c r="V2063" s="2">
        <v>6357000000000</v>
      </c>
      <c r="W2063" s="2">
        <v>6423000000000</v>
      </c>
      <c r="X2063" s="2">
        <v>6491000000000</v>
      </c>
      <c r="Y2063" s="2">
        <v>6558000000000</v>
      </c>
      <c r="Z2063" s="2">
        <v>6625000000000</v>
      </c>
      <c r="AA2063" s="2">
        <v>6692000000000</v>
      </c>
      <c r="AB2063" s="2">
        <v>6759000000000</v>
      </c>
      <c r="AC2063" s="2">
        <v>6827000000000</v>
      </c>
      <c r="AD2063" s="2">
        <v>6895000000000</v>
      </c>
      <c r="AE2063" s="2">
        <v>6962000000000</v>
      </c>
      <c r="AF2063" s="2">
        <v>7030000000000</v>
      </c>
    </row>
    <row r="2064" spans="1:32">
      <c r="A2064" t="s">
        <v>7681</v>
      </c>
      <c r="B2064" t="s">
        <v>19</v>
      </c>
      <c r="C2064" s="2">
        <v>85660000000</v>
      </c>
      <c r="D2064" s="2">
        <v>85660000000</v>
      </c>
      <c r="E2064" s="2">
        <v>86550000000</v>
      </c>
      <c r="F2064" s="2">
        <v>87000000000</v>
      </c>
      <c r="G2064" s="2">
        <v>87440000000</v>
      </c>
      <c r="H2064" s="2">
        <v>87890000000</v>
      </c>
      <c r="I2064" s="2">
        <v>88300000000</v>
      </c>
      <c r="J2064" s="2">
        <v>88710000000</v>
      </c>
      <c r="K2064" s="2">
        <v>89120000000</v>
      </c>
      <c r="L2064" s="2">
        <v>89530000000</v>
      </c>
      <c r="M2064" s="2">
        <v>89940000000</v>
      </c>
      <c r="N2064" s="2">
        <v>90310000000</v>
      </c>
      <c r="O2064" s="2">
        <v>90680000000</v>
      </c>
      <c r="P2064" s="2">
        <v>91040000000</v>
      </c>
      <c r="Q2064" s="2">
        <v>91410000000</v>
      </c>
      <c r="R2064" s="2">
        <v>91780000000</v>
      </c>
      <c r="S2064" s="2">
        <v>92100000000</v>
      </c>
      <c r="T2064" s="2">
        <v>92430000000</v>
      </c>
      <c r="U2064" s="2">
        <v>92760000000</v>
      </c>
      <c r="V2064" s="2">
        <v>93090000000</v>
      </c>
      <c r="W2064" s="2">
        <v>93420000000</v>
      </c>
      <c r="X2064" s="2">
        <v>93710000000</v>
      </c>
      <c r="Y2064" s="2">
        <v>94010000000</v>
      </c>
      <c r="Z2064" s="2">
        <v>94310000000</v>
      </c>
      <c r="AA2064" s="2">
        <v>94600000000</v>
      </c>
      <c r="AB2064" s="2">
        <v>94900000000</v>
      </c>
      <c r="AC2064" s="2">
        <v>95190000000</v>
      </c>
      <c r="AD2064" s="2">
        <v>95470000000</v>
      </c>
      <c r="AE2064" s="2">
        <v>95760000000</v>
      </c>
      <c r="AF2064" s="2">
        <v>96040000000</v>
      </c>
    </row>
    <row r="2065" spans="1:32">
      <c r="A2065" t="s">
        <v>7682</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7683</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7684</v>
      </c>
      <c r="B2067" t="s">
        <v>19</v>
      </c>
      <c r="C2067" s="2">
        <v>688700000000</v>
      </c>
      <c r="D2067" s="2">
        <v>688700000000</v>
      </c>
      <c r="E2067" s="2">
        <v>688700000000</v>
      </c>
      <c r="F2067" s="2">
        <v>696700000000</v>
      </c>
      <c r="G2067" s="2">
        <v>700600000000</v>
      </c>
      <c r="H2067" s="2">
        <v>704400000000</v>
      </c>
      <c r="I2067" s="2">
        <v>708300000000</v>
      </c>
      <c r="J2067" s="2">
        <v>712200000000</v>
      </c>
      <c r="K2067" s="2">
        <v>716000000000</v>
      </c>
      <c r="L2067" s="2">
        <v>719800000000</v>
      </c>
      <c r="M2067" s="2">
        <v>723700000000</v>
      </c>
      <c r="N2067" s="2">
        <v>727500000000</v>
      </c>
      <c r="O2067" s="2">
        <v>731400000000</v>
      </c>
      <c r="P2067" s="2">
        <v>735200000000</v>
      </c>
      <c r="Q2067" s="2">
        <v>739000000000</v>
      </c>
      <c r="R2067" s="2">
        <v>742700000000</v>
      </c>
      <c r="S2067" s="2">
        <v>746400000000</v>
      </c>
      <c r="T2067" s="2">
        <v>749900000000</v>
      </c>
      <c r="U2067" s="2">
        <v>753200000000</v>
      </c>
      <c r="V2067" s="2">
        <v>756500000000</v>
      </c>
      <c r="W2067" s="2">
        <v>759700000000</v>
      </c>
      <c r="X2067" s="2">
        <v>762800000000</v>
      </c>
      <c r="Y2067" s="2">
        <v>765700000000</v>
      </c>
      <c r="Z2067" s="2">
        <v>768600000000</v>
      </c>
      <c r="AA2067" s="2">
        <v>771400000000</v>
      </c>
      <c r="AB2067" s="2">
        <v>774200000000</v>
      </c>
      <c r="AC2067" s="2">
        <v>776800000000</v>
      </c>
      <c r="AD2067" s="2">
        <v>779500000000</v>
      </c>
      <c r="AE2067" s="2">
        <v>782000000000</v>
      </c>
      <c r="AF2067" s="2">
        <v>784500000000</v>
      </c>
    </row>
    <row r="2068" spans="1:32">
      <c r="A2068" t="s">
        <v>7685</v>
      </c>
      <c r="B2068" t="s">
        <v>19</v>
      </c>
      <c r="C2068" s="2">
        <v>7746000000000</v>
      </c>
      <c r="D2068" s="2">
        <v>7746000000000</v>
      </c>
      <c r="E2068" s="2">
        <v>7746000000000</v>
      </c>
      <c r="F2068" s="2">
        <v>7835000000000</v>
      </c>
      <c r="G2068" s="2">
        <v>7879000000000</v>
      </c>
      <c r="H2068" s="2">
        <v>7922000000000</v>
      </c>
      <c r="I2068" s="2">
        <v>7966000000000</v>
      </c>
      <c r="J2068" s="2">
        <v>8009000000000</v>
      </c>
      <c r="K2068" s="2">
        <v>8052000000000</v>
      </c>
      <c r="L2068" s="2">
        <v>8095000000000</v>
      </c>
      <c r="M2068" s="2">
        <v>8139000000000</v>
      </c>
      <c r="N2068" s="2">
        <v>8182000000000</v>
      </c>
      <c r="O2068" s="2">
        <v>8225000000000</v>
      </c>
      <c r="P2068" s="2">
        <v>8268000000000</v>
      </c>
      <c r="Q2068" s="2">
        <v>8311000000000</v>
      </c>
      <c r="R2068" s="2">
        <v>8353000000000</v>
      </c>
      <c r="S2068" s="2">
        <v>8394000000000</v>
      </c>
      <c r="T2068" s="2">
        <v>8433000000000</v>
      </c>
      <c r="U2068" s="2">
        <v>8471000000000</v>
      </c>
      <c r="V2068" s="2">
        <v>8508000000000</v>
      </c>
      <c r="W2068" s="2">
        <v>8543000000000</v>
      </c>
      <c r="X2068" s="2">
        <v>8578000000000</v>
      </c>
      <c r="Y2068" s="2">
        <v>8612000000000</v>
      </c>
      <c r="Z2068" s="2">
        <v>8644000000000</v>
      </c>
      <c r="AA2068" s="2">
        <v>8676000000000</v>
      </c>
      <c r="AB2068" s="2">
        <v>8706000000000</v>
      </c>
      <c r="AC2068" s="2">
        <v>8736000000000</v>
      </c>
      <c r="AD2068" s="2">
        <v>8766000000000</v>
      </c>
      <c r="AE2068" s="2">
        <v>8795000000000</v>
      </c>
      <c r="AF2068" s="2">
        <v>8823000000000</v>
      </c>
    </row>
    <row r="2069" spans="1:32">
      <c r="A2069" t="s">
        <v>7686</v>
      </c>
      <c r="B2069" t="s">
        <v>19</v>
      </c>
      <c r="C2069" s="2">
        <v>605900000000</v>
      </c>
      <c r="D2069" s="2">
        <v>605900000000</v>
      </c>
      <c r="E2069" s="2">
        <v>605900000000</v>
      </c>
      <c r="F2069" s="2">
        <v>612800000000</v>
      </c>
      <c r="G2069" s="2">
        <v>616300000000</v>
      </c>
      <c r="H2069" s="2">
        <v>619700000000</v>
      </c>
      <c r="I2069" s="2">
        <v>623100000000</v>
      </c>
      <c r="J2069" s="2">
        <v>626500000000</v>
      </c>
      <c r="K2069" s="2">
        <v>629800000000</v>
      </c>
      <c r="L2069" s="2">
        <v>633200000000</v>
      </c>
      <c r="M2069" s="2">
        <v>636600000000</v>
      </c>
      <c r="N2069" s="2">
        <v>640000000000</v>
      </c>
      <c r="O2069" s="2">
        <v>643400000000</v>
      </c>
      <c r="P2069" s="2">
        <v>646800000000</v>
      </c>
      <c r="Q2069" s="2">
        <v>650100000000</v>
      </c>
      <c r="R2069" s="2">
        <v>653400000000</v>
      </c>
      <c r="S2069" s="2">
        <v>656600000000</v>
      </c>
      <c r="T2069" s="2">
        <v>659600000000</v>
      </c>
      <c r="U2069" s="2">
        <v>662600000000</v>
      </c>
      <c r="V2069" s="2">
        <v>665500000000</v>
      </c>
      <c r="W2069" s="2">
        <v>668300000000</v>
      </c>
      <c r="X2069" s="2">
        <v>671000000000</v>
      </c>
      <c r="Y2069" s="2">
        <v>673600000000</v>
      </c>
      <c r="Z2069" s="2">
        <v>676200000000</v>
      </c>
      <c r="AA2069" s="2">
        <v>678600000000</v>
      </c>
      <c r="AB2069" s="2">
        <v>681000000000</v>
      </c>
      <c r="AC2069" s="2">
        <v>683400000000</v>
      </c>
      <c r="AD2069" s="2">
        <v>685700000000</v>
      </c>
      <c r="AE2069" s="2">
        <v>687900000000</v>
      </c>
      <c r="AF2069" s="2">
        <v>690100000000</v>
      </c>
    </row>
    <row r="2070" spans="1:32">
      <c r="A2070" t="s">
        <v>7687</v>
      </c>
      <c r="B2070" t="s">
        <v>19</v>
      </c>
      <c r="C2070" s="2">
        <v>59590000000</v>
      </c>
      <c r="D2070" s="2">
        <v>59590000000</v>
      </c>
      <c r="E2070" s="2">
        <v>59590000000</v>
      </c>
      <c r="F2070" s="2">
        <v>60270000000</v>
      </c>
      <c r="G2070" s="2">
        <v>60610000000</v>
      </c>
      <c r="H2070" s="2">
        <v>60940000000</v>
      </c>
      <c r="I2070" s="2">
        <v>61280000000</v>
      </c>
      <c r="J2070" s="2">
        <v>61610000000</v>
      </c>
      <c r="K2070" s="2">
        <v>61950000000</v>
      </c>
      <c r="L2070" s="2">
        <v>62280000000</v>
      </c>
      <c r="M2070" s="2">
        <v>62610000000</v>
      </c>
      <c r="N2070" s="2">
        <v>62940000000</v>
      </c>
      <c r="O2070" s="2">
        <v>63280000000</v>
      </c>
      <c r="P2070" s="2">
        <v>63610000000</v>
      </c>
      <c r="Q2070" s="2">
        <v>63940000000</v>
      </c>
      <c r="R2070" s="2">
        <v>64260000000</v>
      </c>
      <c r="S2070" s="2">
        <v>64570000000</v>
      </c>
      <c r="T2070" s="2">
        <v>64870000000</v>
      </c>
      <c r="U2070" s="2">
        <v>65170000000</v>
      </c>
      <c r="V2070" s="2">
        <v>65450000000</v>
      </c>
      <c r="W2070" s="2">
        <v>65720000000</v>
      </c>
      <c r="X2070" s="2">
        <v>65990000000</v>
      </c>
      <c r="Y2070" s="2">
        <v>66250000000</v>
      </c>
      <c r="Z2070" s="2">
        <v>66500000000</v>
      </c>
      <c r="AA2070" s="2">
        <v>66740000000</v>
      </c>
      <c r="AB2070" s="2">
        <v>66980000000</v>
      </c>
      <c r="AC2070" s="2">
        <v>67210000000</v>
      </c>
      <c r="AD2070" s="2">
        <v>67440000000</v>
      </c>
      <c r="AE2070" s="2">
        <v>67660000000</v>
      </c>
      <c r="AF2070" s="2">
        <v>67870000000</v>
      </c>
    </row>
    <row r="2071" spans="1:32">
      <c r="A2071" t="s">
        <v>7688</v>
      </c>
      <c r="B2071" t="s">
        <v>19</v>
      </c>
      <c r="C2071" s="2">
        <v>55990000000</v>
      </c>
      <c r="D2071" s="2">
        <v>55990000000</v>
      </c>
      <c r="E2071" s="2">
        <v>55990000000</v>
      </c>
      <c r="F2071" s="2">
        <v>56630000000</v>
      </c>
      <c r="G2071" s="2">
        <v>56950000000</v>
      </c>
      <c r="H2071" s="2">
        <v>57270000000</v>
      </c>
      <c r="I2071" s="2">
        <v>57580000000</v>
      </c>
      <c r="J2071" s="2">
        <v>57890000000</v>
      </c>
      <c r="K2071" s="2">
        <v>58210000000</v>
      </c>
      <c r="L2071" s="2">
        <v>58520000000</v>
      </c>
      <c r="M2071" s="2">
        <v>58830000000</v>
      </c>
      <c r="N2071" s="2">
        <v>59140000000</v>
      </c>
      <c r="O2071" s="2">
        <v>59460000000</v>
      </c>
      <c r="P2071" s="2">
        <v>59770000000</v>
      </c>
      <c r="Q2071" s="2">
        <v>60080000000</v>
      </c>
      <c r="R2071" s="2">
        <v>60380000000</v>
      </c>
      <c r="S2071" s="2">
        <v>60670000000</v>
      </c>
      <c r="T2071" s="2">
        <v>60960000000</v>
      </c>
      <c r="U2071" s="2">
        <v>61230000000</v>
      </c>
      <c r="V2071" s="2">
        <v>61500000000</v>
      </c>
      <c r="W2071" s="2">
        <v>61760000000</v>
      </c>
      <c r="X2071" s="2">
        <v>62010000000</v>
      </c>
      <c r="Y2071" s="2">
        <v>62250000000</v>
      </c>
      <c r="Z2071" s="2">
        <v>62490000000</v>
      </c>
      <c r="AA2071" s="2">
        <v>62710000000</v>
      </c>
      <c r="AB2071" s="2">
        <v>62940000000</v>
      </c>
      <c r="AC2071" s="2">
        <v>63150000000</v>
      </c>
      <c r="AD2071" s="2">
        <v>63370000000</v>
      </c>
      <c r="AE2071" s="2">
        <v>63570000000</v>
      </c>
      <c r="AF2071" s="2">
        <v>63780000000</v>
      </c>
    </row>
    <row r="2072" spans="1:32">
      <c r="A2072" t="s">
        <v>7689</v>
      </c>
      <c r="B2072" t="s">
        <v>19</v>
      </c>
      <c r="C2072" s="2">
        <v>463800000</v>
      </c>
      <c r="D2072" s="2">
        <v>463800000</v>
      </c>
      <c r="E2072" s="2">
        <v>463800000</v>
      </c>
      <c r="F2072" s="2">
        <v>469100000</v>
      </c>
      <c r="G2072" s="2">
        <v>471700000</v>
      </c>
      <c r="H2072" s="2">
        <v>474400000</v>
      </c>
      <c r="I2072" s="2">
        <v>477000000</v>
      </c>
      <c r="J2072" s="2">
        <v>479600000</v>
      </c>
      <c r="K2072" s="2">
        <v>482100000</v>
      </c>
      <c r="L2072" s="2">
        <v>484700000</v>
      </c>
      <c r="M2072" s="2">
        <v>487300000</v>
      </c>
      <c r="N2072" s="2">
        <v>489900000</v>
      </c>
      <c r="O2072" s="2">
        <v>492500000</v>
      </c>
      <c r="P2072" s="2">
        <v>495100000</v>
      </c>
      <c r="Q2072" s="2">
        <v>497600000</v>
      </c>
      <c r="R2072" s="2">
        <v>500200000</v>
      </c>
      <c r="S2072" s="2">
        <v>502600000</v>
      </c>
      <c r="T2072" s="2">
        <v>504900000</v>
      </c>
      <c r="U2072" s="2">
        <v>507200000</v>
      </c>
      <c r="V2072" s="2">
        <v>509400000</v>
      </c>
      <c r="W2072" s="2">
        <v>511600000</v>
      </c>
      <c r="X2072" s="2">
        <v>513600000</v>
      </c>
      <c r="Y2072" s="2">
        <v>515600000</v>
      </c>
      <c r="Z2072" s="2">
        <v>517600000</v>
      </c>
      <c r="AA2072" s="2">
        <v>519500000</v>
      </c>
      <c r="AB2072" s="2">
        <v>521300000</v>
      </c>
      <c r="AC2072" s="2">
        <v>523100000</v>
      </c>
      <c r="AD2072" s="2">
        <v>524900000</v>
      </c>
      <c r="AE2072" s="2">
        <v>526600000</v>
      </c>
      <c r="AF2072" s="2">
        <v>528300000</v>
      </c>
    </row>
    <row r="2073" spans="1:32">
      <c r="A2073" t="s">
        <v>7690</v>
      </c>
      <c r="B2073" t="s">
        <v>19</v>
      </c>
      <c r="C2073" s="2">
        <v>26310000000</v>
      </c>
      <c r="D2073" s="2">
        <v>26310000000</v>
      </c>
      <c r="E2073" s="2">
        <v>26310000000</v>
      </c>
      <c r="F2073" s="2">
        <v>26620000000</v>
      </c>
      <c r="G2073" s="2">
        <v>26770000000</v>
      </c>
      <c r="H2073" s="2">
        <v>26910000000</v>
      </c>
      <c r="I2073" s="2">
        <v>27060000000</v>
      </c>
      <c r="J2073" s="2">
        <v>27210000000</v>
      </c>
      <c r="K2073" s="2">
        <v>27360000000</v>
      </c>
      <c r="L2073" s="2">
        <v>27500000000</v>
      </c>
      <c r="M2073" s="2">
        <v>27650000000</v>
      </c>
      <c r="N2073" s="2">
        <v>27800000000</v>
      </c>
      <c r="O2073" s="2">
        <v>27940000000</v>
      </c>
      <c r="P2073" s="2">
        <v>28090000000</v>
      </c>
      <c r="Q2073" s="2">
        <v>28230000000</v>
      </c>
      <c r="R2073" s="2">
        <v>28380000000</v>
      </c>
      <c r="S2073" s="2">
        <v>28520000000</v>
      </c>
      <c r="T2073" s="2">
        <v>28650000000</v>
      </c>
      <c r="U2073" s="2">
        <v>28780000000</v>
      </c>
      <c r="V2073" s="2">
        <v>28900000000</v>
      </c>
      <c r="W2073" s="2">
        <v>29020000000</v>
      </c>
      <c r="X2073" s="2">
        <v>29140000000</v>
      </c>
      <c r="Y2073" s="2">
        <v>29260000000</v>
      </c>
      <c r="Z2073" s="2">
        <v>29370000000</v>
      </c>
      <c r="AA2073" s="2">
        <v>29470000000</v>
      </c>
      <c r="AB2073" s="2">
        <v>29580000000</v>
      </c>
      <c r="AC2073" s="2">
        <v>29680000000</v>
      </c>
      <c r="AD2073" s="2">
        <v>29780000000</v>
      </c>
      <c r="AE2073" s="2">
        <v>29880000000</v>
      </c>
      <c r="AF2073" s="2">
        <v>29970000000</v>
      </c>
    </row>
    <row r="2074" spans="1:32">
      <c r="A2074" t="s">
        <v>7691</v>
      </c>
      <c r="B2074" t="s">
        <v>19</v>
      </c>
      <c r="C2074" s="2">
        <v>16970000000</v>
      </c>
      <c r="D2074" s="2">
        <v>16970000000</v>
      </c>
      <c r="E2074" s="2">
        <v>16970000000</v>
      </c>
      <c r="F2074" s="2">
        <v>17160000000</v>
      </c>
      <c r="G2074" s="2">
        <v>17260000000</v>
      </c>
      <c r="H2074" s="2">
        <v>17350000000</v>
      </c>
      <c r="I2074" s="2">
        <v>17450000000</v>
      </c>
      <c r="J2074" s="2">
        <v>17540000000</v>
      </c>
      <c r="K2074" s="2">
        <v>17640000000</v>
      </c>
      <c r="L2074" s="2">
        <v>17730000000</v>
      </c>
      <c r="M2074" s="2">
        <v>17830000000</v>
      </c>
      <c r="N2074" s="2">
        <v>17920000000</v>
      </c>
      <c r="O2074" s="2">
        <v>18020000000</v>
      </c>
      <c r="P2074" s="2">
        <v>18110000000</v>
      </c>
      <c r="Q2074" s="2">
        <v>18200000000</v>
      </c>
      <c r="R2074" s="2">
        <v>18300000000</v>
      </c>
      <c r="S2074" s="2">
        <v>18380000000</v>
      </c>
      <c r="T2074" s="2">
        <v>18470000000</v>
      </c>
      <c r="U2074" s="2">
        <v>18550000000</v>
      </c>
      <c r="V2074" s="2">
        <v>18630000000</v>
      </c>
      <c r="W2074" s="2">
        <v>18710000000</v>
      </c>
      <c r="X2074" s="2">
        <v>18790000000</v>
      </c>
      <c r="Y2074" s="2">
        <v>18860000000</v>
      </c>
      <c r="Z2074" s="2">
        <v>18930000000</v>
      </c>
      <c r="AA2074" s="2">
        <v>19000000000</v>
      </c>
      <c r="AB2074" s="2">
        <v>19070000000</v>
      </c>
      <c r="AC2074" s="2">
        <v>19140000000</v>
      </c>
      <c r="AD2074" s="2">
        <v>19200000000</v>
      </c>
      <c r="AE2074" s="2">
        <v>19260000000</v>
      </c>
      <c r="AF2074" s="2">
        <v>19320000000</v>
      </c>
    </row>
    <row r="2075" spans="1:32">
      <c r="A2075" t="s">
        <v>7692</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7693</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7694</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7695</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7696</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7697</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7698</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7699</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7700</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7701</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7702</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7703</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7704</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7705</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7706</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7707</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7708</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7709</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7710</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7711</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7712</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7713</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7714</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7715</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7716</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7717</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7718</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7719</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7720</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7721</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7722</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7723</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7724</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7725</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7726</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7727</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7728</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7729</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7730</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7731</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7732</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7733</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7734</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7735</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7736</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7737</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7738</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7739</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7740</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7741</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7742</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7743</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7744</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7745</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7746</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7747</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7748</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7749</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7750</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7751</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7752</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7753</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7754</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7755</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7756</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7757</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7758</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7759</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7760</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7761</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7762</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7763</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7764</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7765</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7766</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7767</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7768</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7769</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7770</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7771</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7772</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7773</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7774</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7775</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7776</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7777</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7778</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7779</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7780</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7781</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7782</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7783</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7784</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7785</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7786</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7787</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7788</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7789</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7790</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7791</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7792</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7793</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7794</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7795</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7796</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7797</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7798</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7799</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7800</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7801</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7802</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7803</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7804</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7805</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7806</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7807</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7808</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7809</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7810</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7811</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7812</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7813</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7814</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7815</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7816</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7817</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7818</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7819</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7820</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7821</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7822</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7823</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7824</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7825</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7826</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7827</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7828</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7829</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7830</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7831</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7832</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7833</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7834</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7835</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7836</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7837</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7838</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7839</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7840</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7841</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7842</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7843</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7844</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7845</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7846</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7847</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7848</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7849</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7850</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7851</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7852</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7853</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7854</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7855</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7856</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7857</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7858</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7859</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7860</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7861</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7862</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7863</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7864</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7865</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7866</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7867</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7868</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7869</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7870</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7871</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7872</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7873</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7874</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7875</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7876</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7877</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7878</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7879</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7880</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7881</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7882</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7883</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7884</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7885</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7886</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7887</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7888</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7889</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7890</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7891</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7892</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7893</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7894</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7895</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7896</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7897</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7898</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7899</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7900</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7901</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7902</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7903</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7904</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7905</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7906</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7907</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7908</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7909</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7910</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7911</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7912</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7913</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7914</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7915</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7916</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7917</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7918</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7919</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7920</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7921</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7922</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7923</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7924</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7925</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7926</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7927</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7928</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7929</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7930</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7931</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7932</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7933</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7934</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7935</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7936</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7937</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7938</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7939</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7940</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7941</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7942</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7943</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7944</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7945</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7946</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7947</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7948</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7949</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7950</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7951</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7952</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7953</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7954</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7955</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7956</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7957</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7958</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7959</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7960</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7961</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7962</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7963</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7964</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7965</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7966</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7967</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7968</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7969</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7970</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7971</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7972</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7973</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7974</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7975</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7976</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7977</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7978</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7979</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7980</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7981</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7982</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7983</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7984</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7985</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7986</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7987</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7988</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7989</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7990</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7991</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7992</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7993</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7994</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7995</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7996</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7997</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7998</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7999</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8000</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8001</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8002</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8003</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8004</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8005</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8006</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8007</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8008</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8009</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8010</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8011</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8012</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8013</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8014</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8015</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8016</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8017</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8018</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8019</v>
      </c>
      <c r="B2402" t="s">
        <v>19</v>
      </c>
      <c r="C2402" s="2">
        <v>12013600000</v>
      </c>
      <c r="D2402" s="2">
        <v>12769100000</v>
      </c>
      <c r="E2402" s="2">
        <v>11444300000</v>
      </c>
      <c r="F2402" s="2">
        <v>11814400000</v>
      </c>
      <c r="G2402" s="2">
        <v>11907100000</v>
      </c>
      <c r="H2402" s="2">
        <v>11994100000</v>
      </c>
      <c r="I2402" s="2">
        <v>11979800000</v>
      </c>
      <c r="J2402" s="2">
        <v>12127400000</v>
      </c>
      <c r="K2402" s="2">
        <v>12225000000</v>
      </c>
      <c r="L2402" s="2">
        <v>12322300000</v>
      </c>
      <c r="M2402" s="2">
        <v>12231800000</v>
      </c>
      <c r="N2402" s="2">
        <v>12234900000</v>
      </c>
      <c r="O2402" s="2">
        <v>12188300000</v>
      </c>
      <c r="P2402" s="2">
        <v>12221300000</v>
      </c>
      <c r="Q2402" s="2">
        <v>12102100000</v>
      </c>
      <c r="R2402" s="2">
        <v>11971900000</v>
      </c>
      <c r="S2402" s="2">
        <v>11891800000</v>
      </c>
      <c r="T2402" s="2">
        <v>11693900000</v>
      </c>
      <c r="U2402" s="2">
        <v>11565800000</v>
      </c>
      <c r="V2402" s="2">
        <v>11564600000</v>
      </c>
      <c r="W2402" s="2">
        <v>11547000000</v>
      </c>
      <c r="X2402" s="2">
        <v>11590800000</v>
      </c>
      <c r="Y2402" s="2">
        <v>11743200000</v>
      </c>
      <c r="Z2402" s="2">
        <v>11810100000</v>
      </c>
      <c r="AA2402" s="2">
        <v>11881500000</v>
      </c>
      <c r="AB2402" s="2">
        <v>11790600000</v>
      </c>
      <c r="AC2402" s="2">
        <v>11792900000</v>
      </c>
      <c r="AD2402" s="2">
        <v>11700600000</v>
      </c>
      <c r="AE2402" s="2">
        <v>11754900000</v>
      </c>
      <c r="AF2402" s="2">
        <v>11773900000</v>
      </c>
    </row>
    <row r="2403" spans="1:32">
      <c r="A2403" t="s">
        <v>8020</v>
      </c>
      <c r="B2403" t="s">
        <v>19</v>
      </c>
      <c r="C2403">
        <v>90733.5</v>
      </c>
      <c r="D2403">
        <v>96439.7</v>
      </c>
      <c r="E2403">
        <v>86433.9</v>
      </c>
      <c r="F2403">
        <v>89228.9</v>
      </c>
      <c r="G2403">
        <v>89928.7</v>
      </c>
      <c r="H2403">
        <v>90586</v>
      </c>
      <c r="I2403">
        <v>90478.1</v>
      </c>
      <c r="J2403">
        <v>91593</v>
      </c>
      <c r="K2403">
        <v>92329.7</v>
      </c>
      <c r="L2403">
        <v>93065</v>
      </c>
      <c r="M2403">
        <v>92381.2</v>
      </c>
      <c r="N2403">
        <v>92405</v>
      </c>
      <c r="O2403">
        <v>92052.5</v>
      </c>
      <c r="P2403">
        <v>92302.1</v>
      </c>
      <c r="Q2403">
        <v>91401.8</v>
      </c>
      <c r="R2403">
        <v>90418.6</v>
      </c>
      <c r="S2403">
        <v>89813.4</v>
      </c>
      <c r="T2403">
        <v>88318.9</v>
      </c>
      <c r="U2403">
        <v>87351.4</v>
      </c>
      <c r="V2403">
        <v>87342.6</v>
      </c>
      <c r="W2403">
        <v>87209.3</v>
      </c>
      <c r="X2403">
        <v>87540.1</v>
      </c>
      <c r="Y2403">
        <v>88691.4</v>
      </c>
      <c r="Z2403">
        <v>89196.4</v>
      </c>
      <c r="AA2403">
        <v>89735.5</v>
      </c>
      <c r="AB2403">
        <v>89049.2</v>
      </c>
      <c r="AC2403">
        <v>89066.6</v>
      </c>
      <c r="AD2403">
        <v>88369.8</v>
      </c>
      <c r="AE2403">
        <v>88779.8</v>
      </c>
      <c r="AF2403">
        <v>88923.199999999997</v>
      </c>
    </row>
    <row r="2404" spans="1:32">
      <c r="A2404" t="s">
        <v>8021</v>
      </c>
      <c r="B2404" t="s">
        <v>19</v>
      </c>
      <c r="C2404" s="2">
        <v>3075800</v>
      </c>
      <c r="D2404" s="2">
        <v>3269240</v>
      </c>
      <c r="E2404" s="2">
        <v>2930050</v>
      </c>
      <c r="F2404" s="2">
        <v>3024800</v>
      </c>
      <c r="G2404" s="2">
        <v>3048520</v>
      </c>
      <c r="H2404" s="2">
        <v>3070800</v>
      </c>
      <c r="I2404" s="2">
        <v>3067150</v>
      </c>
      <c r="J2404" s="2">
        <v>3104940</v>
      </c>
      <c r="K2404" s="2">
        <v>3129910</v>
      </c>
      <c r="L2404" s="2">
        <v>3154840</v>
      </c>
      <c r="M2404" s="2">
        <v>3131660</v>
      </c>
      <c r="N2404" s="2">
        <v>3132470</v>
      </c>
      <c r="O2404" s="2">
        <v>3120520</v>
      </c>
      <c r="P2404" s="2">
        <v>3128980</v>
      </c>
      <c r="Q2404" s="2">
        <v>3098460</v>
      </c>
      <c r="R2404" s="2">
        <v>3065130</v>
      </c>
      <c r="S2404" s="2">
        <v>3044610</v>
      </c>
      <c r="T2404" s="2">
        <v>2993950</v>
      </c>
      <c r="U2404" s="2">
        <v>2961150</v>
      </c>
      <c r="V2404" s="2">
        <v>2960850</v>
      </c>
      <c r="W2404" s="2">
        <v>2956330</v>
      </c>
      <c r="X2404" s="2">
        <v>2967550</v>
      </c>
      <c r="Y2404" s="2">
        <v>3006580</v>
      </c>
      <c r="Z2404" s="2">
        <v>3023690</v>
      </c>
      <c r="AA2404" s="2">
        <v>3041970</v>
      </c>
      <c r="AB2404" s="2">
        <v>3018700</v>
      </c>
      <c r="AC2404" s="2">
        <v>3019290</v>
      </c>
      <c r="AD2404" s="2">
        <v>2995670</v>
      </c>
      <c r="AE2404" s="2">
        <v>3009570</v>
      </c>
      <c r="AF2404" s="2">
        <v>3014440</v>
      </c>
    </row>
    <row r="2405" spans="1:32">
      <c r="A2405" t="s">
        <v>8022</v>
      </c>
      <c r="B2405" t="s">
        <v>19</v>
      </c>
      <c r="C2405" s="2">
        <v>8893910</v>
      </c>
      <c r="D2405" s="2">
        <v>9453240</v>
      </c>
      <c r="E2405" s="2">
        <v>8472460</v>
      </c>
      <c r="F2405" s="2">
        <v>8746430</v>
      </c>
      <c r="G2405" s="2">
        <v>8815020</v>
      </c>
      <c r="H2405" s="2">
        <v>8879460</v>
      </c>
      <c r="I2405" s="2">
        <v>8868880</v>
      </c>
      <c r="J2405" s="2">
        <v>8978160</v>
      </c>
      <c r="K2405" s="2">
        <v>9050380</v>
      </c>
      <c r="L2405" s="2">
        <v>9122450</v>
      </c>
      <c r="M2405" s="2">
        <v>9055420</v>
      </c>
      <c r="N2405" s="2">
        <v>9057760</v>
      </c>
      <c r="O2405" s="2">
        <v>9023210</v>
      </c>
      <c r="P2405" s="2">
        <v>9047680</v>
      </c>
      <c r="Q2405" s="2">
        <v>8959420</v>
      </c>
      <c r="R2405" s="2">
        <v>8863050</v>
      </c>
      <c r="S2405" s="2">
        <v>8803730</v>
      </c>
      <c r="T2405" s="2">
        <v>8657230</v>
      </c>
      <c r="U2405" s="2">
        <v>8562390</v>
      </c>
      <c r="V2405" s="2">
        <v>8561530</v>
      </c>
      <c r="W2405" s="2">
        <v>8548460</v>
      </c>
      <c r="X2405" s="2">
        <v>8580880</v>
      </c>
      <c r="Y2405" s="2">
        <v>8693740</v>
      </c>
      <c r="Z2405" s="2">
        <v>8743240</v>
      </c>
      <c r="AA2405" s="2">
        <v>8796080</v>
      </c>
      <c r="AB2405" s="2">
        <v>8728810</v>
      </c>
      <c r="AC2405" s="2">
        <v>8730520</v>
      </c>
      <c r="AD2405" s="2">
        <v>8662210</v>
      </c>
      <c r="AE2405" s="2">
        <v>8702410</v>
      </c>
      <c r="AF2405" s="2">
        <v>8716470</v>
      </c>
    </row>
    <row r="2406" spans="1:32">
      <c r="A2406" t="s">
        <v>8023</v>
      </c>
      <c r="B2406" t="s">
        <v>19</v>
      </c>
      <c r="C2406" s="2">
        <v>3173390</v>
      </c>
      <c r="D2406" s="2">
        <v>3372960</v>
      </c>
      <c r="E2406" s="2">
        <v>3023010</v>
      </c>
      <c r="F2406" s="2">
        <v>3120770</v>
      </c>
      <c r="G2406" s="2">
        <v>3145240</v>
      </c>
      <c r="H2406" s="2">
        <v>3168230</v>
      </c>
      <c r="I2406" s="2">
        <v>3164460</v>
      </c>
      <c r="J2406" s="2">
        <v>3203450</v>
      </c>
      <c r="K2406" s="2">
        <v>3229210</v>
      </c>
      <c r="L2406" s="2">
        <v>3254930</v>
      </c>
      <c r="M2406" s="2">
        <v>3231020</v>
      </c>
      <c r="N2406" s="2">
        <v>3231850</v>
      </c>
      <c r="O2406" s="2">
        <v>3219520</v>
      </c>
      <c r="P2406" s="2">
        <v>3228250</v>
      </c>
      <c r="Q2406" s="2">
        <v>3196760</v>
      </c>
      <c r="R2406" s="2">
        <v>3162370</v>
      </c>
      <c r="S2406" s="2">
        <v>3141210</v>
      </c>
      <c r="T2406" s="2">
        <v>3088940</v>
      </c>
      <c r="U2406" s="2">
        <v>3055100</v>
      </c>
      <c r="V2406" s="2">
        <v>3054790</v>
      </c>
      <c r="W2406" s="2">
        <v>3050130</v>
      </c>
      <c r="X2406" s="2">
        <v>3061700</v>
      </c>
      <c r="Y2406" s="2">
        <v>3101970</v>
      </c>
      <c r="Z2406" s="2">
        <v>3119630</v>
      </c>
      <c r="AA2406" s="2">
        <v>3138480</v>
      </c>
      <c r="AB2406" s="2">
        <v>3114480</v>
      </c>
      <c r="AC2406" s="2">
        <v>3115090</v>
      </c>
      <c r="AD2406" s="2">
        <v>3090720</v>
      </c>
      <c r="AE2406" s="2">
        <v>3105060</v>
      </c>
      <c r="AF2406" s="2">
        <v>3110070</v>
      </c>
    </row>
    <row r="2407" spans="1:32">
      <c r="A2407" t="s">
        <v>8024</v>
      </c>
      <c r="B2407" t="s">
        <v>19</v>
      </c>
      <c r="C2407">
        <v>954415</v>
      </c>
      <c r="D2407" s="2">
        <v>1014440</v>
      </c>
      <c r="E2407">
        <v>909188</v>
      </c>
      <c r="F2407">
        <v>938588</v>
      </c>
      <c r="G2407">
        <v>945949</v>
      </c>
      <c r="H2407">
        <v>952863</v>
      </c>
      <c r="I2407">
        <v>951729</v>
      </c>
      <c r="J2407">
        <v>963456</v>
      </c>
      <c r="K2407">
        <v>971205</v>
      </c>
      <c r="L2407">
        <v>978940</v>
      </c>
      <c r="M2407">
        <v>971746</v>
      </c>
      <c r="N2407">
        <v>971997</v>
      </c>
      <c r="O2407">
        <v>968290</v>
      </c>
      <c r="P2407">
        <v>970915</v>
      </c>
      <c r="Q2407">
        <v>961444</v>
      </c>
      <c r="R2407">
        <v>951103</v>
      </c>
      <c r="S2407">
        <v>944737</v>
      </c>
      <c r="T2407">
        <v>929016</v>
      </c>
      <c r="U2407">
        <v>918838</v>
      </c>
      <c r="V2407">
        <v>918746</v>
      </c>
      <c r="W2407">
        <v>917344</v>
      </c>
      <c r="X2407">
        <v>920823</v>
      </c>
      <c r="Y2407">
        <v>932934</v>
      </c>
      <c r="Z2407">
        <v>938246</v>
      </c>
      <c r="AA2407">
        <v>943917</v>
      </c>
      <c r="AB2407">
        <v>936698</v>
      </c>
      <c r="AC2407">
        <v>936881</v>
      </c>
      <c r="AD2407">
        <v>929551</v>
      </c>
      <c r="AE2407">
        <v>933865</v>
      </c>
      <c r="AF2407">
        <v>935373</v>
      </c>
    </row>
    <row r="2408" spans="1:32">
      <c r="A2408" t="s">
        <v>8025</v>
      </c>
      <c r="B2408" t="s">
        <v>19</v>
      </c>
      <c r="C2408" s="2">
        <v>23808700</v>
      </c>
      <c r="D2408" s="2">
        <v>25306000</v>
      </c>
      <c r="E2408" s="2">
        <v>22680500</v>
      </c>
      <c r="F2408" s="2">
        <v>23413900</v>
      </c>
      <c r="G2408" s="2">
        <v>23597500</v>
      </c>
      <c r="H2408" s="2">
        <v>23770000</v>
      </c>
      <c r="I2408" s="2">
        <v>23741700</v>
      </c>
      <c r="J2408" s="2">
        <v>24034300</v>
      </c>
      <c r="K2408" s="2">
        <v>24227600</v>
      </c>
      <c r="L2408" s="2">
        <v>24420500</v>
      </c>
      <c r="M2408" s="2">
        <v>24241100</v>
      </c>
      <c r="N2408" s="2">
        <v>24247300</v>
      </c>
      <c r="O2408" s="2">
        <v>24154800</v>
      </c>
      <c r="P2408" s="2">
        <v>24220300</v>
      </c>
      <c r="Q2408" s="2">
        <v>23984100</v>
      </c>
      <c r="R2408" s="2">
        <v>23726100</v>
      </c>
      <c r="S2408" s="2">
        <v>23567300</v>
      </c>
      <c r="T2408" s="2">
        <v>23175100</v>
      </c>
      <c r="U2408" s="2">
        <v>22921200</v>
      </c>
      <c r="V2408" s="2">
        <v>22918900</v>
      </c>
      <c r="W2408" s="2">
        <v>22884000</v>
      </c>
      <c r="X2408" s="2">
        <v>22970800</v>
      </c>
      <c r="Y2408" s="2">
        <v>23272900</v>
      </c>
      <c r="Z2408" s="2">
        <v>23405400</v>
      </c>
      <c r="AA2408" s="2">
        <v>23546800</v>
      </c>
      <c r="AB2408" s="2">
        <v>23366800</v>
      </c>
      <c r="AC2408" s="2">
        <v>23371300</v>
      </c>
      <c r="AD2408" s="2">
        <v>23188500</v>
      </c>
      <c r="AE2408" s="2">
        <v>23296100</v>
      </c>
      <c r="AF2408" s="2">
        <v>23333700</v>
      </c>
    </row>
    <row r="2409" spans="1:32">
      <c r="A2409" t="s">
        <v>8026</v>
      </c>
      <c r="B2409" t="s">
        <v>19</v>
      </c>
      <c r="C2409">
        <v>33374.699999999997</v>
      </c>
      <c r="D2409">
        <v>35473.599999999999</v>
      </c>
      <c r="E2409">
        <v>31793.200000000001</v>
      </c>
      <c r="F2409">
        <v>32821.300000000003</v>
      </c>
      <c r="G2409">
        <v>33078.699999999997</v>
      </c>
      <c r="H2409">
        <v>33320.400000000001</v>
      </c>
      <c r="I2409">
        <v>33280.800000000003</v>
      </c>
      <c r="J2409">
        <v>33690.9</v>
      </c>
      <c r="K2409">
        <v>33961.800000000003</v>
      </c>
      <c r="L2409">
        <v>34232.300000000003</v>
      </c>
      <c r="M2409">
        <v>33980.800000000003</v>
      </c>
      <c r="N2409">
        <v>33989.5</v>
      </c>
      <c r="O2409">
        <v>33859.9</v>
      </c>
      <c r="P2409">
        <v>33951.699999999997</v>
      </c>
      <c r="Q2409">
        <v>33620.5</v>
      </c>
      <c r="R2409">
        <v>33258.9</v>
      </c>
      <c r="S2409">
        <v>33036.300000000003</v>
      </c>
      <c r="T2409">
        <v>32486.5</v>
      </c>
      <c r="U2409">
        <v>32130.6</v>
      </c>
      <c r="V2409">
        <v>32127.4</v>
      </c>
      <c r="W2409">
        <v>32078.400000000001</v>
      </c>
      <c r="X2409">
        <v>32200</v>
      </c>
      <c r="Y2409">
        <v>32623.5</v>
      </c>
      <c r="Z2409">
        <v>32809.300000000003</v>
      </c>
      <c r="AA2409">
        <v>33007.599999999999</v>
      </c>
      <c r="AB2409">
        <v>32755.200000000001</v>
      </c>
      <c r="AC2409">
        <v>32761.5</v>
      </c>
      <c r="AD2409">
        <v>32505.200000000001</v>
      </c>
      <c r="AE2409">
        <v>32656.1</v>
      </c>
      <c r="AF2409">
        <v>32708.799999999999</v>
      </c>
    </row>
    <row r="2410" spans="1:32">
      <c r="A2410" t="s">
        <v>8027</v>
      </c>
      <c r="B2410" t="s">
        <v>19</v>
      </c>
      <c r="C2410">
        <v>22715.1</v>
      </c>
      <c r="D2410">
        <v>24143.599999999999</v>
      </c>
      <c r="E2410">
        <v>21638.7</v>
      </c>
      <c r="F2410">
        <v>22338.400000000001</v>
      </c>
      <c r="G2410">
        <v>22513.599999999999</v>
      </c>
      <c r="H2410">
        <v>22678.2</v>
      </c>
      <c r="I2410">
        <v>22651.200000000001</v>
      </c>
      <c r="J2410">
        <v>22930.3</v>
      </c>
      <c r="K2410">
        <v>23114.7</v>
      </c>
      <c r="L2410">
        <v>23298.799999999999</v>
      </c>
      <c r="M2410">
        <v>23127.599999999999</v>
      </c>
      <c r="N2410">
        <v>23133.599999999999</v>
      </c>
      <c r="O2410">
        <v>23045.3</v>
      </c>
      <c r="P2410">
        <v>23107.8</v>
      </c>
      <c r="Q2410">
        <v>22882.400000000001</v>
      </c>
      <c r="R2410">
        <v>22636.3</v>
      </c>
      <c r="S2410">
        <v>22484.799999999999</v>
      </c>
      <c r="T2410">
        <v>22110.6</v>
      </c>
      <c r="U2410">
        <v>21868.400000000001</v>
      </c>
      <c r="V2410">
        <v>21866.2</v>
      </c>
      <c r="W2410">
        <v>21832.799999999999</v>
      </c>
      <c r="X2410">
        <v>21915.599999999999</v>
      </c>
      <c r="Y2410">
        <v>22203.9</v>
      </c>
      <c r="Z2410">
        <v>22330.3</v>
      </c>
      <c r="AA2410">
        <v>22465.200000000001</v>
      </c>
      <c r="AB2410">
        <v>22293.4</v>
      </c>
      <c r="AC2410">
        <v>22297.8</v>
      </c>
      <c r="AD2410">
        <v>22123.3</v>
      </c>
      <c r="AE2410">
        <v>22226</v>
      </c>
      <c r="AF2410">
        <v>22261.9</v>
      </c>
    </row>
    <row r="2411" spans="1:32">
      <c r="A2411" t="s">
        <v>8028</v>
      </c>
      <c r="B2411" t="s">
        <v>19</v>
      </c>
      <c r="C2411" s="2">
        <v>1007210</v>
      </c>
      <c r="D2411" s="2">
        <v>1070550</v>
      </c>
      <c r="E2411">
        <v>959477</v>
      </c>
      <c r="F2411">
        <v>990503</v>
      </c>
      <c r="G2411">
        <v>998271</v>
      </c>
      <c r="H2411" s="2">
        <v>1005570</v>
      </c>
      <c r="I2411" s="2">
        <v>1004370</v>
      </c>
      <c r="J2411" s="2">
        <v>1016750</v>
      </c>
      <c r="K2411" s="2">
        <v>1024920</v>
      </c>
      <c r="L2411" s="2">
        <v>1033090</v>
      </c>
      <c r="M2411" s="2">
        <v>1025500</v>
      </c>
      <c r="N2411" s="2">
        <v>1025760</v>
      </c>
      <c r="O2411" s="2">
        <v>1021850</v>
      </c>
      <c r="P2411" s="2">
        <v>1024620</v>
      </c>
      <c r="Q2411" s="2">
        <v>1014620</v>
      </c>
      <c r="R2411" s="2">
        <v>1003710</v>
      </c>
      <c r="S2411">
        <v>996992</v>
      </c>
      <c r="T2411">
        <v>980402</v>
      </c>
      <c r="U2411">
        <v>969661</v>
      </c>
      <c r="V2411">
        <v>969564</v>
      </c>
      <c r="W2411">
        <v>968084</v>
      </c>
      <c r="X2411">
        <v>971756</v>
      </c>
      <c r="Y2411">
        <v>984536</v>
      </c>
      <c r="Z2411">
        <v>990142</v>
      </c>
      <c r="AA2411">
        <v>996126</v>
      </c>
      <c r="AB2411">
        <v>988508</v>
      </c>
      <c r="AC2411">
        <v>988701</v>
      </c>
      <c r="AD2411">
        <v>980966</v>
      </c>
      <c r="AE2411">
        <v>985518</v>
      </c>
      <c r="AF2411">
        <v>987110</v>
      </c>
    </row>
    <row r="2412" spans="1:32">
      <c r="A2412" t="s">
        <v>8029</v>
      </c>
      <c r="B2412" t="s">
        <v>19</v>
      </c>
      <c r="C2412">
        <v>212811</v>
      </c>
      <c r="D2412">
        <v>226195</v>
      </c>
      <c r="E2412">
        <v>202727</v>
      </c>
      <c r="F2412">
        <v>209282</v>
      </c>
      <c r="G2412">
        <v>210924</v>
      </c>
      <c r="H2412">
        <v>212465</v>
      </c>
      <c r="I2412">
        <v>212212</v>
      </c>
      <c r="J2412">
        <v>214827</v>
      </c>
      <c r="K2412">
        <v>216555</v>
      </c>
      <c r="L2412">
        <v>218280</v>
      </c>
      <c r="M2412">
        <v>216676</v>
      </c>
      <c r="N2412">
        <v>216732</v>
      </c>
      <c r="O2412">
        <v>215905</v>
      </c>
      <c r="P2412">
        <v>216490</v>
      </c>
      <c r="Q2412">
        <v>214379</v>
      </c>
      <c r="R2412">
        <v>212073</v>
      </c>
      <c r="S2412">
        <v>210653</v>
      </c>
      <c r="T2412">
        <v>207148</v>
      </c>
      <c r="U2412">
        <v>204879</v>
      </c>
      <c r="V2412">
        <v>204858</v>
      </c>
      <c r="W2412">
        <v>204545</v>
      </c>
      <c r="X2412">
        <v>205321</v>
      </c>
      <c r="Y2412">
        <v>208022</v>
      </c>
      <c r="Z2412">
        <v>209206</v>
      </c>
      <c r="AA2412">
        <v>210470</v>
      </c>
      <c r="AB2412">
        <v>208861</v>
      </c>
      <c r="AC2412">
        <v>208902</v>
      </c>
      <c r="AD2412">
        <v>207267</v>
      </c>
      <c r="AE2412">
        <v>208229</v>
      </c>
      <c r="AF2412">
        <v>208565</v>
      </c>
    </row>
    <row r="2413" spans="1:32">
      <c r="A2413" t="s">
        <v>8030</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8031</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8032</v>
      </c>
      <c r="B2415" t="s">
        <v>19</v>
      </c>
      <c r="C2415" s="2">
        <v>6419270</v>
      </c>
      <c r="D2415" s="2">
        <v>6573710</v>
      </c>
      <c r="E2415" s="2">
        <v>6133980</v>
      </c>
      <c r="F2415" s="2">
        <v>6178320</v>
      </c>
      <c r="G2415" s="2">
        <v>6230510</v>
      </c>
      <c r="H2415" s="2">
        <v>6264120</v>
      </c>
      <c r="I2415" s="2">
        <v>6287710</v>
      </c>
      <c r="J2415" s="2">
        <v>6322030</v>
      </c>
      <c r="K2415" s="2">
        <v>6357060</v>
      </c>
      <c r="L2415" s="2">
        <v>6384950</v>
      </c>
      <c r="M2415" s="2">
        <v>6400680</v>
      </c>
      <c r="N2415" s="2">
        <v>6409260</v>
      </c>
      <c r="O2415" s="2">
        <v>6422130</v>
      </c>
      <c r="P2415" s="2">
        <v>6422130</v>
      </c>
      <c r="Q2415" s="2">
        <v>6420700</v>
      </c>
      <c r="R2415" s="2">
        <v>6417840</v>
      </c>
      <c r="S2415" s="2">
        <v>6419270</v>
      </c>
      <c r="T2415" s="2">
        <v>6422840</v>
      </c>
      <c r="U2415" s="2">
        <v>6432140</v>
      </c>
      <c r="V2415" s="2">
        <v>6440720</v>
      </c>
      <c r="W2415" s="2">
        <v>6450730</v>
      </c>
      <c r="X2415" s="2">
        <v>6460020</v>
      </c>
      <c r="Y2415" s="2">
        <v>6481480</v>
      </c>
      <c r="Z2415" s="2">
        <v>6500060</v>
      </c>
      <c r="AA2415" s="2">
        <v>6517940</v>
      </c>
      <c r="AB2415" s="2">
        <v>6531520</v>
      </c>
      <c r="AC2415" s="2">
        <v>6535100</v>
      </c>
      <c r="AD2415" s="2">
        <v>6533670</v>
      </c>
      <c r="AE2415" s="2">
        <v>6538680</v>
      </c>
      <c r="AF2415" s="2">
        <v>6551540</v>
      </c>
    </row>
    <row r="2416" spans="1:32">
      <c r="A2416" t="s">
        <v>8033</v>
      </c>
      <c r="B2416" t="s">
        <v>19</v>
      </c>
      <c r="C2416" s="2">
        <v>217609000</v>
      </c>
      <c r="D2416" s="2">
        <v>222844000</v>
      </c>
      <c r="E2416" s="2">
        <v>207938000</v>
      </c>
      <c r="F2416" s="2">
        <v>209441000</v>
      </c>
      <c r="G2416" s="2">
        <v>211210000</v>
      </c>
      <c r="H2416" s="2">
        <v>212349000</v>
      </c>
      <c r="I2416" s="2">
        <v>213149000</v>
      </c>
      <c r="J2416" s="2">
        <v>214312000</v>
      </c>
      <c r="K2416" s="2">
        <v>215500000</v>
      </c>
      <c r="L2416" s="2">
        <v>216445000</v>
      </c>
      <c r="M2416" s="2">
        <v>216979000</v>
      </c>
      <c r="N2416" s="2">
        <v>217269000</v>
      </c>
      <c r="O2416" s="2">
        <v>217706000</v>
      </c>
      <c r="P2416" s="2">
        <v>217706000</v>
      </c>
      <c r="Q2416" s="2">
        <v>217657000</v>
      </c>
      <c r="R2416" s="2">
        <v>217560000</v>
      </c>
      <c r="S2416" s="2">
        <v>217609000</v>
      </c>
      <c r="T2416" s="2">
        <v>217730000</v>
      </c>
      <c r="U2416" s="2">
        <v>218045000</v>
      </c>
      <c r="V2416" s="2">
        <v>218336000</v>
      </c>
      <c r="W2416" s="2">
        <v>218675000</v>
      </c>
      <c r="X2416" s="2">
        <v>218990000</v>
      </c>
      <c r="Y2416" s="2">
        <v>219717000</v>
      </c>
      <c r="Z2416" s="2">
        <v>220348000</v>
      </c>
      <c r="AA2416" s="2">
        <v>220954000</v>
      </c>
      <c r="AB2416" s="2">
        <v>221414000</v>
      </c>
      <c r="AC2416" s="2">
        <v>221535000</v>
      </c>
      <c r="AD2416" s="2">
        <v>221487000</v>
      </c>
      <c r="AE2416" s="2">
        <v>221657000</v>
      </c>
      <c r="AF2416" s="2">
        <v>222093000</v>
      </c>
    </row>
    <row r="2417" spans="1:32">
      <c r="A2417" t="s">
        <v>8034</v>
      </c>
      <c r="B2417" t="s">
        <v>19</v>
      </c>
      <c r="C2417" s="2">
        <v>629232000</v>
      </c>
      <c r="D2417" s="2">
        <v>644371000</v>
      </c>
      <c r="E2417" s="2">
        <v>601268000</v>
      </c>
      <c r="F2417" s="2">
        <v>605613000</v>
      </c>
      <c r="G2417" s="2">
        <v>610729000</v>
      </c>
      <c r="H2417" s="2">
        <v>614023000</v>
      </c>
      <c r="I2417" s="2">
        <v>616336000</v>
      </c>
      <c r="J2417" s="2">
        <v>619700000</v>
      </c>
      <c r="K2417" s="2">
        <v>623135000</v>
      </c>
      <c r="L2417" s="2">
        <v>625868000</v>
      </c>
      <c r="M2417" s="2">
        <v>627410000</v>
      </c>
      <c r="N2417" s="2">
        <v>628251000</v>
      </c>
      <c r="O2417" s="2">
        <v>629512000</v>
      </c>
      <c r="P2417" s="2">
        <v>629512000</v>
      </c>
      <c r="Q2417" s="2">
        <v>629372000</v>
      </c>
      <c r="R2417" s="2">
        <v>629092000</v>
      </c>
      <c r="S2417" s="2">
        <v>629232000</v>
      </c>
      <c r="T2417" s="2">
        <v>629583000</v>
      </c>
      <c r="U2417" s="2">
        <v>630494000</v>
      </c>
      <c r="V2417" s="2">
        <v>631335000</v>
      </c>
      <c r="W2417" s="2">
        <v>632316000</v>
      </c>
      <c r="X2417" s="2">
        <v>633227000</v>
      </c>
      <c r="Y2417" s="2">
        <v>635330000</v>
      </c>
      <c r="Z2417" s="2">
        <v>637152000</v>
      </c>
      <c r="AA2417" s="2">
        <v>638904000</v>
      </c>
      <c r="AB2417" s="2">
        <v>640236000</v>
      </c>
      <c r="AC2417" s="2">
        <v>640586000</v>
      </c>
      <c r="AD2417" s="2">
        <v>640446000</v>
      </c>
      <c r="AE2417" s="2">
        <v>640936000</v>
      </c>
      <c r="AF2417" s="2">
        <v>642198000</v>
      </c>
    </row>
    <row r="2418" spans="1:32">
      <c r="A2418" t="s">
        <v>8035</v>
      </c>
      <c r="B2418" t="s">
        <v>19</v>
      </c>
      <c r="C2418" s="2">
        <v>224513000</v>
      </c>
      <c r="D2418" s="2">
        <v>229914000</v>
      </c>
      <c r="E2418" s="2">
        <v>214535000</v>
      </c>
      <c r="F2418" s="2">
        <v>216085000</v>
      </c>
      <c r="G2418" s="2">
        <v>217911000</v>
      </c>
      <c r="H2418" s="2">
        <v>219086000</v>
      </c>
      <c r="I2418" s="2">
        <v>219912000</v>
      </c>
      <c r="J2418" s="2">
        <v>221112000</v>
      </c>
      <c r="K2418" s="2">
        <v>222337000</v>
      </c>
      <c r="L2418" s="2">
        <v>223313000</v>
      </c>
      <c r="M2418" s="2">
        <v>223863000</v>
      </c>
      <c r="N2418" s="2">
        <v>224163000</v>
      </c>
      <c r="O2418" s="2">
        <v>224613000</v>
      </c>
      <c r="P2418" s="2">
        <v>224613000</v>
      </c>
      <c r="Q2418" s="2">
        <v>224563000</v>
      </c>
      <c r="R2418" s="2">
        <v>224463000</v>
      </c>
      <c r="S2418" s="2">
        <v>224513000</v>
      </c>
      <c r="T2418" s="2">
        <v>224638000</v>
      </c>
      <c r="U2418" s="2">
        <v>224963000</v>
      </c>
      <c r="V2418" s="2">
        <v>225263000</v>
      </c>
      <c r="W2418" s="2">
        <v>225613000</v>
      </c>
      <c r="X2418" s="2">
        <v>225938000</v>
      </c>
      <c r="Y2418" s="2">
        <v>226688000</v>
      </c>
      <c r="Z2418" s="2">
        <v>227339000</v>
      </c>
      <c r="AA2418" s="2">
        <v>227964000</v>
      </c>
      <c r="AB2418" s="2">
        <v>228439000</v>
      </c>
      <c r="AC2418" s="2">
        <v>228564000</v>
      </c>
      <c r="AD2418" s="2">
        <v>228514000</v>
      </c>
      <c r="AE2418" s="2">
        <v>228689000</v>
      </c>
      <c r="AF2418" s="2">
        <v>229139000</v>
      </c>
    </row>
    <row r="2419" spans="1:32">
      <c r="A2419" t="s">
        <v>8036</v>
      </c>
      <c r="B2419" t="s">
        <v>19</v>
      </c>
      <c r="C2419" s="2">
        <v>67523500</v>
      </c>
      <c r="D2419" s="2">
        <v>69148100</v>
      </c>
      <c r="E2419" s="2">
        <v>64522700</v>
      </c>
      <c r="F2419" s="2">
        <v>64989000</v>
      </c>
      <c r="G2419" s="2">
        <v>65538000</v>
      </c>
      <c r="H2419" s="2">
        <v>65891500</v>
      </c>
      <c r="I2419" s="2">
        <v>66139700</v>
      </c>
      <c r="J2419" s="2">
        <v>66500700</v>
      </c>
      <c r="K2419" s="2">
        <v>66869200</v>
      </c>
      <c r="L2419" s="2">
        <v>67162500</v>
      </c>
      <c r="M2419" s="2">
        <v>67328000</v>
      </c>
      <c r="N2419" s="2">
        <v>67418200</v>
      </c>
      <c r="O2419" s="2">
        <v>67553600</v>
      </c>
      <c r="P2419" s="2">
        <v>67553600</v>
      </c>
      <c r="Q2419" s="2">
        <v>67538600</v>
      </c>
      <c r="R2419" s="2">
        <v>67508500</v>
      </c>
      <c r="S2419" s="2">
        <v>67523500</v>
      </c>
      <c r="T2419" s="2">
        <v>67561100</v>
      </c>
      <c r="U2419" s="2">
        <v>67658900</v>
      </c>
      <c r="V2419" s="2">
        <v>67749200</v>
      </c>
      <c r="W2419" s="2">
        <v>67854500</v>
      </c>
      <c r="X2419" s="2">
        <v>67952200</v>
      </c>
      <c r="Y2419" s="2">
        <v>68177900</v>
      </c>
      <c r="Z2419" s="2">
        <v>68373400</v>
      </c>
      <c r="AA2419" s="2">
        <v>68561400</v>
      </c>
      <c r="AB2419" s="2">
        <v>68704300</v>
      </c>
      <c r="AC2419" s="2">
        <v>68741900</v>
      </c>
      <c r="AD2419" s="2">
        <v>68726900</v>
      </c>
      <c r="AE2419" s="2">
        <v>68779500</v>
      </c>
      <c r="AF2419" s="2">
        <v>68914900</v>
      </c>
    </row>
    <row r="2420" spans="1:32">
      <c r="A2420" t="s">
        <v>8037</v>
      </c>
      <c r="B2420" t="s">
        <v>19</v>
      </c>
      <c r="C2420" s="2">
        <v>1684430000</v>
      </c>
      <c r="D2420" s="2">
        <v>1724960000</v>
      </c>
      <c r="E2420" s="2">
        <v>1609570000</v>
      </c>
      <c r="F2420" s="2">
        <v>1621210000</v>
      </c>
      <c r="G2420" s="2">
        <v>1634900000</v>
      </c>
      <c r="H2420" s="2">
        <v>1643720000</v>
      </c>
      <c r="I2420" s="2">
        <v>1649910000</v>
      </c>
      <c r="J2420" s="2">
        <v>1658920000</v>
      </c>
      <c r="K2420" s="2">
        <v>1668110000</v>
      </c>
      <c r="L2420" s="2">
        <v>1675430000</v>
      </c>
      <c r="M2420" s="2">
        <v>1679560000</v>
      </c>
      <c r="N2420" s="2">
        <v>1681810000</v>
      </c>
      <c r="O2420" s="2">
        <v>1685180000</v>
      </c>
      <c r="P2420" s="2">
        <v>1685180000</v>
      </c>
      <c r="Q2420" s="2">
        <v>1684810000</v>
      </c>
      <c r="R2420" s="2">
        <v>1684060000</v>
      </c>
      <c r="S2420" s="2">
        <v>1684430000</v>
      </c>
      <c r="T2420" s="2">
        <v>1685370000</v>
      </c>
      <c r="U2420" s="2">
        <v>1687810000</v>
      </c>
      <c r="V2420" s="2">
        <v>1690060000</v>
      </c>
      <c r="W2420" s="2">
        <v>1692690000</v>
      </c>
      <c r="X2420" s="2">
        <v>1695130000</v>
      </c>
      <c r="Y2420" s="2">
        <v>1700760000</v>
      </c>
      <c r="Z2420" s="2">
        <v>1705640000</v>
      </c>
      <c r="AA2420" s="2">
        <v>1710330000</v>
      </c>
      <c r="AB2420" s="2">
        <v>1713890000</v>
      </c>
      <c r="AC2420" s="2">
        <v>1714830000</v>
      </c>
      <c r="AD2420" s="2">
        <v>1714450000</v>
      </c>
      <c r="AE2420" s="2">
        <v>1715770000</v>
      </c>
      <c r="AF2420" s="2">
        <v>1719140000</v>
      </c>
    </row>
    <row r="2421" spans="1:32">
      <c r="A2421" t="s">
        <v>8038</v>
      </c>
      <c r="B2421" t="s">
        <v>19</v>
      </c>
      <c r="C2421" s="2">
        <v>2361210</v>
      </c>
      <c r="D2421" s="2">
        <v>2418020</v>
      </c>
      <c r="E2421" s="2">
        <v>2256280</v>
      </c>
      <c r="F2421" s="2">
        <v>2272580</v>
      </c>
      <c r="G2421" s="2">
        <v>2291780</v>
      </c>
      <c r="H2421" s="2">
        <v>2304140</v>
      </c>
      <c r="I2421" s="2">
        <v>2312820</v>
      </c>
      <c r="J2421" s="2">
        <v>2325450</v>
      </c>
      <c r="K2421" s="2">
        <v>2338330</v>
      </c>
      <c r="L2421" s="2">
        <v>2348590</v>
      </c>
      <c r="M2421" s="2">
        <v>2354380</v>
      </c>
      <c r="N2421" s="2">
        <v>2357530</v>
      </c>
      <c r="O2421" s="2">
        <v>2362270</v>
      </c>
      <c r="P2421" s="2">
        <v>2362270</v>
      </c>
      <c r="Q2421" s="2">
        <v>2361740</v>
      </c>
      <c r="R2421" s="2">
        <v>2360690</v>
      </c>
      <c r="S2421" s="2">
        <v>2361210</v>
      </c>
      <c r="T2421" s="2">
        <v>2362530</v>
      </c>
      <c r="U2421" s="2">
        <v>2365950</v>
      </c>
      <c r="V2421" s="2">
        <v>2369100</v>
      </c>
      <c r="W2421" s="2">
        <v>2372790</v>
      </c>
      <c r="X2421" s="2">
        <v>2376200</v>
      </c>
      <c r="Y2421" s="2">
        <v>2384100</v>
      </c>
      <c r="Z2421" s="2">
        <v>2390930</v>
      </c>
      <c r="AA2421" s="2">
        <v>2397510</v>
      </c>
      <c r="AB2421" s="2">
        <v>2402500</v>
      </c>
      <c r="AC2421" s="2">
        <v>2403820</v>
      </c>
      <c r="AD2421" s="2">
        <v>2403290</v>
      </c>
      <c r="AE2421" s="2">
        <v>2405140</v>
      </c>
      <c r="AF2421" s="2">
        <v>2409870</v>
      </c>
    </row>
    <row r="2422" spans="1:32">
      <c r="A2422" t="s">
        <v>8039</v>
      </c>
      <c r="B2422" t="s">
        <v>19</v>
      </c>
      <c r="C2422" s="2">
        <v>1607060</v>
      </c>
      <c r="D2422" s="2">
        <v>1645730</v>
      </c>
      <c r="E2422" s="2">
        <v>1535640</v>
      </c>
      <c r="F2422" s="2">
        <v>1546740</v>
      </c>
      <c r="G2422" s="2">
        <v>1559810</v>
      </c>
      <c r="H2422" s="2">
        <v>1568220</v>
      </c>
      <c r="I2422" s="2">
        <v>1574130</v>
      </c>
      <c r="J2422" s="2">
        <v>1582720</v>
      </c>
      <c r="K2422" s="2">
        <v>1591490</v>
      </c>
      <c r="L2422" s="2">
        <v>1598470</v>
      </c>
      <c r="M2422" s="2">
        <v>1602410</v>
      </c>
      <c r="N2422" s="2">
        <v>1604560</v>
      </c>
      <c r="O2422" s="2">
        <v>1607780</v>
      </c>
      <c r="P2422" s="2">
        <v>1607780</v>
      </c>
      <c r="Q2422" s="2">
        <v>1607420</v>
      </c>
      <c r="R2422" s="2">
        <v>1606700</v>
      </c>
      <c r="S2422" s="2">
        <v>1607060</v>
      </c>
      <c r="T2422" s="2">
        <v>1607960</v>
      </c>
      <c r="U2422" s="2">
        <v>1610280</v>
      </c>
      <c r="V2422" s="2">
        <v>1612430</v>
      </c>
      <c r="W2422" s="2">
        <v>1614940</v>
      </c>
      <c r="X2422" s="2">
        <v>1617260</v>
      </c>
      <c r="Y2422" s="2">
        <v>1622640</v>
      </c>
      <c r="Z2422" s="2">
        <v>1627290</v>
      </c>
      <c r="AA2422" s="2">
        <v>1631760</v>
      </c>
      <c r="AB2422" s="2">
        <v>1635160</v>
      </c>
      <c r="AC2422" s="2">
        <v>1636060</v>
      </c>
      <c r="AD2422" s="2">
        <v>1635700</v>
      </c>
      <c r="AE2422" s="2">
        <v>1636960</v>
      </c>
      <c r="AF2422" s="2">
        <v>1640180</v>
      </c>
    </row>
    <row r="2423" spans="1:32">
      <c r="A2423" t="s">
        <v>8040</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8041</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8042</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8043</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8044</v>
      </c>
      <c r="B2427" t="s">
        <v>19</v>
      </c>
      <c r="C2427" s="2">
        <v>95238000</v>
      </c>
      <c r="D2427" s="2">
        <v>97526000</v>
      </c>
      <c r="E2427" s="2">
        <v>91091000</v>
      </c>
      <c r="F2427" s="2">
        <v>92092000</v>
      </c>
      <c r="G2427" s="2">
        <v>93164500</v>
      </c>
      <c r="H2427" s="2">
        <v>94165500</v>
      </c>
      <c r="I2427" s="2">
        <v>95166500</v>
      </c>
      <c r="J2427" s="2">
        <v>96096000</v>
      </c>
      <c r="K2427" s="2">
        <v>96882500</v>
      </c>
      <c r="L2427" s="2">
        <v>97526000</v>
      </c>
      <c r="M2427" s="2">
        <v>98026500</v>
      </c>
      <c r="N2427" s="2">
        <v>98455500</v>
      </c>
      <c r="O2427" s="2">
        <v>98884500</v>
      </c>
      <c r="P2427" s="2">
        <v>99170500</v>
      </c>
      <c r="Q2427" s="2">
        <v>99313500</v>
      </c>
      <c r="R2427" s="2">
        <v>99313500</v>
      </c>
      <c r="S2427" s="2">
        <v>99385000</v>
      </c>
      <c r="T2427" s="2">
        <v>99456500</v>
      </c>
      <c r="U2427" s="2">
        <v>99528000</v>
      </c>
      <c r="V2427" s="2">
        <v>99599500</v>
      </c>
      <c r="W2427" s="2">
        <v>99671000</v>
      </c>
      <c r="X2427" s="2">
        <v>99814000</v>
      </c>
      <c r="Y2427" s="2">
        <v>99885500</v>
      </c>
      <c r="Z2427" s="2">
        <v>99957000</v>
      </c>
      <c r="AA2427" s="2">
        <v>100100000</v>
      </c>
      <c r="AB2427" s="2">
        <v>100172000</v>
      </c>
      <c r="AC2427" s="2">
        <v>100243000</v>
      </c>
      <c r="AD2427" s="2">
        <v>100386000</v>
      </c>
      <c r="AE2427" s="2">
        <v>100458000</v>
      </c>
      <c r="AF2427" s="2">
        <v>100529000</v>
      </c>
    </row>
    <row r="2428" spans="1:32">
      <c r="A2428" t="s">
        <v>8045</v>
      </c>
      <c r="B2428" t="s">
        <v>19</v>
      </c>
      <c r="C2428" s="2">
        <v>3228500000</v>
      </c>
      <c r="D2428" s="2">
        <v>3306060000</v>
      </c>
      <c r="E2428" s="2">
        <v>3087920000</v>
      </c>
      <c r="F2428" s="2">
        <v>3121850000</v>
      </c>
      <c r="G2428" s="2">
        <v>3158210000</v>
      </c>
      <c r="H2428" s="2">
        <v>3192140000</v>
      </c>
      <c r="I2428" s="2">
        <v>3226080000</v>
      </c>
      <c r="J2428" s="2">
        <v>3257590000</v>
      </c>
      <c r="K2428" s="2">
        <v>3284250000</v>
      </c>
      <c r="L2428" s="2">
        <v>3306060000</v>
      </c>
      <c r="M2428" s="2">
        <v>3323030000</v>
      </c>
      <c r="N2428" s="2">
        <v>3337570000</v>
      </c>
      <c r="O2428" s="2">
        <v>3352120000</v>
      </c>
      <c r="P2428" s="2">
        <v>3361810000</v>
      </c>
      <c r="Q2428" s="2">
        <v>3366660000</v>
      </c>
      <c r="R2428" s="2">
        <v>3366660000</v>
      </c>
      <c r="S2428" s="2">
        <v>3369080000</v>
      </c>
      <c r="T2428" s="2">
        <v>3371510000</v>
      </c>
      <c r="U2428" s="2">
        <v>3373930000</v>
      </c>
      <c r="V2428" s="2">
        <v>3376350000</v>
      </c>
      <c r="W2428" s="2">
        <v>3378780000</v>
      </c>
      <c r="X2428" s="2">
        <v>3383620000</v>
      </c>
      <c r="Y2428" s="2">
        <v>3386050000</v>
      </c>
      <c r="Z2428" s="2">
        <v>3388470000</v>
      </c>
      <c r="AA2428" s="2">
        <v>3393320000</v>
      </c>
      <c r="AB2428" s="2">
        <v>3395740000</v>
      </c>
      <c r="AC2428" s="2">
        <v>3398170000</v>
      </c>
      <c r="AD2428" s="2">
        <v>3403020000</v>
      </c>
      <c r="AE2428" s="2">
        <v>3405440000</v>
      </c>
      <c r="AF2428" s="2">
        <v>3407860000</v>
      </c>
    </row>
    <row r="2429" spans="1:32">
      <c r="A2429" t="s">
        <v>8046</v>
      </c>
      <c r="B2429" t="s">
        <v>19</v>
      </c>
      <c r="C2429" s="2">
        <v>9335460000</v>
      </c>
      <c r="D2429" s="2">
        <v>9559730000</v>
      </c>
      <c r="E2429" s="2">
        <v>8928960000</v>
      </c>
      <c r="F2429" s="2">
        <v>9027080000</v>
      </c>
      <c r="G2429" s="2">
        <v>9132210000</v>
      </c>
      <c r="H2429" s="2">
        <v>9230330000</v>
      </c>
      <c r="I2429" s="2">
        <v>9328450000</v>
      </c>
      <c r="J2429" s="2">
        <v>9419560000</v>
      </c>
      <c r="K2429" s="2">
        <v>9496650000</v>
      </c>
      <c r="L2429" s="2">
        <v>9559730000</v>
      </c>
      <c r="M2429" s="2">
        <v>9608790000</v>
      </c>
      <c r="N2429" s="2">
        <v>9650840000</v>
      </c>
      <c r="O2429" s="2">
        <v>9692890000</v>
      </c>
      <c r="P2429" s="2">
        <v>9720930000</v>
      </c>
      <c r="Q2429" s="2">
        <v>9734950000</v>
      </c>
      <c r="R2429" s="2">
        <v>9734950000</v>
      </c>
      <c r="S2429" s="2">
        <v>9741950000</v>
      </c>
      <c r="T2429" s="2">
        <v>9748960000</v>
      </c>
      <c r="U2429" s="2">
        <v>9755970000</v>
      </c>
      <c r="V2429" s="2">
        <v>9762980000</v>
      </c>
      <c r="W2429" s="2">
        <v>9769990000</v>
      </c>
      <c r="X2429" s="2">
        <v>9784010000</v>
      </c>
      <c r="Y2429" s="2">
        <v>9791010000</v>
      </c>
      <c r="Z2429" s="2">
        <v>9798020000</v>
      </c>
      <c r="AA2429" s="2">
        <v>9812040000</v>
      </c>
      <c r="AB2429" s="2">
        <v>9819050000</v>
      </c>
      <c r="AC2429" s="2">
        <v>9826060000</v>
      </c>
      <c r="AD2429" s="2">
        <v>9840070000</v>
      </c>
      <c r="AE2429" s="2">
        <v>9847080000</v>
      </c>
      <c r="AF2429" s="2">
        <v>9854090000</v>
      </c>
    </row>
    <row r="2430" spans="1:32">
      <c r="A2430" t="s">
        <v>8047</v>
      </c>
      <c r="B2430" t="s">
        <v>19</v>
      </c>
      <c r="C2430" s="2">
        <v>3330930000</v>
      </c>
      <c r="D2430" s="2">
        <v>3410950000</v>
      </c>
      <c r="E2430" s="2">
        <v>3185890000</v>
      </c>
      <c r="F2430" s="2">
        <v>3220900000</v>
      </c>
      <c r="G2430" s="2">
        <v>3258410000</v>
      </c>
      <c r="H2430" s="2">
        <v>3293420000</v>
      </c>
      <c r="I2430" s="2">
        <v>3328430000</v>
      </c>
      <c r="J2430" s="2">
        <v>3360940000</v>
      </c>
      <c r="K2430" s="2">
        <v>3388450000</v>
      </c>
      <c r="L2430" s="2">
        <v>3410950000</v>
      </c>
      <c r="M2430" s="2">
        <v>3428460000</v>
      </c>
      <c r="N2430" s="2">
        <v>3443460000</v>
      </c>
      <c r="O2430" s="2">
        <v>3458470000</v>
      </c>
      <c r="P2430" s="2">
        <v>3468470000</v>
      </c>
      <c r="Q2430" s="2">
        <v>3473470000</v>
      </c>
      <c r="R2430" s="2">
        <v>3473470000</v>
      </c>
      <c r="S2430" s="2">
        <v>3475970000</v>
      </c>
      <c r="T2430" s="2">
        <v>3478470000</v>
      </c>
      <c r="U2430" s="2">
        <v>3480970000</v>
      </c>
      <c r="V2430" s="2">
        <v>3483480000</v>
      </c>
      <c r="W2430" s="2">
        <v>3485980000</v>
      </c>
      <c r="X2430" s="2">
        <v>3490980000</v>
      </c>
      <c r="Y2430" s="2">
        <v>3493480000</v>
      </c>
      <c r="Z2430" s="2">
        <v>3495980000</v>
      </c>
      <c r="AA2430" s="2">
        <v>3500980000</v>
      </c>
      <c r="AB2430" s="2">
        <v>3503480000</v>
      </c>
      <c r="AC2430" s="2">
        <v>3505980000</v>
      </c>
      <c r="AD2430" s="2">
        <v>3510980000</v>
      </c>
      <c r="AE2430" s="2">
        <v>3513480000</v>
      </c>
      <c r="AF2430" s="2">
        <v>3515980000</v>
      </c>
    </row>
    <row r="2431" spans="1:32">
      <c r="A2431" t="s">
        <v>8048</v>
      </c>
      <c r="B2431" t="s">
        <v>19</v>
      </c>
      <c r="C2431" s="2">
        <v>1001800000</v>
      </c>
      <c r="D2431" s="2">
        <v>1025860000</v>
      </c>
      <c r="E2431" s="2">
        <v>958175000</v>
      </c>
      <c r="F2431" s="2">
        <v>968705000</v>
      </c>
      <c r="G2431" s="2">
        <v>979986000</v>
      </c>
      <c r="H2431" s="2">
        <v>990516000</v>
      </c>
      <c r="I2431" s="2">
        <v>1001050000</v>
      </c>
      <c r="J2431" s="2">
        <v>1010820000</v>
      </c>
      <c r="K2431" s="2">
        <v>1019100000</v>
      </c>
      <c r="L2431" s="2">
        <v>1025860000</v>
      </c>
      <c r="M2431" s="2">
        <v>1031130000</v>
      </c>
      <c r="N2431" s="2">
        <v>1035640000</v>
      </c>
      <c r="O2431" s="2">
        <v>1040150000</v>
      </c>
      <c r="P2431" s="2">
        <v>1043160000</v>
      </c>
      <c r="Q2431" s="2">
        <v>1044670000</v>
      </c>
      <c r="R2431" s="2">
        <v>1044670000</v>
      </c>
      <c r="S2431" s="2">
        <v>1045420000</v>
      </c>
      <c r="T2431" s="2">
        <v>1046170000</v>
      </c>
      <c r="U2431" s="2">
        <v>1046920000</v>
      </c>
      <c r="V2431" s="2">
        <v>1047680000</v>
      </c>
      <c r="W2431" s="2">
        <v>1048430000</v>
      </c>
      <c r="X2431" s="2">
        <v>1049930000</v>
      </c>
      <c r="Y2431" s="2">
        <v>1050680000</v>
      </c>
      <c r="Z2431" s="2">
        <v>1051440000</v>
      </c>
      <c r="AA2431" s="2">
        <v>1052940000</v>
      </c>
      <c r="AB2431" s="2">
        <v>1053690000</v>
      </c>
      <c r="AC2431" s="2">
        <v>1054440000</v>
      </c>
      <c r="AD2431" s="2">
        <v>1055950000</v>
      </c>
      <c r="AE2431" s="2">
        <v>1056700000</v>
      </c>
      <c r="AF2431" s="2">
        <v>1057450000</v>
      </c>
    </row>
    <row r="2432" spans="1:32">
      <c r="A2432" t="s">
        <v>8049</v>
      </c>
      <c r="B2432" t="s">
        <v>19</v>
      </c>
      <c r="C2432" s="2">
        <v>24990700000</v>
      </c>
      <c r="D2432" s="2">
        <v>25591100000</v>
      </c>
      <c r="E2432" s="2">
        <v>23902500000</v>
      </c>
      <c r="F2432" s="2">
        <v>24165200000</v>
      </c>
      <c r="G2432" s="2">
        <v>24446600000</v>
      </c>
      <c r="H2432" s="2">
        <v>24709300000</v>
      </c>
      <c r="I2432" s="2">
        <v>24972000000</v>
      </c>
      <c r="J2432" s="2">
        <v>25215900000</v>
      </c>
      <c r="K2432" s="2">
        <v>25422200000</v>
      </c>
      <c r="L2432" s="2">
        <v>25591100000</v>
      </c>
      <c r="M2432" s="2">
        <v>25722400000</v>
      </c>
      <c r="N2432" s="2">
        <v>25835000000</v>
      </c>
      <c r="O2432" s="2">
        <v>25947600000</v>
      </c>
      <c r="P2432" s="2">
        <v>26022600000</v>
      </c>
      <c r="Q2432" s="2">
        <v>26060100000</v>
      </c>
      <c r="R2432" s="2">
        <v>26060100000</v>
      </c>
      <c r="S2432" s="2">
        <v>26078900000</v>
      </c>
      <c r="T2432" s="2">
        <v>26097700000</v>
      </c>
      <c r="U2432" s="2">
        <v>26116400000</v>
      </c>
      <c r="V2432" s="2">
        <v>26135200000</v>
      </c>
      <c r="W2432" s="2">
        <v>26153900000</v>
      </c>
      <c r="X2432" s="2">
        <v>26191500000</v>
      </c>
      <c r="Y2432" s="2">
        <v>26210200000</v>
      </c>
      <c r="Z2432" s="2">
        <v>26229000000</v>
      </c>
      <c r="AA2432" s="2">
        <v>26266500000</v>
      </c>
      <c r="AB2432" s="2">
        <v>26285300000</v>
      </c>
      <c r="AC2432" s="2">
        <v>26304000000</v>
      </c>
      <c r="AD2432" s="2">
        <v>26341600000</v>
      </c>
      <c r="AE2432" s="2">
        <v>26360300000</v>
      </c>
      <c r="AF2432" s="2">
        <v>26379100000</v>
      </c>
    </row>
    <row r="2433" spans="1:32">
      <c r="A2433" t="s">
        <v>8050</v>
      </c>
      <c r="B2433" t="s">
        <v>19</v>
      </c>
      <c r="C2433" s="2">
        <v>35031600</v>
      </c>
      <c r="D2433" s="2">
        <v>35873200</v>
      </c>
      <c r="E2433" s="2">
        <v>33506200</v>
      </c>
      <c r="F2433" s="2">
        <v>33874400</v>
      </c>
      <c r="G2433" s="2">
        <v>34268900</v>
      </c>
      <c r="H2433" s="2">
        <v>34637100</v>
      </c>
      <c r="I2433" s="2">
        <v>35005300</v>
      </c>
      <c r="J2433" s="2">
        <v>35347200</v>
      </c>
      <c r="K2433" s="2">
        <v>35636500</v>
      </c>
      <c r="L2433" s="2">
        <v>35873200</v>
      </c>
      <c r="M2433" s="2">
        <v>36057300</v>
      </c>
      <c r="N2433" s="2">
        <v>36215100</v>
      </c>
      <c r="O2433" s="2">
        <v>36372900</v>
      </c>
      <c r="P2433" s="2">
        <v>36478100</v>
      </c>
      <c r="Q2433" s="2">
        <v>36530700</v>
      </c>
      <c r="R2433" s="2">
        <v>36530700</v>
      </c>
      <c r="S2433" s="2">
        <v>36557000</v>
      </c>
      <c r="T2433" s="2">
        <v>36583300</v>
      </c>
      <c r="U2433" s="2">
        <v>36609600</v>
      </c>
      <c r="V2433" s="2">
        <v>36635900</v>
      </c>
      <c r="W2433" s="2">
        <v>36662200</v>
      </c>
      <c r="X2433" s="2">
        <v>36714800</v>
      </c>
      <c r="Y2433" s="2">
        <v>36741100</v>
      </c>
      <c r="Z2433" s="2">
        <v>36767400</v>
      </c>
      <c r="AA2433" s="2">
        <v>36820000</v>
      </c>
      <c r="AB2433" s="2">
        <v>36846300</v>
      </c>
      <c r="AC2433" s="2">
        <v>36872600</v>
      </c>
      <c r="AD2433" s="2">
        <v>36925200</v>
      </c>
      <c r="AE2433" s="2">
        <v>36951500</v>
      </c>
      <c r="AF2433" s="2">
        <v>36977800</v>
      </c>
    </row>
    <row r="2434" spans="1:32">
      <c r="A2434" t="s">
        <v>8051</v>
      </c>
      <c r="B2434" t="s">
        <v>19</v>
      </c>
      <c r="C2434" s="2">
        <v>23842800</v>
      </c>
      <c r="D2434" s="2">
        <v>24415600</v>
      </c>
      <c r="E2434" s="2">
        <v>22804600</v>
      </c>
      <c r="F2434" s="2">
        <v>23055200</v>
      </c>
      <c r="G2434" s="2">
        <v>23323700</v>
      </c>
      <c r="H2434" s="2">
        <v>23574300</v>
      </c>
      <c r="I2434" s="2">
        <v>23824900</v>
      </c>
      <c r="J2434" s="2">
        <v>24057600</v>
      </c>
      <c r="K2434" s="2">
        <v>24254500</v>
      </c>
      <c r="L2434" s="2">
        <v>24415600</v>
      </c>
      <c r="M2434" s="2">
        <v>24540900</v>
      </c>
      <c r="N2434" s="2">
        <v>24648300</v>
      </c>
      <c r="O2434" s="2">
        <v>24755700</v>
      </c>
      <c r="P2434" s="2">
        <v>24827300</v>
      </c>
      <c r="Q2434" s="2">
        <v>24863100</v>
      </c>
      <c r="R2434" s="2">
        <v>24863100</v>
      </c>
      <c r="S2434" s="2">
        <v>24881000</v>
      </c>
      <c r="T2434" s="2">
        <v>24898900</v>
      </c>
      <c r="U2434" s="2">
        <v>24916800</v>
      </c>
      <c r="V2434" s="2">
        <v>24934700</v>
      </c>
      <c r="W2434" s="2">
        <v>24952600</v>
      </c>
      <c r="X2434" s="2">
        <v>24988400</v>
      </c>
      <c r="Y2434" s="2">
        <v>25006300</v>
      </c>
      <c r="Z2434" s="2">
        <v>25024200</v>
      </c>
      <c r="AA2434" s="2">
        <v>25060000</v>
      </c>
      <c r="AB2434" s="2">
        <v>25077900</v>
      </c>
      <c r="AC2434" s="2">
        <v>25095800</v>
      </c>
      <c r="AD2434" s="2">
        <v>25131600</v>
      </c>
      <c r="AE2434" s="2">
        <v>25149500</v>
      </c>
      <c r="AF2434" s="2">
        <v>25167400</v>
      </c>
    </row>
    <row r="2435" spans="1:32">
      <c r="A2435" t="s">
        <v>8052</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8053</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8054</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8055</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8056</v>
      </c>
      <c r="B2439" t="s">
        <v>19</v>
      </c>
      <c r="C2439" s="2">
        <v>2705560</v>
      </c>
      <c r="D2439" s="2">
        <v>2770620</v>
      </c>
      <c r="E2439" s="2">
        <v>2488910</v>
      </c>
      <c r="F2439" s="2">
        <v>2517510</v>
      </c>
      <c r="G2439" s="2">
        <v>2551120</v>
      </c>
      <c r="H2439" s="2">
        <v>2601170</v>
      </c>
      <c r="I2439" s="2">
        <v>2656940</v>
      </c>
      <c r="J2439" s="2">
        <v>2709130</v>
      </c>
      <c r="K2439" s="2">
        <v>2754890</v>
      </c>
      <c r="L2439" s="2">
        <v>2792070</v>
      </c>
      <c r="M2439" s="2">
        <v>2825680</v>
      </c>
      <c r="N2439" s="2">
        <v>2865000</v>
      </c>
      <c r="O2439" s="2">
        <v>2902900</v>
      </c>
      <c r="P2439" s="2">
        <v>2937930</v>
      </c>
      <c r="Q2439" s="2">
        <v>2970820</v>
      </c>
      <c r="R2439" s="2">
        <v>3001570</v>
      </c>
      <c r="S2439" s="2">
        <v>3035890</v>
      </c>
      <c r="T2439" s="2">
        <v>3073070</v>
      </c>
      <c r="U2439" s="2">
        <v>3109530</v>
      </c>
      <c r="V2439" s="2">
        <v>3151000</v>
      </c>
      <c r="W2439" s="2">
        <v>3196050</v>
      </c>
      <c r="X2439" s="2">
        <v>3243950</v>
      </c>
      <c r="Y2439" s="2">
        <v>3291860</v>
      </c>
      <c r="Z2439" s="2">
        <v>3338330</v>
      </c>
      <c r="AA2439" s="2">
        <v>3384090</v>
      </c>
      <c r="AB2439" s="2">
        <v>3429850</v>
      </c>
      <c r="AC2439" s="2">
        <v>3479190</v>
      </c>
      <c r="AD2439" s="2">
        <v>3525660</v>
      </c>
      <c r="AE2439" s="2">
        <v>3567130</v>
      </c>
      <c r="AF2439" s="2">
        <v>3620760</v>
      </c>
    </row>
    <row r="2440" spans="1:32">
      <c r="A2440" t="s">
        <v>8057</v>
      </c>
      <c r="B2440" t="s">
        <v>19</v>
      </c>
      <c r="C2440" s="2">
        <v>91716600</v>
      </c>
      <c r="D2440" s="2">
        <v>93922200</v>
      </c>
      <c r="E2440" s="2">
        <v>84372500</v>
      </c>
      <c r="F2440" s="2">
        <v>85342000</v>
      </c>
      <c r="G2440" s="2">
        <v>86481200</v>
      </c>
      <c r="H2440" s="2">
        <v>88177800</v>
      </c>
      <c r="I2440" s="2">
        <v>90068400</v>
      </c>
      <c r="J2440" s="2">
        <v>91837800</v>
      </c>
      <c r="K2440" s="2">
        <v>93389000</v>
      </c>
      <c r="L2440" s="2">
        <v>94649400</v>
      </c>
      <c r="M2440" s="2">
        <v>95788600</v>
      </c>
      <c r="N2440" s="2">
        <v>97121700</v>
      </c>
      <c r="O2440" s="2">
        <v>98406300</v>
      </c>
      <c r="P2440" s="2">
        <v>99593900</v>
      </c>
      <c r="Q2440" s="2">
        <v>100709000</v>
      </c>
      <c r="R2440" s="2">
        <v>101751000</v>
      </c>
      <c r="S2440" s="2">
        <v>102915000</v>
      </c>
      <c r="T2440" s="2">
        <v>104175000</v>
      </c>
      <c r="U2440" s="2">
        <v>105411000</v>
      </c>
      <c r="V2440" s="2">
        <v>106817000</v>
      </c>
      <c r="W2440" s="2">
        <v>108344000</v>
      </c>
      <c r="X2440" s="2">
        <v>109968000</v>
      </c>
      <c r="Y2440" s="2">
        <v>111592000</v>
      </c>
      <c r="Z2440" s="2">
        <v>113167000</v>
      </c>
      <c r="AA2440" s="2">
        <v>114718000</v>
      </c>
      <c r="AB2440" s="2">
        <v>116270000</v>
      </c>
      <c r="AC2440" s="2">
        <v>117942000</v>
      </c>
      <c r="AD2440" s="2">
        <v>119518000</v>
      </c>
      <c r="AE2440" s="2">
        <v>120923000</v>
      </c>
      <c r="AF2440" s="2">
        <v>122741000</v>
      </c>
    </row>
    <row r="2441" spans="1:32">
      <c r="A2441" t="s">
        <v>8058</v>
      </c>
      <c r="B2441" t="s">
        <v>19</v>
      </c>
      <c r="C2441" s="2">
        <v>265205000</v>
      </c>
      <c r="D2441" s="2">
        <v>271583000</v>
      </c>
      <c r="E2441" s="2">
        <v>243969000</v>
      </c>
      <c r="F2441" s="2">
        <v>246773000</v>
      </c>
      <c r="G2441" s="2">
        <v>250067000</v>
      </c>
      <c r="H2441" s="2">
        <v>254973000</v>
      </c>
      <c r="I2441" s="2">
        <v>260440000</v>
      </c>
      <c r="J2441" s="2">
        <v>265556000</v>
      </c>
      <c r="K2441" s="2">
        <v>270041000</v>
      </c>
      <c r="L2441" s="2">
        <v>273686000</v>
      </c>
      <c r="M2441" s="2">
        <v>276980000</v>
      </c>
      <c r="N2441" s="2">
        <v>280835000</v>
      </c>
      <c r="O2441" s="2">
        <v>284549000</v>
      </c>
      <c r="P2441" s="2">
        <v>287983000</v>
      </c>
      <c r="Q2441" s="2">
        <v>291207000</v>
      </c>
      <c r="R2441" s="2">
        <v>294221000</v>
      </c>
      <c r="S2441" s="2">
        <v>297585000</v>
      </c>
      <c r="T2441" s="2">
        <v>301230000</v>
      </c>
      <c r="U2441" s="2">
        <v>304804000</v>
      </c>
      <c r="V2441" s="2">
        <v>308869000</v>
      </c>
      <c r="W2441" s="2">
        <v>313284000</v>
      </c>
      <c r="X2441" s="2">
        <v>317980000</v>
      </c>
      <c r="Y2441" s="2">
        <v>322676000</v>
      </c>
      <c r="Z2441" s="2">
        <v>327232000</v>
      </c>
      <c r="AA2441" s="2">
        <v>331717000</v>
      </c>
      <c r="AB2441" s="2">
        <v>336203000</v>
      </c>
      <c r="AC2441" s="2">
        <v>341038000</v>
      </c>
      <c r="AD2441" s="2">
        <v>345594000</v>
      </c>
      <c r="AE2441" s="2">
        <v>349659000</v>
      </c>
      <c r="AF2441" s="2">
        <v>354916000</v>
      </c>
    </row>
    <row r="2442" spans="1:32">
      <c r="A2442" t="s">
        <v>8059</v>
      </c>
      <c r="B2442" t="s">
        <v>19</v>
      </c>
      <c r="C2442" s="2">
        <v>94626500</v>
      </c>
      <c r="D2442" s="2">
        <v>96902100</v>
      </c>
      <c r="E2442" s="2">
        <v>87049400</v>
      </c>
      <c r="F2442" s="2">
        <v>88049600</v>
      </c>
      <c r="G2442" s="2">
        <v>89225000</v>
      </c>
      <c r="H2442" s="2">
        <v>90975500</v>
      </c>
      <c r="I2442" s="2">
        <v>92926000</v>
      </c>
      <c r="J2442" s="2">
        <v>94751500</v>
      </c>
      <c r="K2442" s="2">
        <v>96352000</v>
      </c>
      <c r="L2442" s="2">
        <v>97652300</v>
      </c>
      <c r="M2442" s="2">
        <v>98827700</v>
      </c>
      <c r="N2442" s="2">
        <v>100203000</v>
      </c>
      <c r="O2442" s="2">
        <v>101528000</v>
      </c>
      <c r="P2442" s="2">
        <v>102754000</v>
      </c>
      <c r="Q2442" s="2">
        <v>103904000</v>
      </c>
      <c r="R2442" s="2">
        <v>104979000</v>
      </c>
      <c r="S2442" s="2">
        <v>106180000</v>
      </c>
      <c r="T2442" s="2">
        <v>107480000</v>
      </c>
      <c r="U2442" s="2">
        <v>108755000</v>
      </c>
      <c r="V2442" s="2">
        <v>110206000</v>
      </c>
      <c r="W2442" s="2">
        <v>111781000</v>
      </c>
      <c r="X2442" s="2">
        <v>113457000</v>
      </c>
      <c r="Y2442" s="2">
        <v>115132000</v>
      </c>
      <c r="Z2442" s="2">
        <v>116758000</v>
      </c>
      <c r="AA2442" s="2">
        <v>118358000</v>
      </c>
      <c r="AB2442" s="2">
        <v>119959000</v>
      </c>
      <c r="AC2442" s="2">
        <v>121684000</v>
      </c>
      <c r="AD2442" s="2">
        <v>123310000</v>
      </c>
      <c r="AE2442" s="2">
        <v>124760000</v>
      </c>
      <c r="AF2442" s="2">
        <v>126635000</v>
      </c>
    </row>
    <row r="2443" spans="1:32">
      <c r="A2443" t="s">
        <v>8060</v>
      </c>
      <c r="B2443" t="s">
        <v>19</v>
      </c>
      <c r="C2443" s="2">
        <v>28459500</v>
      </c>
      <c r="D2443" s="2">
        <v>29143900</v>
      </c>
      <c r="E2443" s="2">
        <v>26180600</v>
      </c>
      <c r="F2443" s="2">
        <v>26481400</v>
      </c>
      <c r="G2443" s="2">
        <v>26834900</v>
      </c>
      <c r="H2443" s="2">
        <v>27361400</v>
      </c>
      <c r="I2443" s="2">
        <v>27948000</v>
      </c>
      <c r="J2443" s="2">
        <v>28497100</v>
      </c>
      <c r="K2443" s="2">
        <v>28978400</v>
      </c>
      <c r="L2443" s="2">
        <v>29369500</v>
      </c>
      <c r="M2443" s="2">
        <v>29723000</v>
      </c>
      <c r="N2443" s="2">
        <v>30136600</v>
      </c>
      <c r="O2443" s="2">
        <v>30535300</v>
      </c>
      <c r="P2443" s="2">
        <v>30903800</v>
      </c>
      <c r="Q2443" s="2">
        <v>31249800</v>
      </c>
      <c r="R2443" s="2">
        <v>31573200</v>
      </c>
      <c r="S2443" s="2">
        <v>31934200</v>
      </c>
      <c r="T2443" s="2">
        <v>32325300</v>
      </c>
      <c r="U2443" s="2">
        <v>32708800</v>
      </c>
      <c r="V2443" s="2">
        <v>33145000</v>
      </c>
      <c r="W2443" s="2">
        <v>33618900</v>
      </c>
      <c r="X2443" s="2">
        <v>34122800</v>
      </c>
      <c r="Y2443" s="2">
        <v>34626700</v>
      </c>
      <c r="Z2443" s="2">
        <v>35115500</v>
      </c>
      <c r="AA2443" s="2">
        <v>35596900</v>
      </c>
      <c r="AB2443" s="2">
        <v>36078200</v>
      </c>
      <c r="AC2443" s="2">
        <v>36597200</v>
      </c>
      <c r="AD2443" s="2">
        <v>37086100</v>
      </c>
      <c r="AE2443" s="2">
        <v>37522300</v>
      </c>
      <c r="AF2443" s="2">
        <v>38086300</v>
      </c>
    </row>
    <row r="2444" spans="1:32">
      <c r="A2444" t="s">
        <v>8061</v>
      </c>
      <c r="B2444" t="s">
        <v>19</v>
      </c>
      <c r="C2444" s="2">
        <v>709947000</v>
      </c>
      <c r="D2444" s="2">
        <v>727020000</v>
      </c>
      <c r="E2444" s="2">
        <v>653098000</v>
      </c>
      <c r="F2444" s="2">
        <v>660603000</v>
      </c>
      <c r="G2444" s="2">
        <v>669421000</v>
      </c>
      <c r="H2444" s="2">
        <v>682554000</v>
      </c>
      <c r="I2444" s="2">
        <v>697188000</v>
      </c>
      <c r="J2444" s="2">
        <v>710885000</v>
      </c>
      <c r="K2444" s="2">
        <v>722892000</v>
      </c>
      <c r="L2444" s="2">
        <v>732648000</v>
      </c>
      <c r="M2444" s="2">
        <v>741466000</v>
      </c>
      <c r="N2444" s="2">
        <v>751785000</v>
      </c>
      <c r="O2444" s="2">
        <v>761729000</v>
      </c>
      <c r="P2444" s="2">
        <v>770922000</v>
      </c>
      <c r="Q2444" s="2">
        <v>779553000</v>
      </c>
      <c r="R2444" s="2">
        <v>787620000</v>
      </c>
      <c r="S2444" s="2">
        <v>796626000</v>
      </c>
      <c r="T2444" s="2">
        <v>806382000</v>
      </c>
      <c r="U2444" s="2">
        <v>815951000</v>
      </c>
      <c r="V2444" s="2">
        <v>826833000</v>
      </c>
      <c r="W2444" s="2">
        <v>838652000</v>
      </c>
      <c r="X2444" s="2">
        <v>851223000</v>
      </c>
      <c r="Y2444" s="2">
        <v>863793000</v>
      </c>
      <c r="Z2444" s="2">
        <v>875988000</v>
      </c>
      <c r="AA2444" s="2">
        <v>887996000</v>
      </c>
      <c r="AB2444" s="2">
        <v>900004000</v>
      </c>
      <c r="AC2444" s="2">
        <v>912949000</v>
      </c>
      <c r="AD2444" s="2">
        <v>925144000</v>
      </c>
      <c r="AE2444" s="2">
        <v>936026000</v>
      </c>
      <c r="AF2444" s="2">
        <v>950098000</v>
      </c>
    </row>
    <row r="2445" spans="1:32">
      <c r="A2445" t="s">
        <v>8062</v>
      </c>
      <c r="B2445" t="s">
        <v>19</v>
      </c>
      <c r="C2445">
        <v>995192</v>
      </c>
      <c r="D2445" s="2">
        <v>1019120</v>
      </c>
      <c r="E2445">
        <v>915503</v>
      </c>
      <c r="F2445">
        <v>926023</v>
      </c>
      <c r="G2445">
        <v>938384</v>
      </c>
      <c r="H2445">
        <v>956794</v>
      </c>
      <c r="I2445">
        <v>977308</v>
      </c>
      <c r="J2445">
        <v>996507</v>
      </c>
      <c r="K2445" s="2">
        <v>1013340</v>
      </c>
      <c r="L2445" s="2">
        <v>1027010</v>
      </c>
      <c r="M2445" s="2">
        <v>1039380</v>
      </c>
      <c r="N2445" s="2">
        <v>1053840</v>
      </c>
      <c r="O2445" s="2">
        <v>1067780</v>
      </c>
      <c r="P2445" s="2">
        <v>1080670</v>
      </c>
      <c r="Q2445" s="2">
        <v>1092760</v>
      </c>
      <c r="R2445" s="2">
        <v>1104070</v>
      </c>
      <c r="S2445" s="2">
        <v>1116700</v>
      </c>
      <c r="T2445" s="2">
        <v>1130370</v>
      </c>
      <c r="U2445" s="2">
        <v>1143790</v>
      </c>
      <c r="V2445" s="2">
        <v>1159040</v>
      </c>
      <c r="W2445" s="2">
        <v>1175610</v>
      </c>
      <c r="X2445" s="2">
        <v>1193230</v>
      </c>
      <c r="Y2445" s="2">
        <v>1210850</v>
      </c>
      <c r="Z2445" s="2">
        <v>1227950</v>
      </c>
      <c r="AA2445" s="2">
        <v>1244780</v>
      </c>
      <c r="AB2445" s="2">
        <v>1261610</v>
      </c>
      <c r="AC2445" s="2">
        <v>1279760</v>
      </c>
      <c r="AD2445" s="2">
        <v>1296850</v>
      </c>
      <c r="AE2445" s="2">
        <v>1312110</v>
      </c>
      <c r="AF2445" s="2">
        <v>1331830</v>
      </c>
    </row>
    <row r="2446" spans="1:32">
      <c r="A2446" t="s">
        <v>8063</v>
      </c>
      <c r="B2446" t="s">
        <v>19</v>
      </c>
      <c r="C2446">
        <v>677336</v>
      </c>
      <c r="D2446">
        <v>693625</v>
      </c>
      <c r="E2446">
        <v>623099</v>
      </c>
      <c r="F2446">
        <v>630259</v>
      </c>
      <c r="G2446">
        <v>638672</v>
      </c>
      <c r="H2446">
        <v>651202</v>
      </c>
      <c r="I2446">
        <v>665164</v>
      </c>
      <c r="J2446">
        <v>678231</v>
      </c>
      <c r="K2446">
        <v>689687</v>
      </c>
      <c r="L2446">
        <v>698995</v>
      </c>
      <c r="M2446">
        <v>707408</v>
      </c>
      <c r="N2446">
        <v>717253</v>
      </c>
      <c r="O2446">
        <v>726740</v>
      </c>
      <c r="P2446">
        <v>735511</v>
      </c>
      <c r="Q2446">
        <v>743745</v>
      </c>
      <c r="R2446">
        <v>751442</v>
      </c>
      <c r="S2446">
        <v>760034</v>
      </c>
      <c r="T2446">
        <v>769342</v>
      </c>
      <c r="U2446">
        <v>778471</v>
      </c>
      <c r="V2446">
        <v>788853</v>
      </c>
      <c r="W2446">
        <v>800130</v>
      </c>
      <c r="X2446">
        <v>812123</v>
      </c>
      <c r="Y2446">
        <v>824116</v>
      </c>
      <c r="Z2446">
        <v>835751</v>
      </c>
      <c r="AA2446">
        <v>847207</v>
      </c>
      <c r="AB2446">
        <v>858663</v>
      </c>
      <c r="AC2446">
        <v>871014</v>
      </c>
      <c r="AD2446">
        <v>882649</v>
      </c>
      <c r="AE2446">
        <v>893031</v>
      </c>
      <c r="AF2446">
        <v>906456</v>
      </c>
    </row>
    <row r="2447" spans="1:32">
      <c r="A2447" t="s">
        <v>8064</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8065</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8066</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8067</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8068</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8069</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8070</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8071</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8072</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8073</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8074</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8075</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8076</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8077</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8078</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8079</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8080</v>
      </c>
      <c r="B2463" t="s">
        <v>19</v>
      </c>
      <c r="C2463" s="2">
        <v>22958600</v>
      </c>
      <c r="D2463" s="2">
        <v>23509200</v>
      </c>
      <c r="E2463" s="2">
        <v>20620600</v>
      </c>
      <c r="F2463" s="2">
        <v>19405100</v>
      </c>
      <c r="G2463" s="2">
        <v>18504200</v>
      </c>
      <c r="H2463" s="2">
        <v>18010800</v>
      </c>
      <c r="I2463" s="2">
        <v>17553200</v>
      </c>
      <c r="J2463" s="2">
        <v>17117100</v>
      </c>
      <c r="K2463" s="2">
        <v>16695200</v>
      </c>
      <c r="L2463" s="2">
        <v>16287700</v>
      </c>
      <c r="M2463" s="2">
        <v>15930200</v>
      </c>
      <c r="N2463" s="2">
        <v>15601300</v>
      </c>
      <c r="O2463" s="2">
        <v>15308200</v>
      </c>
      <c r="P2463" s="2">
        <v>15022200</v>
      </c>
      <c r="Q2463" s="2">
        <v>14736200</v>
      </c>
      <c r="R2463" s="2">
        <v>14350000</v>
      </c>
      <c r="S2463" s="2">
        <v>13999700</v>
      </c>
      <c r="T2463" s="2">
        <v>13720800</v>
      </c>
      <c r="U2463" s="2">
        <v>13291800</v>
      </c>
      <c r="V2463" s="2">
        <v>13041600</v>
      </c>
      <c r="W2463" s="2">
        <v>12755600</v>
      </c>
      <c r="X2463" s="2">
        <v>12405200</v>
      </c>
      <c r="Y2463" s="2">
        <v>11997700</v>
      </c>
      <c r="Z2463" s="2">
        <v>11575800</v>
      </c>
      <c r="AA2463" s="2">
        <v>11189800</v>
      </c>
      <c r="AB2463" s="2">
        <v>10810800</v>
      </c>
      <c r="AC2463" s="2">
        <v>10446200</v>
      </c>
      <c r="AD2463" s="2">
        <v>10045800</v>
      </c>
      <c r="AE2463" s="2">
        <v>9666800</v>
      </c>
      <c r="AF2463" s="2">
        <v>9352200</v>
      </c>
    </row>
    <row r="2464" spans="1:32">
      <c r="A2464" t="s">
        <v>8081</v>
      </c>
      <c r="B2464" t="s">
        <v>19</v>
      </c>
      <c r="C2464" s="2">
        <v>778282000</v>
      </c>
      <c r="D2464" s="2">
        <v>796945000</v>
      </c>
      <c r="E2464" s="2">
        <v>699024000</v>
      </c>
      <c r="F2464" s="2">
        <v>657819000</v>
      </c>
      <c r="G2464" s="2">
        <v>627279000</v>
      </c>
      <c r="H2464" s="2">
        <v>610555000</v>
      </c>
      <c r="I2464" s="2">
        <v>595043000</v>
      </c>
      <c r="J2464" s="2">
        <v>580258000</v>
      </c>
      <c r="K2464" s="2">
        <v>565957000</v>
      </c>
      <c r="L2464" s="2">
        <v>552142000</v>
      </c>
      <c r="M2464" s="2">
        <v>540023000</v>
      </c>
      <c r="N2464" s="2">
        <v>528873000</v>
      </c>
      <c r="O2464" s="2">
        <v>518936000</v>
      </c>
      <c r="P2464" s="2">
        <v>509240000</v>
      </c>
      <c r="Q2464" s="2">
        <v>499545000</v>
      </c>
      <c r="R2464" s="2">
        <v>486457000</v>
      </c>
      <c r="S2464" s="2">
        <v>474580000</v>
      </c>
      <c r="T2464" s="2">
        <v>465127000</v>
      </c>
      <c r="U2464" s="2">
        <v>450584000</v>
      </c>
      <c r="V2464" s="2">
        <v>442101000</v>
      </c>
      <c r="W2464" s="2">
        <v>432406000</v>
      </c>
      <c r="X2464" s="2">
        <v>420529000</v>
      </c>
      <c r="Y2464" s="2">
        <v>406714000</v>
      </c>
      <c r="Z2464" s="2">
        <v>392413000</v>
      </c>
      <c r="AA2464" s="2">
        <v>379325000</v>
      </c>
      <c r="AB2464" s="2">
        <v>366479000</v>
      </c>
      <c r="AC2464" s="2">
        <v>354117000</v>
      </c>
      <c r="AD2464" s="2">
        <v>340544000</v>
      </c>
      <c r="AE2464" s="2">
        <v>327698000</v>
      </c>
      <c r="AF2464" s="2">
        <v>317033000</v>
      </c>
    </row>
    <row r="2465" spans="1:32">
      <c r="A2465" t="s">
        <v>8082</v>
      </c>
      <c r="B2465" t="s">
        <v>19</v>
      </c>
      <c r="C2465" s="2">
        <v>2250460000</v>
      </c>
      <c r="D2465" s="2">
        <v>2304430000</v>
      </c>
      <c r="E2465" s="2">
        <v>2021280000</v>
      </c>
      <c r="F2465" s="2">
        <v>1902130000</v>
      </c>
      <c r="G2465" s="2">
        <v>1813830000</v>
      </c>
      <c r="H2465" s="2">
        <v>1765470000</v>
      </c>
      <c r="I2465" s="2">
        <v>1720610000</v>
      </c>
      <c r="J2465" s="2">
        <v>1677860000</v>
      </c>
      <c r="K2465" s="2">
        <v>1636510000</v>
      </c>
      <c r="L2465" s="2">
        <v>1596560000</v>
      </c>
      <c r="M2465" s="2">
        <v>1561520000</v>
      </c>
      <c r="N2465" s="2">
        <v>1529280000</v>
      </c>
      <c r="O2465" s="2">
        <v>1500540000</v>
      </c>
      <c r="P2465" s="2">
        <v>1472510000</v>
      </c>
      <c r="Q2465" s="2">
        <v>1444470000</v>
      </c>
      <c r="R2465" s="2">
        <v>1406630000</v>
      </c>
      <c r="S2465" s="2">
        <v>1372280000</v>
      </c>
      <c r="T2465" s="2">
        <v>1344950000</v>
      </c>
      <c r="U2465" s="2">
        <v>1302900000</v>
      </c>
      <c r="V2465" s="2">
        <v>1278370000</v>
      </c>
      <c r="W2465" s="2">
        <v>1250330000</v>
      </c>
      <c r="X2465" s="2">
        <v>1215990000</v>
      </c>
      <c r="Y2465" s="2">
        <v>1176040000</v>
      </c>
      <c r="Z2465" s="2">
        <v>1134690000</v>
      </c>
      <c r="AA2465" s="2">
        <v>1096850000</v>
      </c>
      <c r="AB2465" s="2">
        <v>1059700000</v>
      </c>
      <c r="AC2465" s="2">
        <v>1023960000</v>
      </c>
      <c r="AD2465" s="2">
        <v>984708000</v>
      </c>
      <c r="AE2465" s="2">
        <v>947563000</v>
      </c>
      <c r="AF2465" s="2">
        <v>916725000</v>
      </c>
    </row>
    <row r="2466" spans="1:32">
      <c r="A2466" t="s">
        <v>8083</v>
      </c>
      <c r="B2466" t="s">
        <v>19</v>
      </c>
      <c r="C2466" s="2">
        <v>802975000</v>
      </c>
      <c r="D2466" s="2">
        <v>822230000</v>
      </c>
      <c r="E2466" s="2">
        <v>721202000</v>
      </c>
      <c r="F2466" s="2">
        <v>678690000</v>
      </c>
      <c r="G2466" s="2">
        <v>647181000</v>
      </c>
      <c r="H2466" s="2">
        <v>629926000</v>
      </c>
      <c r="I2466" s="2">
        <v>613922000</v>
      </c>
      <c r="J2466" s="2">
        <v>598668000</v>
      </c>
      <c r="K2466" s="2">
        <v>583913000</v>
      </c>
      <c r="L2466" s="2">
        <v>569659000</v>
      </c>
      <c r="M2466" s="2">
        <v>557156000</v>
      </c>
      <c r="N2466" s="2">
        <v>545653000</v>
      </c>
      <c r="O2466" s="2">
        <v>535400000</v>
      </c>
      <c r="P2466" s="2">
        <v>525397000</v>
      </c>
      <c r="Q2466" s="2">
        <v>515394000</v>
      </c>
      <c r="R2466" s="2">
        <v>501890000</v>
      </c>
      <c r="S2466" s="2">
        <v>489637000</v>
      </c>
      <c r="T2466" s="2">
        <v>479884000</v>
      </c>
      <c r="U2466" s="2">
        <v>464880000</v>
      </c>
      <c r="V2466" s="2">
        <v>456128000</v>
      </c>
      <c r="W2466" s="2">
        <v>446125000</v>
      </c>
      <c r="X2466" s="2">
        <v>433871000</v>
      </c>
      <c r="Y2466" s="2">
        <v>419617000</v>
      </c>
      <c r="Z2466" s="2">
        <v>404863000</v>
      </c>
      <c r="AA2466" s="2">
        <v>391360000</v>
      </c>
      <c r="AB2466" s="2">
        <v>378106000</v>
      </c>
      <c r="AC2466" s="2">
        <v>365352000</v>
      </c>
      <c r="AD2466" s="2">
        <v>351348000</v>
      </c>
      <c r="AE2466" s="2">
        <v>338095000</v>
      </c>
      <c r="AF2466" s="2">
        <v>327092000</v>
      </c>
    </row>
    <row r="2467" spans="1:32">
      <c r="A2467" t="s">
        <v>8084</v>
      </c>
      <c r="B2467" t="s">
        <v>19</v>
      </c>
      <c r="C2467" s="2">
        <v>241499000</v>
      </c>
      <c r="D2467" s="2">
        <v>247290000</v>
      </c>
      <c r="E2467" s="2">
        <v>216906000</v>
      </c>
      <c r="F2467" s="2">
        <v>204120000</v>
      </c>
      <c r="G2467" s="2">
        <v>194643000</v>
      </c>
      <c r="H2467" s="2">
        <v>189454000</v>
      </c>
      <c r="I2467" s="2">
        <v>184641000</v>
      </c>
      <c r="J2467" s="2">
        <v>180053000</v>
      </c>
      <c r="K2467" s="2">
        <v>175615000</v>
      </c>
      <c r="L2467" s="2">
        <v>171328000</v>
      </c>
      <c r="M2467" s="2">
        <v>167568000</v>
      </c>
      <c r="N2467" s="2">
        <v>164108000</v>
      </c>
      <c r="O2467" s="2">
        <v>161025000</v>
      </c>
      <c r="P2467" s="2">
        <v>158016000</v>
      </c>
      <c r="Q2467" s="2">
        <v>155008000</v>
      </c>
      <c r="R2467" s="2">
        <v>150946000</v>
      </c>
      <c r="S2467" s="2">
        <v>147261000</v>
      </c>
      <c r="T2467" s="2">
        <v>144328000</v>
      </c>
      <c r="U2467" s="2">
        <v>139815000</v>
      </c>
      <c r="V2467" s="2">
        <v>137183000</v>
      </c>
      <c r="W2467" s="2">
        <v>134175000</v>
      </c>
      <c r="X2467" s="2">
        <v>130489000</v>
      </c>
      <c r="Y2467" s="2">
        <v>126202000</v>
      </c>
      <c r="Z2467" s="2">
        <v>121765000</v>
      </c>
      <c r="AA2467" s="2">
        <v>117704000</v>
      </c>
      <c r="AB2467" s="2">
        <v>113718000</v>
      </c>
      <c r="AC2467" s="2">
        <v>109882000</v>
      </c>
      <c r="AD2467" s="2">
        <v>105670000</v>
      </c>
      <c r="AE2467" s="2">
        <v>101684000</v>
      </c>
      <c r="AF2467" s="2">
        <v>98374700</v>
      </c>
    </row>
    <row r="2468" spans="1:32">
      <c r="A2468" t="s">
        <v>8085</v>
      </c>
      <c r="B2468" t="s">
        <v>19</v>
      </c>
      <c r="C2468" s="2">
        <v>6024410000</v>
      </c>
      <c r="D2468" s="2">
        <v>6168880000</v>
      </c>
      <c r="E2468" s="2">
        <v>5410900000</v>
      </c>
      <c r="F2468" s="2">
        <v>5091950000</v>
      </c>
      <c r="G2468" s="2">
        <v>4855550000</v>
      </c>
      <c r="H2468" s="2">
        <v>4726100000</v>
      </c>
      <c r="I2468" s="2">
        <v>4606020000</v>
      </c>
      <c r="J2468" s="2">
        <v>4491570000</v>
      </c>
      <c r="K2468" s="2">
        <v>4380880000</v>
      </c>
      <c r="L2468" s="2">
        <v>4273940000</v>
      </c>
      <c r="M2468" s="2">
        <v>4180130000</v>
      </c>
      <c r="N2468" s="2">
        <v>4093820000</v>
      </c>
      <c r="O2468" s="2">
        <v>4016900000</v>
      </c>
      <c r="P2468" s="2">
        <v>3941850000</v>
      </c>
      <c r="Q2468" s="2">
        <v>3866810000</v>
      </c>
      <c r="R2468" s="2">
        <v>3765490000</v>
      </c>
      <c r="S2468" s="2">
        <v>3673560000</v>
      </c>
      <c r="T2468" s="2">
        <v>3600390000</v>
      </c>
      <c r="U2468" s="2">
        <v>3487820000</v>
      </c>
      <c r="V2468" s="2">
        <v>3422150000</v>
      </c>
      <c r="W2468" s="2">
        <v>3347110000</v>
      </c>
      <c r="X2468" s="2">
        <v>3255170000</v>
      </c>
      <c r="Y2468" s="2">
        <v>3148230000</v>
      </c>
      <c r="Z2468" s="2">
        <v>3037540000</v>
      </c>
      <c r="AA2468" s="2">
        <v>2936220000</v>
      </c>
      <c r="AB2468" s="2">
        <v>2836780000</v>
      </c>
      <c r="AC2468" s="2">
        <v>2741100000</v>
      </c>
      <c r="AD2468" s="2">
        <v>2636030000</v>
      </c>
      <c r="AE2468" s="2">
        <v>2536600000</v>
      </c>
      <c r="AF2468" s="2">
        <v>2454040000</v>
      </c>
    </row>
    <row r="2469" spans="1:32">
      <c r="A2469" t="s">
        <v>8086</v>
      </c>
      <c r="B2469" t="s">
        <v>19</v>
      </c>
      <c r="C2469" s="2">
        <v>8444930</v>
      </c>
      <c r="D2469" s="2">
        <v>8647440</v>
      </c>
      <c r="E2469" s="2">
        <v>7584920</v>
      </c>
      <c r="F2469" s="2">
        <v>7137820</v>
      </c>
      <c r="G2469" s="2">
        <v>6806440</v>
      </c>
      <c r="H2469" s="2">
        <v>6624970</v>
      </c>
      <c r="I2469" s="2">
        <v>6456650</v>
      </c>
      <c r="J2469" s="2">
        <v>6296220</v>
      </c>
      <c r="K2469" s="2">
        <v>6141050</v>
      </c>
      <c r="L2469" s="2">
        <v>5991140</v>
      </c>
      <c r="M2469" s="2">
        <v>5859640</v>
      </c>
      <c r="N2469" s="2">
        <v>5738660</v>
      </c>
      <c r="O2469" s="2">
        <v>5630830</v>
      </c>
      <c r="P2469" s="2">
        <v>5525630</v>
      </c>
      <c r="Q2469" s="2">
        <v>5420430</v>
      </c>
      <c r="R2469" s="2">
        <v>5278410</v>
      </c>
      <c r="S2469" s="2">
        <v>5149540</v>
      </c>
      <c r="T2469" s="2">
        <v>5046970</v>
      </c>
      <c r="U2469" s="2">
        <v>4889170</v>
      </c>
      <c r="V2469" s="2">
        <v>4797120</v>
      </c>
      <c r="W2469" s="2">
        <v>4691920</v>
      </c>
      <c r="X2469" s="2">
        <v>4563050</v>
      </c>
      <c r="Y2469" s="2">
        <v>4413140</v>
      </c>
      <c r="Z2469" s="2">
        <v>4257970</v>
      </c>
      <c r="AA2469" s="2">
        <v>4115950</v>
      </c>
      <c r="AB2469" s="2">
        <v>3976560</v>
      </c>
      <c r="AC2469" s="2">
        <v>3842430</v>
      </c>
      <c r="AD2469" s="2">
        <v>3695150</v>
      </c>
      <c r="AE2469" s="2">
        <v>3555760</v>
      </c>
      <c r="AF2469" s="2">
        <v>3440040</v>
      </c>
    </row>
    <row r="2470" spans="1:32">
      <c r="A2470" t="s">
        <v>8087</v>
      </c>
      <c r="B2470" t="s">
        <v>19</v>
      </c>
      <c r="C2470" s="2">
        <v>5747690</v>
      </c>
      <c r="D2470" s="2">
        <v>5885520</v>
      </c>
      <c r="E2470" s="2">
        <v>5162360</v>
      </c>
      <c r="F2470" s="2">
        <v>4858060</v>
      </c>
      <c r="G2470" s="2">
        <v>4632520</v>
      </c>
      <c r="H2470" s="2">
        <v>4509010</v>
      </c>
      <c r="I2470" s="2">
        <v>4394450</v>
      </c>
      <c r="J2470" s="2">
        <v>4285260</v>
      </c>
      <c r="K2470" s="2">
        <v>4179650</v>
      </c>
      <c r="L2470" s="2">
        <v>4077620</v>
      </c>
      <c r="M2470" s="2">
        <v>3988120</v>
      </c>
      <c r="N2470" s="2">
        <v>3905780</v>
      </c>
      <c r="O2470" s="2">
        <v>3832390</v>
      </c>
      <c r="P2470" s="2">
        <v>3760790</v>
      </c>
      <c r="Q2470" s="2">
        <v>3689190</v>
      </c>
      <c r="R2470" s="2">
        <v>3592530</v>
      </c>
      <c r="S2470" s="2">
        <v>3504820</v>
      </c>
      <c r="T2470" s="2">
        <v>3435010</v>
      </c>
      <c r="U2470" s="2">
        <v>3327610</v>
      </c>
      <c r="V2470" s="2">
        <v>3264960</v>
      </c>
      <c r="W2470" s="2">
        <v>3193360</v>
      </c>
      <c r="X2470" s="2">
        <v>3105650</v>
      </c>
      <c r="Y2470" s="2">
        <v>3003620</v>
      </c>
      <c r="Z2470" s="2">
        <v>2898010</v>
      </c>
      <c r="AA2470" s="2">
        <v>2801350</v>
      </c>
      <c r="AB2470" s="2">
        <v>2706480</v>
      </c>
      <c r="AC2470" s="2">
        <v>2615190</v>
      </c>
      <c r="AD2470" s="2">
        <v>2514950</v>
      </c>
      <c r="AE2470" s="2">
        <v>2420080</v>
      </c>
      <c r="AF2470" s="2">
        <v>2341320</v>
      </c>
    </row>
    <row r="2471" spans="1:32">
      <c r="A2471" t="s">
        <v>8088</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8089</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8090</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8091</v>
      </c>
      <c r="B2474" t="s">
        <v>19</v>
      </c>
      <c r="C2474" s="2">
        <v>2219060000000</v>
      </c>
      <c r="D2474" s="2">
        <v>2319410000000</v>
      </c>
      <c r="E2474" s="2">
        <v>2234340000000</v>
      </c>
      <c r="F2474" s="2">
        <v>15638000000</v>
      </c>
      <c r="G2474" s="2">
        <v>15247200000</v>
      </c>
      <c r="H2474" s="2">
        <v>14980900000</v>
      </c>
      <c r="I2474" s="2">
        <v>14717100000</v>
      </c>
      <c r="J2474" s="2">
        <v>14567500000</v>
      </c>
      <c r="K2474" s="2">
        <v>14291000000</v>
      </c>
      <c r="L2474" s="2">
        <v>14179800000</v>
      </c>
      <c r="M2474" s="2">
        <v>13177100000</v>
      </c>
      <c r="N2474" s="2">
        <v>12218400000</v>
      </c>
      <c r="O2474" s="2">
        <v>11189900000</v>
      </c>
      <c r="P2474" s="2">
        <v>10236000000</v>
      </c>
      <c r="Q2474" s="2">
        <v>9345950000</v>
      </c>
      <c r="R2474" s="2">
        <v>9231120000</v>
      </c>
      <c r="S2474" s="2">
        <v>9099870000</v>
      </c>
      <c r="T2474" s="2">
        <v>8965710000</v>
      </c>
      <c r="U2474" s="2">
        <v>8872080000</v>
      </c>
      <c r="V2474" s="2">
        <v>8762010000</v>
      </c>
      <c r="W2474" s="2">
        <v>8697150000</v>
      </c>
      <c r="X2474" s="2">
        <v>8660650000</v>
      </c>
      <c r="Y2474" s="2">
        <v>8535600000</v>
      </c>
      <c r="Z2474" s="2">
        <v>8376920000</v>
      </c>
      <c r="AA2474" s="2">
        <v>14031600000</v>
      </c>
      <c r="AB2474" s="2">
        <v>324391000000</v>
      </c>
      <c r="AC2474" s="2">
        <v>680625000000</v>
      </c>
      <c r="AD2474" s="2">
        <v>1228540000000</v>
      </c>
      <c r="AE2474" s="2">
        <v>1400480000000</v>
      </c>
      <c r="AF2474" s="2">
        <v>1383470000000</v>
      </c>
    </row>
    <row r="2475" spans="1:32">
      <c r="A2475" t="s">
        <v>8092</v>
      </c>
      <c r="B2475" t="s">
        <v>19</v>
      </c>
      <c r="C2475" s="2">
        <v>16759600</v>
      </c>
      <c r="D2475" s="2">
        <v>17517500</v>
      </c>
      <c r="E2475" s="2">
        <v>16875000</v>
      </c>
      <c r="F2475">
        <v>118107</v>
      </c>
      <c r="G2475">
        <v>115155</v>
      </c>
      <c r="H2475">
        <v>113144</v>
      </c>
      <c r="I2475">
        <v>111151</v>
      </c>
      <c r="J2475">
        <v>110022</v>
      </c>
      <c r="K2475">
        <v>107934</v>
      </c>
      <c r="L2475">
        <v>107094</v>
      </c>
      <c r="M2475">
        <v>105761</v>
      </c>
      <c r="N2475">
        <v>104629</v>
      </c>
      <c r="O2475">
        <v>102773</v>
      </c>
      <c r="P2475">
        <v>100989</v>
      </c>
      <c r="Q2475">
        <v>99838.5</v>
      </c>
      <c r="R2475">
        <v>98611.8</v>
      </c>
      <c r="S2475">
        <v>97209.600000000006</v>
      </c>
      <c r="T2475">
        <v>95641.2</v>
      </c>
      <c r="U2475">
        <v>94375.8</v>
      </c>
      <c r="V2475">
        <v>93205</v>
      </c>
      <c r="W2475">
        <v>92255.1</v>
      </c>
      <c r="X2475">
        <v>91868</v>
      </c>
      <c r="Y2475">
        <v>90414.5</v>
      </c>
      <c r="Z2475">
        <v>88733.6</v>
      </c>
      <c r="AA2475">
        <v>148424</v>
      </c>
      <c r="AB2475" s="2">
        <v>3450670</v>
      </c>
      <c r="AC2475" s="2">
        <v>7219740</v>
      </c>
      <c r="AD2475" s="2">
        <v>12959000</v>
      </c>
      <c r="AE2475" s="2">
        <v>14752000</v>
      </c>
      <c r="AF2475" s="2">
        <v>14572800</v>
      </c>
    </row>
    <row r="2476" spans="1:32">
      <c r="A2476" t="s">
        <v>8093</v>
      </c>
      <c r="B2476" t="s">
        <v>19</v>
      </c>
      <c r="C2476" s="2">
        <v>568139000</v>
      </c>
      <c r="D2476" s="2">
        <v>593830000</v>
      </c>
      <c r="E2476" s="2">
        <v>572050000</v>
      </c>
      <c r="F2476" s="2">
        <v>4003750</v>
      </c>
      <c r="G2476" s="2">
        <v>3903690</v>
      </c>
      <c r="H2476" s="2">
        <v>3835510</v>
      </c>
      <c r="I2476" s="2">
        <v>3767950</v>
      </c>
      <c r="J2476" s="2">
        <v>3729650</v>
      </c>
      <c r="K2476" s="2">
        <v>3658880</v>
      </c>
      <c r="L2476" s="2">
        <v>3630400</v>
      </c>
      <c r="M2476" s="2">
        <v>3585240</v>
      </c>
      <c r="N2476" s="2">
        <v>3546840</v>
      </c>
      <c r="O2476" s="2">
        <v>3483940</v>
      </c>
      <c r="P2476" s="2">
        <v>3423460</v>
      </c>
      <c r="Q2476" s="2">
        <v>3384450</v>
      </c>
      <c r="R2476" s="2">
        <v>3342870</v>
      </c>
      <c r="S2476" s="2">
        <v>3295340</v>
      </c>
      <c r="T2476" s="2">
        <v>3242170</v>
      </c>
      <c r="U2476" s="2">
        <v>3199270</v>
      </c>
      <c r="V2476" s="2">
        <v>3159580</v>
      </c>
      <c r="W2476" s="2">
        <v>3127380</v>
      </c>
      <c r="X2476" s="2">
        <v>3114260</v>
      </c>
      <c r="Y2476" s="2">
        <v>3064990</v>
      </c>
      <c r="Z2476" s="2">
        <v>3008010</v>
      </c>
      <c r="AA2476" s="2">
        <v>5031470</v>
      </c>
      <c r="AB2476" s="2">
        <v>116975000</v>
      </c>
      <c r="AC2476" s="2">
        <v>244744000</v>
      </c>
      <c r="AD2476" s="2">
        <v>439301000</v>
      </c>
      <c r="AE2476" s="2">
        <v>500083000</v>
      </c>
      <c r="AF2476" s="2">
        <v>494007000</v>
      </c>
    </row>
    <row r="2477" spans="1:32">
      <c r="A2477" t="s">
        <v>8094</v>
      </c>
      <c r="B2477" t="s">
        <v>19</v>
      </c>
      <c r="C2477" s="2">
        <v>1642820000</v>
      </c>
      <c r="D2477" s="2">
        <v>1717100000</v>
      </c>
      <c r="E2477" s="2">
        <v>1654120000</v>
      </c>
      <c r="F2477" s="2">
        <v>11577100</v>
      </c>
      <c r="G2477" s="2">
        <v>11287800</v>
      </c>
      <c r="H2477" s="2">
        <v>11090700</v>
      </c>
      <c r="I2477" s="2">
        <v>10895300</v>
      </c>
      <c r="J2477" s="2">
        <v>10784600</v>
      </c>
      <c r="K2477" s="2">
        <v>10579900</v>
      </c>
      <c r="L2477" s="2">
        <v>10497600</v>
      </c>
      <c r="M2477" s="2">
        <v>10367000</v>
      </c>
      <c r="N2477" s="2">
        <v>10256000</v>
      </c>
      <c r="O2477" s="2">
        <v>10074100</v>
      </c>
      <c r="P2477" s="2">
        <v>9899200</v>
      </c>
      <c r="Q2477" s="2">
        <v>9786400</v>
      </c>
      <c r="R2477" s="2">
        <v>9666160</v>
      </c>
      <c r="S2477" s="2">
        <v>9528720</v>
      </c>
      <c r="T2477" s="2">
        <v>9374980</v>
      </c>
      <c r="U2477" s="2">
        <v>9250940</v>
      </c>
      <c r="V2477" s="2">
        <v>9136180</v>
      </c>
      <c r="W2477" s="2">
        <v>9043070</v>
      </c>
      <c r="X2477" s="2">
        <v>9005120</v>
      </c>
      <c r="Y2477" s="2">
        <v>8862640</v>
      </c>
      <c r="Z2477" s="2">
        <v>8697880</v>
      </c>
      <c r="AA2477" s="2">
        <v>14548900</v>
      </c>
      <c r="AB2477" s="2">
        <v>338243000</v>
      </c>
      <c r="AC2477" s="2">
        <v>707696000</v>
      </c>
      <c r="AD2477" s="2">
        <v>1270270000</v>
      </c>
      <c r="AE2477" s="2">
        <v>1446030000</v>
      </c>
      <c r="AF2477" s="2">
        <v>1428460000</v>
      </c>
    </row>
    <row r="2478" spans="1:32">
      <c r="A2478" t="s">
        <v>8095</v>
      </c>
      <c r="B2478" t="s">
        <v>19</v>
      </c>
      <c r="C2478" s="2">
        <v>586164000</v>
      </c>
      <c r="D2478" s="2">
        <v>612670000</v>
      </c>
      <c r="E2478" s="2">
        <v>590199000</v>
      </c>
      <c r="F2478" s="2">
        <v>4130780</v>
      </c>
      <c r="G2478" s="2">
        <v>4027540</v>
      </c>
      <c r="H2478" s="2">
        <v>3957200</v>
      </c>
      <c r="I2478" s="2">
        <v>3887500</v>
      </c>
      <c r="J2478" s="2">
        <v>3847980</v>
      </c>
      <c r="K2478" s="2">
        <v>3774970</v>
      </c>
      <c r="L2478" s="2">
        <v>3745580</v>
      </c>
      <c r="M2478" s="2">
        <v>3698990</v>
      </c>
      <c r="N2478" s="2">
        <v>3659370</v>
      </c>
      <c r="O2478" s="2">
        <v>3594480</v>
      </c>
      <c r="P2478" s="2">
        <v>3532080</v>
      </c>
      <c r="Q2478" s="2">
        <v>3491830</v>
      </c>
      <c r="R2478" s="2">
        <v>3448930</v>
      </c>
      <c r="S2478" s="2">
        <v>3399890</v>
      </c>
      <c r="T2478" s="2">
        <v>3345030</v>
      </c>
      <c r="U2478" s="2">
        <v>3300780</v>
      </c>
      <c r="V2478" s="2">
        <v>3259830</v>
      </c>
      <c r="W2478" s="2">
        <v>3226610</v>
      </c>
      <c r="X2478" s="2">
        <v>3213070</v>
      </c>
      <c r="Y2478" s="2">
        <v>3162230</v>
      </c>
      <c r="Z2478" s="2">
        <v>3103440</v>
      </c>
      <c r="AA2478" s="2">
        <v>5191100</v>
      </c>
      <c r="AB2478" s="2">
        <v>120687000</v>
      </c>
      <c r="AC2478" s="2">
        <v>252509000</v>
      </c>
      <c r="AD2478" s="2">
        <v>453239000</v>
      </c>
      <c r="AE2478" s="2">
        <v>515950000</v>
      </c>
      <c r="AF2478" s="2">
        <v>509681000</v>
      </c>
    </row>
    <row r="2479" spans="1:32">
      <c r="A2479" t="s">
        <v>8096</v>
      </c>
      <c r="B2479" t="s">
        <v>19</v>
      </c>
      <c r="C2479" s="2">
        <v>176292000</v>
      </c>
      <c r="D2479" s="2">
        <v>184264000</v>
      </c>
      <c r="E2479" s="2">
        <v>177506000</v>
      </c>
      <c r="F2479" s="2">
        <v>1242350</v>
      </c>
      <c r="G2479" s="2">
        <v>1211310</v>
      </c>
      <c r="H2479" s="2">
        <v>1190150</v>
      </c>
      <c r="I2479" s="2">
        <v>1169190</v>
      </c>
      <c r="J2479" s="2">
        <v>1157300</v>
      </c>
      <c r="K2479" s="2">
        <v>1135340</v>
      </c>
      <c r="L2479" s="2">
        <v>1126500</v>
      </c>
      <c r="M2479" s="2">
        <v>1112490</v>
      </c>
      <c r="N2479" s="2">
        <v>1100580</v>
      </c>
      <c r="O2479" s="2">
        <v>1081060</v>
      </c>
      <c r="P2479" s="2">
        <v>1062290</v>
      </c>
      <c r="Q2479" s="2">
        <v>1050190</v>
      </c>
      <c r="R2479" s="2">
        <v>1037290</v>
      </c>
      <c r="S2479" s="2">
        <v>1022540</v>
      </c>
      <c r="T2479" s="2">
        <v>1006040</v>
      </c>
      <c r="U2479">
        <v>992728</v>
      </c>
      <c r="V2479">
        <v>980412</v>
      </c>
      <c r="W2479">
        <v>970421</v>
      </c>
      <c r="X2479">
        <v>966349</v>
      </c>
      <c r="Y2479">
        <v>951059</v>
      </c>
      <c r="Z2479">
        <v>933379</v>
      </c>
      <c r="AA2479" s="2">
        <v>1561250</v>
      </c>
      <c r="AB2479" s="2">
        <v>36297200</v>
      </c>
      <c r="AC2479" s="2">
        <v>75943600</v>
      </c>
      <c r="AD2479" s="2">
        <v>136314000</v>
      </c>
      <c r="AE2479" s="2">
        <v>155175000</v>
      </c>
      <c r="AF2479" s="2">
        <v>153289000</v>
      </c>
    </row>
    <row r="2480" spans="1:32">
      <c r="A2480" t="s">
        <v>8097</v>
      </c>
      <c r="B2480" t="s">
        <v>19</v>
      </c>
      <c r="C2480" s="2">
        <v>4397770000</v>
      </c>
      <c r="D2480" s="2">
        <v>4596630000</v>
      </c>
      <c r="E2480" s="2">
        <v>4428040000</v>
      </c>
      <c r="F2480" s="2">
        <v>30991600</v>
      </c>
      <c r="G2480" s="2">
        <v>30217100</v>
      </c>
      <c r="H2480" s="2">
        <v>29689400</v>
      </c>
      <c r="I2480" s="2">
        <v>29166400</v>
      </c>
      <c r="J2480" s="2">
        <v>28870000</v>
      </c>
      <c r="K2480" s="2">
        <v>28322100</v>
      </c>
      <c r="L2480" s="2">
        <v>28101600</v>
      </c>
      <c r="M2480" s="2">
        <v>27752100</v>
      </c>
      <c r="N2480" s="2">
        <v>27454900</v>
      </c>
      <c r="O2480" s="2">
        <v>26968000</v>
      </c>
      <c r="P2480" s="2">
        <v>26499900</v>
      </c>
      <c r="Q2480" s="2">
        <v>26197900</v>
      </c>
      <c r="R2480" s="2">
        <v>25876000</v>
      </c>
      <c r="S2480" s="2">
        <v>25508100</v>
      </c>
      <c r="T2480" s="2">
        <v>25096500</v>
      </c>
      <c r="U2480" s="2">
        <v>24764500</v>
      </c>
      <c r="V2480" s="2">
        <v>24457300</v>
      </c>
      <c r="W2480" s="2">
        <v>24208000</v>
      </c>
      <c r="X2480" s="2">
        <v>24106400</v>
      </c>
      <c r="Y2480" s="2">
        <v>23725000</v>
      </c>
      <c r="Z2480" s="2">
        <v>23284000</v>
      </c>
      <c r="AA2480" s="2">
        <v>38946900</v>
      </c>
      <c r="AB2480" s="2">
        <v>905466000</v>
      </c>
      <c r="AC2480" s="2">
        <v>1894480000</v>
      </c>
      <c r="AD2480" s="2">
        <v>3400480000</v>
      </c>
      <c r="AE2480" s="2">
        <v>3870970000</v>
      </c>
      <c r="AF2480" s="2">
        <v>3823940000</v>
      </c>
    </row>
    <row r="2481" spans="1:32">
      <c r="A2481" t="s">
        <v>8098</v>
      </c>
      <c r="B2481" t="s">
        <v>19</v>
      </c>
      <c r="C2481" s="2">
        <v>6164720</v>
      </c>
      <c r="D2481" s="2">
        <v>6443480</v>
      </c>
      <c r="E2481" s="2">
        <v>6207160</v>
      </c>
      <c r="F2481">
        <v>43443.6</v>
      </c>
      <c r="G2481">
        <v>42357.9</v>
      </c>
      <c r="H2481">
        <v>41618.1</v>
      </c>
      <c r="I2481">
        <v>40885</v>
      </c>
      <c r="J2481">
        <v>40469.5</v>
      </c>
      <c r="K2481">
        <v>39701.5</v>
      </c>
      <c r="L2481">
        <v>39392.400000000001</v>
      </c>
      <c r="M2481">
        <v>38902.400000000001</v>
      </c>
      <c r="N2481">
        <v>38485.800000000003</v>
      </c>
      <c r="O2481">
        <v>37803.300000000003</v>
      </c>
      <c r="P2481">
        <v>37147.1</v>
      </c>
      <c r="Q2481">
        <v>36723.800000000003</v>
      </c>
      <c r="R2481">
        <v>36272.6</v>
      </c>
      <c r="S2481">
        <v>35756.800000000003</v>
      </c>
      <c r="T2481">
        <v>35179.9</v>
      </c>
      <c r="U2481">
        <v>34714.400000000001</v>
      </c>
      <c r="V2481">
        <v>34283.800000000003</v>
      </c>
      <c r="W2481">
        <v>33934.400000000001</v>
      </c>
      <c r="X2481">
        <v>33792</v>
      </c>
      <c r="Y2481">
        <v>33257.4</v>
      </c>
      <c r="Z2481">
        <v>32639.1</v>
      </c>
      <c r="AA2481">
        <v>54595.1</v>
      </c>
      <c r="AB2481" s="2">
        <v>1269270</v>
      </c>
      <c r="AC2481" s="2">
        <v>2655650</v>
      </c>
      <c r="AD2481" s="2">
        <v>4766730</v>
      </c>
      <c r="AE2481" s="2">
        <v>5426270</v>
      </c>
      <c r="AF2481" s="2">
        <v>5360340</v>
      </c>
    </row>
    <row r="2482" spans="1:32">
      <c r="A2482" t="s">
        <v>8099</v>
      </c>
      <c r="B2482" t="s">
        <v>19</v>
      </c>
      <c r="C2482" s="2">
        <v>4195760</v>
      </c>
      <c r="D2482" s="2">
        <v>4385490</v>
      </c>
      <c r="E2482" s="2">
        <v>4224640</v>
      </c>
      <c r="F2482">
        <v>29568.1</v>
      </c>
      <c r="G2482">
        <v>28829.1</v>
      </c>
      <c r="H2482">
        <v>28325.599999999999</v>
      </c>
      <c r="I2482">
        <v>27826.7</v>
      </c>
      <c r="J2482">
        <v>27543.9</v>
      </c>
      <c r="K2482">
        <v>27021.200000000001</v>
      </c>
      <c r="L2482">
        <v>26810.799999999999</v>
      </c>
      <c r="M2482">
        <v>26477.3</v>
      </c>
      <c r="N2482">
        <v>26193.8</v>
      </c>
      <c r="O2482">
        <v>25729.3</v>
      </c>
      <c r="P2482">
        <v>25282.6</v>
      </c>
      <c r="Q2482">
        <v>24994.5</v>
      </c>
      <c r="R2482">
        <v>24687.4</v>
      </c>
      <c r="S2482">
        <v>24336.400000000001</v>
      </c>
      <c r="T2482">
        <v>23943.7</v>
      </c>
      <c r="U2482">
        <v>23626.9</v>
      </c>
      <c r="V2482">
        <v>23333.8</v>
      </c>
      <c r="W2482">
        <v>23096</v>
      </c>
      <c r="X2482">
        <v>22999.1</v>
      </c>
      <c r="Y2482">
        <v>22635.200000000001</v>
      </c>
      <c r="Z2482">
        <v>22214.400000000001</v>
      </c>
      <c r="AA2482">
        <v>37157.9</v>
      </c>
      <c r="AB2482">
        <v>863875</v>
      </c>
      <c r="AC2482" s="2">
        <v>1807460</v>
      </c>
      <c r="AD2482" s="2">
        <v>3244280</v>
      </c>
      <c r="AE2482" s="2">
        <v>3693160</v>
      </c>
      <c r="AF2482" s="2">
        <v>3648290</v>
      </c>
    </row>
    <row r="2483" spans="1:32">
      <c r="A2483" t="s">
        <v>8100</v>
      </c>
      <c r="B2483" t="s">
        <v>19</v>
      </c>
      <c r="C2483" s="2">
        <v>186043000</v>
      </c>
      <c r="D2483" s="2">
        <v>194456000</v>
      </c>
      <c r="E2483" s="2">
        <v>187324000</v>
      </c>
      <c r="F2483" s="2">
        <v>1311070</v>
      </c>
      <c r="G2483" s="2">
        <v>1278310</v>
      </c>
      <c r="H2483" s="2">
        <v>1255980</v>
      </c>
      <c r="I2483" s="2">
        <v>1233860</v>
      </c>
      <c r="J2483" s="2">
        <v>1221320</v>
      </c>
      <c r="K2483" s="2">
        <v>1198140</v>
      </c>
      <c r="L2483" s="2">
        <v>1188810</v>
      </c>
      <c r="M2483" s="2">
        <v>1174030</v>
      </c>
      <c r="N2483" s="2">
        <v>1161450</v>
      </c>
      <c r="O2483" s="2">
        <v>1140860</v>
      </c>
      <c r="P2483" s="2">
        <v>1121050</v>
      </c>
      <c r="Q2483" s="2">
        <v>1108280</v>
      </c>
      <c r="R2483" s="2">
        <v>1094660</v>
      </c>
      <c r="S2483" s="2">
        <v>1079090</v>
      </c>
      <c r="T2483" s="2">
        <v>1061680</v>
      </c>
      <c r="U2483" s="2">
        <v>1047640</v>
      </c>
      <c r="V2483" s="2">
        <v>1034640</v>
      </c>
      <c r="W2483" s="2">
        <v>1024100</v>
      </c>
      <c r="X2483" s="2">
        <v>1019800</v>
      </c>
      <c r="Y2483" s="2">
        <v>1003660</v>
      </c>
      <c r="Z2483">
        <v>985005</v>
      </c>
      <c r="AA2483" s="2">
        <v>1647610</v>
      </c>
      <c r="AB2483" s="2">
        <v>38304900</v>
      </c>
      <c r="AC2483" s="2">
        <v>80144100</v>
      </c>
      <c r="AD2483" s="2">
        <v>143854000</v>
      </c>
      <c r="AE2483" s="2">
        <v>163758000</v>
      </c>
      <c r="AF2483" s="2">
        <v>161768000</v>
      </c>
    </row>
    <row r="2484" spans="1:32">
      <c r="A2484" t="s">
        <v>8101</v>
      </c>
      <c r="B2484" t="s">
        <v>19</v>
      </c>
      <c r="C2484" s="2">
        <v>39308900</v>
      </c>
      <c r="D2484" s="2">
        <v>41086400</v>
      </c>
      <c r="E2484" s="2">
        <v>39579500</v>
      </c>
      <c r="F2484">
        <v>277015</v>
      </c>
      <c r="G2484">
        <v>270092</v>
      </c>
      <c r="H2484">
        <v>265375</v>
      </c>
      <c r="I2484">
        <v>260700</v>
      </c>
      <c r="J2484">
        <v>258050</v>
      </c>
      <c r="K2484">
        <v>253154</v>
      </c>
      <c r="L2484">
        <v>251183</v>
      </c>
      <c r="M2484">
        <v>248059</v>
      </c>
      <c r="N2484">
        <v>245402</v>
      </c>
      <c r="O2484">
        <v>241050</v>
      </c>
      <c r="P2484">
        <v>236866</v>
      </c>
      <c r="Q2484">
        <v>234167</v>
      </c>
      <c r="R2484">
        <v>231289</v>
      </c>
      <c r="S2484">
        <v>228001</v>
      </c>
      <c r="T2484">
        <v>224322</v>
      </c>
      <c r="U2484">
        <v>221354</v>
      </c>
      <c r="V2484">
        <v>218608</v>
      </c>
      <c r="W2484">
        <v>216380</v>
      </c>
      <c r="X2484">
        <v>215472</v>
      </c>
      <c r="Y2484">
        <v>212063</v>
      </c>
      <c r="Z2484">
        <v>208121</v>
      </c>
      <c r="AA2484">
        <v>348122</v>
      </c>
      <c r="AB2484" s="2">
        <v>8093400</v>
      </c>
      <c r="AC2484" s="2">
        <v>16933600</v>
      </c>
      <c r="AD2484" s="2">
        <v>30394700</v>
      </c>
      <c r="AE2484" s="2">
        <v>34600200</v>
      </c>
      <c r="AF2484" s="2">
        <v>34179800</v>
      </c>
    </row>
    <row r="2485" spans="1:32">
      <c r="A2485" t="s">
        <v>8102</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8103</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8104</v>
      </c>
      <c r="B2487" t="s">
        <v>19</v>
      </c>
      <c r="C2487" s="2">
        <v>42592600</v>
      </c>
      <c r="D2487" s="2">
        <v>43615000</v>
      </c>
      <c r="E2487" s="2">
        <v>40762200</v>
      </c>
      <c r="F2487" s="2">
        <v>41176800</v>
      </c>
      <c r="G2487" s="2">
        <v>41634400</v>
      </c>
      <c r="H2487" s="2">
        <v>42077800</v>
      </c>
      <c r="I2487" s="2">
        <v>42478200</v>
      </c>
      <c r="J2487" s="2">
        <v>42828500</v>
      </c>
      <c r="K2487" s="2">
        <v>43136000</v>
      </c>
      <c r="L2487" s="2">
        <v>43386200</v>
      </c>
      <c r="M2487" s="2">
        <v>43572100</v>
      </c>
      <c r="N2487" s="2">
        <v>43708000</v>
      </c>
      <c r="O2487" s="2">
        <v>43865200</v>
      </c>
      <c r="P2487" s="2">
        <v>43958200</v>
      </c>
      <c r="Q2487" s="2">
        <v>43979600</v>
      </c>
      <c r="R2487" s="2">
        <v>43958200</v>
      </c>
      <c r="S2487" s="2">
        <v>43936800</v>
      </c>
      <c r="T2487" s="2">
        <v>43915300</v>
      </c>
      <c r="U2487" s="2">
        <v>43893800</v>
      </c>
      <c r="V2487" s="2">
        <v>43872400</v>
      </c>
      <c r="W2487" s="2">
        <v>43858100</v>
      </c>
      <c r="X2487" s="2">
        <v>43829500</v>
      </c>
      <c r="Y2487" s="2">
        <v>43808000</v>
      </c>
      <c r="Z2487" s="2">
        <v>43786600</v>
      </c>
      <c r="AA2487" s="2">
        <v>43758000</v>
      </c>
      <c r="AB2487" s="2">
        <v>43736600</v>
      </c>
      <c r="AC2487" s="2">
        <v>43715100</v>
      </c>
      <c r="AD2487" s="2">
        <v>43686500</v>
      </c>
      <c r="AE2487" s="2">
        <v>43665000</v>
      </c>
      <c r="AF2487" s="2">
        <v>43650800</v>
      </c>
    </row>
    <row r="2488" spans="1:32">
      <c r="A2488" t="s">
        <v>8105</v>
      </c>
      <c r="B2488" t="s">
        <v>19</v>
      </c>
      <c r="C2488" s="2">
        <v>1443860000</v>
      </c>
      <c r="D2488" s="2">
        <v>1478520000</v>
      </c>
      <c r="E2488" s="2">
        <v>1381810000</v>
      </c>
      <c r="F2488" s="2">
        <v>1395870000</v>
      </c>
      <c r="G2488" s="2">
        <v>1411380000</v>
      </c>
      <c r="H2488" s="2">
        <v>1426410000</v>
      </c>
      <c r="I2488" s="2">
        <v>1439980000</v>
      </c>
      <c r="J2488" s="2">
        <v>1451860000</v>
      </c>
      <c r="K2488" s="2">
        <v>1462280000</v>
      </c>
      <c r="L2488" s="2">
        <v>1470760000</v>
      </c>
      <c r="M2488" s="2">
        <v>1477060000</v>
      </c>
      <c r="N2488" s="2">
        <v>1481670000</v>
      </c>
      <c r="O2488" s="2">
        <v>1487000000</v>
      </c>
      <c r="P2488" s="2">
        <v>1490150000</v>
      </c>
      <c r="Q2488" s="2">
        <v>1490880000</v>
      </c>
      <c r="R2488" s="2">
        <v>1490150000</v>
      </c>
      <c r="S2488" s="2">
        <v>1489430000</v>
      </c>
      <c r="T2488" s="2">
        <v>1488700000</v>
      </c>
      <c r="U2488" s="2">
        <v>1487970000</v>
      </c>
      <c r="V2488" s="2">
        <v>1487240000</v>
      </c>
      <c r="W2488" s="2">
        <v>1486760000</v>
      </c>
      <c r="X2488" s="2">
        <v>1485790000</v>
      </c>
      <c r="Y2488" s="2">
        <v>1485060000</v>
      </c>
      <c r="Z2488" s="2">
        <v>1484340000</v>
      </c>
      <c r="AA2488" s="2">
        <v>1483370000</v>
      </c>
      <c r="AB2488" s="2">
        <v>1482640000</v>
      </c>
      <c r="AC2488" s="2">
        <v>1481910000</v>
      </c>
      <c r="AD2488" s="2">
        <v>1480940000</v>
      </c>
      <c r="AE2488" s="2">
        <v>1480210000</v>
      </c>
      <c r="AF2488" s="2">
        <v>1479730000</v>
      </c>
    </row>
    <row r="2489" spans="1:32">
      <c r="A2489" t="s">
        <v>8106</v>
      </c>
      <c r="B2489" t="s">
        <v>19</v>
      </c>
      <c r="C2489" s="2">
        <v>4175020000</v>
      </c>
      <c r="D2489" s="2">
        <v>4275250000</v>
      </c>
      <c r="E2489" s="2">
        <v>3995600000</v>
      </c>
      <c r="F2489" s="2">
        <v>4036250000</v>
      </c>
      <c r="G2489" s="2">
        <v>4081110000</v>
      </c>
      <c r="H2489" s="2">
        <v>4124560000</v>
      </c>
      <c r="I2489" s="2">
        <v>4163810000</v>
      </c>
      <c r="J2489" s="2">
        <v>4198150000</v>
      </c>
      <c r="K2489" s="2">
        <v>4228290000</v>
      </c>
      <c r="L2489" s="2">
        <v>4252820000</v>
      </c>
      <c r="M2489" s="2">
        <v>4271040000</v>
      </c>
      <c r="N2489" s="2">
        <v>4284360000</v>
      </c>
      <c r="O2489" s="2">
        <v>4299780000</v>
      </c>
      <c r="P2489" s="2">
        <v>4308890000</v>
      </c>
      <c r="Q2489" s="2">
        <v>4310990000</v>
      </c>
      <c r="R2489" s="2">
        <v>4308890000</v>
      </c>
      <c r="S2489" s="2">
        <v>4306780000</v>
      </c>
      <c r="T2489" s="2">
        <v>4304680000</v>
      </c>
      <c r="U2489" s="2">
        <v>4302580000</v>
      </c>
      <c r="V2489" s="2">
        <v>4300480000</v>
      </c>
      <c r="W2489" s="2">
        <v>4299080000</v>
      </c>
      <c r="X2489" s="2">
        <v>4296270000</v>
      </c>
      <c r="Y2489" s="2">
        <v>4294170000</v>
      </c>
      <c r="Z2489" s="2">
        <v>4292070000</v>
      </c>
      <c r="AA2489" s="2">
        <v>4289260000</v>
      </c>
      <c r="AB2489" s="2">
        <v>4287160000</v>
      </c>
      <c r="AC2489" s="2">
        <v>4285060000</v>
      </c>
      <c r="AD2489" s="2">
        <v>4282250000</v>
      </c>
      <c r="AE2489" s="2">
        <v>4280150000</v>
      </c>
      <c r="AF2489" s="2">
        <v>4278750000</v>
      </c>
    </row>
    <row r="2490" spans="1:32">
      <c r="A2490" t="s">
        <v>8107</v>
      </c>
      <c r="B2490" t="s">
        <v>19</v>
      </c>
      <c r="C2490" s="2">
        <v>1489670000</v>
      </c>
      <c r="D2490" s="2">
        <v>1525430000</v>
      </c>
      <c r="E2490" s="2">
        <v>1425650000</v>
      </c>
      <c r="F2490" s="2">
        <v>1440150000</v>
      </c>
      <c r="G2490" s="2">
        <v>1456160000</v>
      </c>
      <c r="H2490" s="2">
        <v>1471660000</v>
      </c>
      <c r="I2490" s="2">
        <v>1485670000</v>
      </c>
      <c r="J2490" s="2">
        <v>1497920000</v>
      </c>
      <c r="K2490" s="2">
        <v>1508670000</v>
      </c>
      <c r="L2490" s="2">
        <v>1517420000</v>
      </c>
      <c r="M2490" s="2">
        <v>1523930000</v>
      </c>
      <c r="N2490" s="2">
        <v>1528680000</v>
      </c>
      <c r="O2490" s="2">
        <v>1534180000</v>
      </c>
      <c r="P2490" s="2">
        <v>1537430000</v>
      </c>
      <c r="Q2490" s="2">
        <v>1538180000</v>
      </c>
      <c r="R2490" s="2">
        <v>1537430000</v>
      </c>
      <c r="S2490" s="2">
        <v>1536680000</v>
      </c>
      <c r="T2490" s="2">
        <v>1535930000</v>
      </c>
      <c r="U2490" s="2">
        <v>1535180000</v>
      </c>
      <c r="V2490" s="2">
        <v>1534430000</v>
      </c>
      <c r="W2490" s="2">
        <v>1533930000</v>
      </c>
      <c r="X2490" s="2">
        <v>1532930000</v>
      </c>
      <c r="Y2490" s="2">
        <v>1532180000</v>
      </c>
      <c r="Z2490" s="2">
        <v>1531430000</v>
      </c>
      <c r="AA2490" s="2">
        <v>1530430000</v>
      </c>
      <c r="AB2490" s="2">
        <v>1529680000</v>
      </c>
      <c r="AC2490" s="2">
        <v>1528930000</v>
      </c>
      <c r="AD2490" s="2">
        <v>1527930000</v>
      </c>
      <c r="AE2490" s="2">
        <v>1527180000</v>
      </c>
      <c r="AF2490" s="2">
        <v>1526680000</v>
      </c>
    </row>
    <row r="2491" spans="1:32">
      <c r="A2491" t="s">
        <v>8108</v>
      </c>
      <c r="B2491" t="s">
        <v>19</v>
      </c>
      <c r="C2491" s="2">
        <v>448026000</v>
      </c>
      <c r="D2491" s="2">
        <v>458781000</v>
      </c>
      <c r="E2491" s="2">
        <v>428772000</v>
      </c>
      <c r="F2491" s="2">
        <v>433134000</v>
      </c>
      <c r="G2491" s="2">
        <v>437948000</v>
      </c>
      <c r="H2491" s="2">
        <v>442611000</v>
      </c>
      <c r="I2491" s="2">
        <v>446823000</v>
      </c>
      <c r="J2491" s="2">
        <v>450508000</v>
      </c>
      <c r="K2491" s="2">
        <v>453742000</v>
      </c>
      <c r="L2491" s="2">
        <v>456374000</v>
      </c>
      <c r="M2491" s="2">
        <v>458330000</v>
      </c>
      <c r="N2491" s="2">
        <v>459759000</v>
      </c>
      <c r="O2491" s="2">
        <v>461413000</v>
      </c>
      <c r="P2491" s="2">
        <v>462391000</v>
      </c>
      <c r="Q2491" s="2">
        <v>462617000</v>
      </c>
      <c r="R2491" s="2">
        <v>462391000</v>
      </c>
      <c r="S2491" s="2">
        <v>462165000</v>
      </c>
      <c r="T2491" s="2">
        <v>461940000</v>
      </c>
      <c r="U2491" s="2">
        <v>461714000</v>
      </c>
      <c r="V2491" s="2">
        <v>461489000</v>
      </c>
      <c r="W2491" s="2">
        <v>461338000</v>
      </c>
      <c r="X2491" s="2">
        <v>461037000</v>
      </c>
      <c r="Y2491" s="2">
        <v>460812000</v>
      </c>
      <c r="Z2491" s="2">
        <v>460586000</v>
      </c>
      <c r="AA2491" s="2">
        <v>460285000</v>
      </c>
      <c r="AB2491" s="2">
        <v>460060000</v>
      </c>
      <c r="AC2491" s="2">
        <v>459834000</v>
      </c>
      <c r="AD2491" s="2">
        <v>459533000</v>
      </c>
      <c r="AE2491" s="2">
        <v>459307000</v>
      </c>
      <c r="AF2491" s="2">
        <v>459157000</v>
      </c>
    </row>
    <row r="2492" spans="1:32">
      <c r="A2492" t="s">
        <v>8109</v>
      </c>
      <c r="B2492" t="s">
        <v>19</v>
      </c>
      <c r="C2492" s="2">
        <v>11176400000</v>
      </c>
      <c r="D2492" s="2">
        <v>11444700000</v>
      </c>
      <c r="E2492" s="2">
        <v>10696100000</v>
      </c>
      <c r="F2492" s="2">
        <v>10804900000</v>
      </c>
      <c r="G2492" s="2">
        <v>10925000000</v>
      </c>
      <c r="H2492" s="2">
        <v>11041300000</v>
      </c>
      <c r="I2492" s="2">
        <v>11146400000</v>
      </c>
      <c r="J2492" s="2">
        <v>11238300000</v>
      </c>
      <c r="K2492" s="2">
        <v>11319000000</v>
      </c>
      <c r="L2492" s="2">
        <v>11384700000</v>
      </c>
      <c r="M2492" s="2">
        <v>11433400000</v>
      </c>
      <c r="N2492" s="2">
        <v>11469100000</v>
      </c>
      <c r="O2492" s="2">
        <v>11510400000</v>
      </c>
      <c r="P2492" s="2">
        <v>11534800000</v>
      </c>
      <c r="Q2492" s="2">
        <v>11540400000</v>
      </c>
      <c r="R2492" s="2">
        <v>11534800000</v>
      </c>
      <c r="S2492" s="2">
        <v>11529100000</v>
      </c>
      <c r="T2492" s="2">
        <v>11523500000</v>
      </c>
      <c r="U2492" s="2">
        <v>11517900000</v>
      </c>
      <c r="V2492" s="2">
        <v>11512200000</v>
      </c>
      <c r="W2492" s="2">
        <v>11508500000</v>
      </c>
      <c r="X2492" s="2">
        <v>11501000000</v>
      </c>
      <c r="Y2492" s="2">
        <v>11495400000</v>
      </c>
      <c r="Z2492" s="2">
        <v>11489700000</v>
      </c>
      <c r="AA2492" s="2">
        <v>11482200000</v>
      </c>
      <c r="AB2492" s="2">
        <v>11476600000</v>
      </c>
      <c r="AC2492" s="2">
        <v>11471000000</v>
      </c>
      <c r="AD2492" s="2">
        <v>11463500000</v>
      </c>
      <c r="AE2492" s="2">
        <v>11457800000</v>
      </c>
      <c r="AF2492" s="2">
        <v>11454100000</v>
      </c>
    </row>
    <row r="2493" spans="1:32">
      <c r="A2493" t="s">
        <v>8110</v>
      </c>
      <c r="B2493" t="s">
        <v>19</v>
      </c>
      <c r="C2493" s="2">
        <v>15666900</v>
      </c>
      <c r="D2493" s="2">
        <v>16043000</v>
      </c>
      <c r="E2493" s="2">
        <v>14993600</v>
      </c>
      <c r="F2493" s="2">
        <v>15146200</v>
      </c>
      <c r="G2493" s="2">
        <v>15314500</v>
      </c>
      <c r="H2493" s="2">
        <v>15477600</v>
      </c>
      <c r="I2493" s="2">
        <v>15624800</v>
      </c>
      <c r="J2493" s="2">
        <v>15753700</v>
      </c>
      <c r="K2493" s="2">
        <v>15866800</v>
      </c>
      <c r="L2493" s="2">
        <v>15958800</v>
      </c>
      <c r="M2493" s="2">
        <v>16027200</v>
      </c>
      <c r="N2493" s="2">
        <v>16077200</v>
      </c>
      <c r="O2493" s="2">
        <v>16135000</v>
      </c>
      <c r="P2493" s="2">
        <v>16169200</v>
      </c>
      <c r="Q2493" s="2">
        <v>16177100</v>
      </c>
      <c r="R2493" s="2">
        <v>16169200</v>
      </c>
      <c r="S2493" s="2">
        <v>16161400</v>
      </c>
      <c r="T2493" s="2">
        <v>16153500</v>
      </c>
      <c r="U2493" s="2">
        <v>16145600</v>
      </c>
      <c r="V2493" s="2">
        <v>16137700</v>
      </c>
      <c r="W2493" s="2">
        <v>16132400</v>
      </c>
      <c r="X2493" s="2">
        <v>16121900</v>
      </c>
      <c r="Y2493" s="2">
        <v>16114000</v>
      </c>
      <c r="Z2493" s="2">
        <v>16106100</v>
      </c>
      <c r="AA2493" s="2">
        <v>16095600</v>
      </c>
      <c r="AB2493" s="2">
        <v>16087700</v>
      </c>
      <c r="AC2493" s="2">
        <v>16079800</v>
      </c>
      <c r="AD2493" s="2">
        <v>16069300</v>
      </c>
      <c r="AE2493" s="2">
        <v>16061400</v>
      </c>
      <c r="AF2493" s="2">
        <v>16056200</v>
      </c>
    </row>
    <row r="2494" spans="1:32">
      <c r="A2494" t="s">
        <v>8111</v>
      </c>
      <c r="B2494" t="s">
        <v>19</v>
      </c>
      <c r="C2494" s="2">
        <v>10663000</v>
      </c>
      <c r="D2494" s="2">
        <v>10919000</v>
      </c>
      <c r="E2494" s="2">
        <v>10204800</v>
      </c>
      <c r="F2494" s="2">
        <v>10308600</v>
      </c>
      <c r="G2494" s="2">
        <v>10423200</v>
      </c>
      <c r="H2494" s="2">
        <v>10534200</v>
      </c>
      <c r="I2494" s="2">
        <v>10634400</v>
      </c>
      <c r="J2494" s="2">
        <v>10722100</v>
      </c>
      <c r="K2494" s="2">
        <v>10799100</v>
      </c>
      <c r="L2494" s="2">
        <v>10861700</v>
      </c>
      <c r="M2494" s="2">
        <v>10908300</v>
      </c>
      <c r="N2494" s="2">
        <v>10942300</v>
      </c>
      <c r="O2494" s="2">
        <v>10981600</v>
      </c>
      <c r="P2494" s="2">
        <v>11004900</v>
      </c>
      <c r="Q2494" s="2">
        <v>11010300</v>
      </c>
      <c r="R2494" s="2">
        <v>11004900</v>
      </c>
      <c r="S2494" s="2">
        <v>10999600</v>
      </c>
      <c r="T2494" s="2">
        <v>10994200</v>
      </c>
      <c r="U2494" s="2">
        <v>10988800</v>
      </c>
      <c r="V2494" s="2">
        <v>10983400</v>
      </c>
      <c r="W2494" s="2">
        <v>10979900</v>
      </c>
      <c r="X2494" s="2">
        <v>10972700</v>
      </c>
      <c r="Y2494" s="2">
        <v>10967300</v>
      </c>
      <c r="Z2494" s="2">
        <v>10962000</v>
      </c>
      <c r="AA2494" s="2">
        <v>10954800</v>
      </c>
      <c r="AB2494" s="2">
        <v>10949400</v>
      </c>
      <c r="AC2494" s="2">
        <v>10944100</v>
      </c>
      <c r="AD2494" s="2">
        <v>10936900</v>
      </c>
      <c r="AE2494" s="2">
        <v>10931500</v>
      </c>
      <c r="AF2494" s="2">
        <v>10928000</v>
      </c>
    </row>
    <row r="2495" spans="1:32">
      <c r="A2495" t="s">
        <v>8112</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8113</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8114</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8115</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8116</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8117</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8118</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8119</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8120</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8121</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8122</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8123</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8124</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8125</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8126</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8127</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8128</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8129</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8130</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8131</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8132</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8133</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8134</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8135</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8136</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8137</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8138</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8139</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8140</v>
      </c>
      <c r="B2523" t="s">
        <v>19</v>
      </c>
      <c r="C2523" s="2">
        <v>90447500</v>
      </c>
      <c r="D2523" s="2">
        <v>92592500</v>
      </c>
      <c r="E2523" s="2">
        <v>80652000</v>
      </c>
      <c r="F2523" s="2">
        <v>77291500</v>
      </c>
      <c r="G2523" s="2">
        <v>75432500</v>
      </c>
      <c r="H2523" s="2">
        <v>73716500</v>
      </c>
      <c r="I2523" s="2">
        <v>71714500</v>
      </c>
      <c r="J2523" s="2">
        <v>69247800</v>
      </c>
      <c r="K2523" s="2">
        <v>65222300</v>
      </c>
      <c r="L2523" s="2">
        <v>61347000</v>
      </c>
      <c r="M2523" s="2">
        <v>57693400</v>
      </c>
      <c r="N2523" s="2">
        <v>54061200</v>
      </c>
      <c r="O2523" s="2">
        <v>59981400</v>
      </c>
      <c r="P2523" s="2">
        <v>56949800</v>
      </c>
      <c r="Q2523" s="2">
        <v>54154100</v>
      </c>
      <c r="R2523" s="2">
        <v>51294100</v>
      </c>
      <c r="S2523" s="2">
        <v>48412600</v>
      </c>
      <c r="T2523" s="2">
        <v>45702800</v>
      </c>
      <c r="U2523" s="2">
        <v>44165600</v>
      </c>
      <c r="V2523" s="2">
        <v>42935800</v>
      </c>
      <c r="W2523" s="2">
        <v>41741700</v>
      </c>
      <c r="X2523" s="2">
        <v>40411800</v>
      </c>
      <c r="Y2523" s="2">
        <v>38946000</v>
      </c>
      <c r="Z2523" s="2">
        <v>37480300</v>
      </c>
      <c r="AA2523" s="2">
        <v>36372000</v>
      </c>
      <c r="AB2523" s="2">
        <v>35235200</v>
      </c>
      <c r="AC2523" s="2">
        <v>34134100</v>
      </c>
      <c r="AD2523" s="2">
        <v>33054400</v>
      </c>
      <c r="AE2523" s="2">
        <v>31967600</v>
      </c>
      <c r="AF2523" s="2">
        <v>30930900</v>
      </c>
    </row>
    <row r="2524" spans="1:32">
      <c r="A2524" t="s">
        <v>8141</v>
      </c>
      <c r="B2524" t="s">
        <v>19</v>
      </c>
      <c r="C2524" s="2">
        <v>3066110000</v>
      </c>
      <c r="D2524" s="2">
        <v>3138820000</v>
      </c>
      <c r="E2524" s="2">
        <v>2734050000</v>
      </c>
      <c r="F2524" s="2">
        <v>2620130000</v>
      </c>
      <c r="G2524" s="2">
        <v>2557110000</v>
      </c>
      <c r="H2524" s="2">
        <v>2498940000</v>
      </c>
      <c r="I2524" s="2">
        <v>2431070000</v>
      </c>
      <c r="J2524" s="2">
        <v>2347450000</v>
      </c>
      <c r="K2524" s="2">
        <v>2210990000</v>
      </c>
      <c r="L2524" s="2">
        <v>2079620000</v>
      </c>
      <c r="M2524" s="2">
        <v>1955760000</v>
      </c>
      <c r="N2524" s="2">
        <v>1832640000</v>
      </c>
      <c r="O2524" s="2">
        <v>2033330000</v>
      </c>
      <c r="P2524" s="2">
        <v>1930560000</v>
      </c>
      <c r="Q2524" s="2">
        <v>1835790000</v>
      </c>
      <c r="R2524" s="2">
        <v>1738830000</v>
      </c>
      <c r="S2524" s="2">
        <v>1641150000</v>
      </c>
      <c r="T2524" s="2">
        <v>1549290000</v>
      </c>
      <c r="U2524" s="2">
        <v>1497180000</v>
      </c>
      <c r="V2524" s="2">
        <v>1455490000</v>
      </c>
      <c r="W2524" s="2">
        <v>1415010000</v>
      </c>
      <c r="X2524" s="2">
        <v>1369930000</v>
      </c>
      <c r="Y2524" s="2">
        <v>1320240000</v>
      </c>
      <c r="Z2524" s="2">
        <v>1270560000</v>
      </c>
      <c r="AA2524" s="2">
        <v>1232990000</v>
      </c>
      <c r="AB2524" s="2">
        <v>1194450000</v>
      </c>
      <c r="AC2524" s="2">
        <v>1157120000</v>
      </c>
      <c r="AD2524" s="2">
        <v>1120520000</v>
      </c>
      <c r="AE2524" s="2">
        <v>1083680000</v>
      </c>
      <c r="AF2524" s="2">
        <v>1048540000</v>
      </c>
    </row>
    <row r="2525" spans="1:32">
      <c r="A2525" t="s">
        <v>8142</v>
      </c>
      <c r="B2525" t="s">
        <v>19</v>
      </c>
      <c r="C2525" s="2">
        <v>8865880000</v>
      </c>
      <c r="D2525" s="2">
        <v>9076140000</v>
      </c>
      <c r="E2525" s="2">
        <v>7905700000</v>
      </c>
      <c r="F2525" s="2">
        <v>7576300000</v>
      </c>
      <c r="G2525" s="2">
        <v>7394070000</v>
      </c>
      <c r="H2525" s="2">
        <v>7225870000</v>
      </c>
      <c r="I2525" s="2">
        <v>7029630000</v>
      </c>
      <c r="J2525" s="2">
        <v>6787830000</v>
      </c>
      <c r="K2525" s="2">
        <v>6393240000</v>
      </c>
      <c r="L2525" s="2">
        <v>6013380000</v>
      </c>
      <c r="M2525" s="2">
        <v>5655240000</v>
      </c>
      <c r="N2525" s="2">
        <v>5299200000</v>
      </c>
      <c r="O2525" s="2">
        <v>5879510000</v>
      </c>
      <c r="P2525" s="2">
        <v>5582350000</v>
      </c>
      <c r="Q2525" s="2">
        <v>5308310000</v>
      </c>
      <c r="R2525" s="2">
        <v>5027970000</v>
      </c>
      <c r="S2525" s="2">
        <v>4745520000</v>
      </c>
      <c r="T2525" s="2">
        <v>4479900000</v>
      </c>
      <c r="U2525" s="2">
        <v>4329210000</v>
      </c>
      <c r="V2525" s="2">
        <v>4208660000</v>
      </c>
      <c r="W2525" s="2">
        <v>4091620000</v>
      </c>
      <c r="X2525" s="2">
        <v>3961260000</v>
      </c>
      <c r="Y2525" s="2">
        <v>3817580000</v>
      </c>
      <c r="Z2525" s="2">
        <v>3673910000</v>
      </c>
      <c r="AA2525" s="2">
        <v>3565270000</v>
      </c>
      <c r="AB2525" s="2">
        <v>3453840000</v>
      </c>
      <c r="AC2525" s="2">
        <v>3345910000</v>
      </c>
      <c r="AD2525" s="2">
        <v>3240080000</v>
      </c>
      <c r="AE2525" s="2">
        <v>3133550000</v>
      </c>
      <c r="AF2525" s="2">
        <v>3031920000</v>
      </c>
    </row>
    <row r="2526" spans="1:32">
      <c r="A2526" t="s">
        <v>8143</v>
      </c>
      <c r="B2526" t="s">
        <v>19</v>
      </c>
      <c r="C2526" s="2">
        <v>3163390000</v>
      </c>
      <c r="D2526" s="2">
        <v>3238410000</v>
      </c>
      <c r="E2526" s="2">
        <v>2820790000</v>
      </c>
      <c r="F2526" s="2">
        <v>2703260000</v>
      </c>
      <c r="G2526" s="2">
        <v>2638240000</v>
      </c>
      <c r="H2526" s="2">
        <v>2578220000</v>
      </c>
      <c r="I2526" s="2">
        <v>2508200000</v>
      </c>
      <c r="J2526" s="2">
        <v>2421930000</v>
      </c>
      <c r="K2526" s="2">
        <v>2281140000</v>
      </c>
      <c r="L2526" s="2">
        <v>2145600000</v>
      </c>
      <c r="M2526" s="2">
        <v>2017810000</v>
      </c>
      <c r="N2526" s="2">
        <v>1890780000</v>
      </c>
      <c r="O2526" s="2">
        <v>2097840000</v>
      </c>
      <c r="P2526" s="2">
        <v>1991810000</v>
      </c>
      <c r="Q2526" s="2">
        <v>1894030000</v>
      </c>
      <c r="R2526" s="2">
        <v>1794000000</v>
      </c>
      <c r="S2526" s="2">
        <v>1693220000</v>
      </c>
      <c r="T2526" s="2">
        <v>1598450000</v>
      </c>
      <c r="U2526" s="2">
        <v>1544680000</v>
      </c>
      <c r="V2526" s="2">
        <v>1501670000</v>
      </c>
      <c r="W2526" s="2">
        <v>1459910000</v>
      </c>
      <c r="X2526" s="2">
        <v>1413400000</v>
      </c>
      <c r="Y2526" s="2">
        <v>1362130000</v>
      </c>
      <c r="Z2526" s="2">
        <v>1310870000</v>
      </c>
      <c r="AA2526" s="2">
        <v>1272110000</v>
      </c>
      <c r="AB2526" s="2">
        <v>1232340000</v>
      </c>
      <c r="AC2526" s="2">
        <v>1193830000</v>
      </c>
      <c r="AD2526" s="2">
        <v>1156070000</v>
      </c>
      <c r="AE2526" s="2">
        <v>1118060000</v>
      </c>
      <c r="AF2526" s="2">
        <v>1081800000</v>
      </c>
    </row>
    <row r="2527" spans="1:32">
      <c r="A2527" t="s">
        <v>8144</v>
      </c>
      <c r="B2527" t="s">
        <v>19</v>
      </c>
      <c r="C2527" s="2">
        <v>951406000</v>
      </c>
      <c r="D2527" s="2">
        <v>973970000</v>
      </c>
      <c r="E2527" s="2">
        <v>848369000</v>
      </c>
      <c r="F2527" s="2">
        <v>813020000</v>
      </c>
      <c r="G2527" s="2">
        <v>793466000</v>
      </c>
      <c r="H2527" s="2">
        <v>775415000</v>
      </c>
      <c r="I2527" s="2">
        <v>754356000</v>
      </c>
      <c r="J2527" s="2">
        <v>728409000</v>
      </c>
      <c r="K2527" s="2">
        <v>686066000</v>
      </c>
      <c r="L2527" s="2">
        <v>645302000</v>
      </c>
      <c r="M2527" s="2">
        <v>606869000</v>
      </c>
      <c r="N2527" s="2">
        <v>568663000</v>
      </c>
      <c r="O2527" s="2">
        <v>630937000</v>
      </c>
      <c r="P2527" s="2">
        <v>599048000</v>
      </c>
      <c r="Q2527" s="2">
        <v>569641000</v>
      </c>
      <c r="R2527" s="2">
        <v>539557000</v>
      </c>
      <c r="S2527" s="2">
        <v>509247000</v>
      </c>
      <c r="T2527" s="2">
        <v>480742000</v>
      </c>
      <c r="U2527" s="2">
        <v>464572000</v>
      </c>
      <c r="V2527" s="2">
        <v>451636000</v>
      </c>
      <c r="W2527" s="2">
        <v>439076000</v>
      </c>
      <c r="X2527" s="2">
        <v>425087000</v>
      </c>
      <c r="Y2527" s="2">
        <v>409669000</v>
      </c>
      <c r="Z2527" s="2">
        <v>394251000</v>
      </c>
      <c r="AA2527" s="2">
        <v>382593000</v>
      </c>
      <c r="AB2527" s="2">
        <v>370635000</v>
      </c>
      <c r="AC2527" s="2">
        <v>359053000</v>
      </c>
      <c r="AD2527" s="2">
        <v>347696000</v>
      </c>
      <c r="AE2527" s="2">
        <v>336264000</v>
      </c>
      <c r="AF2527" s="2">
        <v>325358000</v>
      </c>
    </row>
    <row r="2528" spans="1:32">
      <c r="A2528" t="s">
        <v>8145</v>
      </c>
      <c r="B2528" t="s">
        <v>19</v>
      </c>
      <c r="C2528" s="2">
        <v>23733700000</v>
      </c>
      <c r="D2528" s="2">
        <v>24296500000</v>
      </c>
      <c r="E2528" s="2">
        <v>21163300000</v>
      </c>
      <c r="F2528" s="2">
        <v>20281500000</v>
      </c>
      <c r="G2528" s="2">
        <v>19793700000</v>
      </c>
      <c r="H2528" s="2">
        <v>19343400000</v>
      </c>
      <c r="I2528" s="2">
        <v>18818100000</v>
      </c>
      <c r="J2528" s="2">
        <v>18170800000</v>
      </c>
      <c r="K2528" s="2">
        <v>17114500000</v>
      </c>
      <c r="L2528" s="2">
        <v>16097600000</v>
      </c>
      <c r="M2528" s="2">
        <v>15138900000</v>
      </c>
      <c r="N2528" s="2">
        <v>14185800000</v>
      </c>
      <c r="O2528" s="2">
        <v>15739300000</v>
      </c>
      <c r="P2528" s="2">
        <v>14943800000</v>
      </c>
      <c r="Q2528" s="2">
        <v>14210200000</v>
      </c>
      <c r="R2528" s="2">
        <v>13459700000</v>
      </c>
      <c r="S2528" s="2">
        <v>12703600000</v>
      </c>
      <c r="T2528" s="2">
        <v>11992500000</v>
      </c>
      <c r="U2528" s="2">
        <v>11589200000</v>
      </c>
      <c r="V2528" s="2">
        <v>11266500000</v>
      </c>
      <c r="W2528" s="2">
        <v>10953100000</v>
      </c>
      <c r="X2528" s="2">
        <v>10604200000</v>
      </c>
      <c r="Y2528" s="2">
        <v>10219600000</v>
      </c>
      <c r="Z2528" s="2">
        <v>9834940000</v>
      </c>
      <c r="AA2528" s="2">
        <v>9544130000</v>
      </c>
      <c r="AB2528" s="2">
        <v>9245820000</v>
      </c>
      <c r="AC2528" s="2">
        <v>8956880000</v>
      </c>
      <c r="AD2528" s="2">
        <v>8673580000</v>
      </c>
      <c r="AE2528" s="2">
        <v>8388400000</v>
      </c>
      <c r="AF2528" s="2">
        <v>8116350000</v>
      </c>
    </row>
    <row r="2529" spans="1:32">
      <c r="A2529" t="s">
        <v>8146</v>
      </c>
      <c r="B2529" t="s">
        <v>19</v>
      </c>
      <c r="C2529" s="2">
        <v>33269500</v>
      </c>
      <c r="D2529" s="2">
        <v>34058500</v>
      </c>
      <c r="E2529" s="2">
        <v>29666400</v>
      </c>
      <c r="F2529" s="2">
        <v>28430300</v>
      </c>
      <c r="G2529" s="2">
        <v>27746500</v>
      </c>
      <c r="H2529" s="2">
        <v>27115300</v>
      </c>
      <c r="I2529" s="2">
        <v>26378900</v>
      </c>
      <c r="J2529" s="2">
        <v>25471600</v>
      </c>
      <c r="K2529" s="2">
        <v>23990900</v>
      </c>
      <c r="L2529" s="2">
        <v>22565400</v>
      </c>
      <c r="M2529" s="2">
        <v>21221500</v>
      </c>
      <c r="N2529" s="2">
        <v>19885400</v>
      </c>
      <c r="O2529" s="2">
        <v>22063100</v>
      </c>
      <c r="P2529" s="2">
        <v>20948000</v>
      </c>
      <c r="Q2529" s="2">
        <v>19919600</v>
      </c>
      <c r="R2529" s="2">
        <v>18867600</v>
      </c>
      <c r="S2529" s="2">
        <v>17807700</v>
      </c>
      <c r="T2529" s="2">
        <v>16811000</v>
      </c>
      <c r="U2529" s="2">
        <v>16245500</v>
      </c>
      <c r="V2529" s="2">
        <v>15793200</v>
      </c>
      <c r="W2529" s="2">
        <v>15353900</v>
      </c>
      <c r="X2529" s="2">
        <v>14864800</v>
      </c>
      <c r="Y2529" s="2">
        <v>14325600</v>
      </c>
      <c r="Z2529" s="2">
        <v>13786500</v>
      </c>
      <c r="AA2529" s="2">
        <v>13378800</v>
      </c>
      <c r="AB2529" s="2">
        <v>12960600</v>
      </c>
      <c r="AC2529" s="2">
        <v>12555600</v>
      </c>
      <c r="AD2529" s="2">
        <v>12158500</v>
      </c>
      <c r="AE2529" s="2">
        <v>11758700</v>
      </c>
      <c r="AF2529" s="2">
        <v>11377400</v>
      </c>
    </row>
    <row r="2530" spans="1:32">
      <c r="A2530" t="s">
        <v>8147</v>
      </c>
      <c r="B2530" t="s">
        <v>19</v>
      </c>
      <c r="C2530" s="2">
        <v>22643500</v>
      </c>
      <c r="D2530" s="2">
        <v>23180500</v>
      </c>
      <c r="E2530" s="2">
        <v>20191200</v>
      </c>
      <c r="F2530" s="2">
        <v>19349900</v>
      </c>
      <c r="G2530" s="2">
        <v>18884500</v>
      </c>
      <c r="H2530" s="2">
        <v>18454900</v>
      </c>
      <c r="I2530" s="2">
        <v>17953700</v>
      </c>
      <c r="J2530" s="2">
        <v>17336200</v>
      </c>
      <c r="K2530" s="2">
        <v>16328400</v>
      </c>
      <c r="L2530" s="2">
        <v>15358200</v>
      </c>
      <c r="M2530" s="2">
        <v>14443500</v>
      </c>
      <c r="N2530" s="2">
        <v>13534200</v>
      </c>
      <c r="O2530" s="2">
        <v>15016300</v>
      </c>
      <c r="P2530" s="2">
        <v>14257400</v>
      </c>
      <c r="Q2530" s="2">
        <v>13557500</v>
      </c>
      <c r="R2530" s="2">
        <v>12841500</v>
      </c>
      <c r="S2530" s="2">
        <v>12120100</v>
      </c>
      <c r="T2530" s="2">
        <v>11441700</v>
      </c>
      <c r="U2530" s="2">
        <v>11056800</v>
      </c>
      <c r="V2530" s="2">
        <v>10749000</v>
      </c>
      <c r="W2530" s="2">
        <v>10450000</v>
      </c>
      <c r="X2530" s="2">
        <v>10117100</v>
      </c>
      <c r="Y2530" s="2">
        <v>9750130</v>
      </c>
      <c r="Z2530" s="2">
        <v>9383180</v>
      </c>
      <c r="AA2530" s="2">
        <v>9105730</v>
      </c>
      <c r="AB2530" s="2">
        <v>8821120</v>
      </c>
      <c r="AC2530" s="2">
        <v>8545460</v>
      </c>
      <c r="AD2530" s="2">
        <v>8275170</v>
      </c>
      <c r="AE2530" s="2">
        <v>8003090</v>
      </c>
      <c r="AF2530" s="2">
        <v>7743540</v>
      </c>
    </row>
    <row r="2531" spans="1:32">
      <c r="A2531" t="s">
        <v>8148</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8149</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8150</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8151</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8152</v>
      </c>
      <c r="B2535" t="s">
        <v>19</v>
      </c>
      <c r="C2535" s="2">
        <v>27131800</v>
      </c>
      <c r="D2535" s="2">
        <v>88609000</v>
      </c>
      <c r="E2535" s="2">
        <v>78260600</v>
      </c>
      <c r="F2535" s="2">
        <v>74814200</v>
      </c>
      <c r="G2535" s="2">
        <v>73128000</v>
      </c>
      <c r="H2535" s="2">
        <v>72497600</v>
      </c>
      <c r="I2535" s="2">
        <v>70902100</v>
      </c>
      <c r="J2535" s="2">
        <v>68564800</v>
      </c>
      <c r="K2535" s="2">
        <v>66258200</v>
      </c>
      <c r="L2535" s="2">
        <v>63297300</v>
      </c>
      <c r="M2535" s="2">
        <v>60566200</v>
      </c>
      <c r="N2535" s="2">
        <v>58522100</v>
      </c>
      <c r="O2535" s="2">
        <v>57288900</v>
      </c>
      <c r="P2535" s="2">
        <v>56128800</v>
      </c>
      <c r="Q2535" s="2">
        <v>55086600</v>
      </c>
      <c r="R2535" s="2">
        <v>53999800</v>
      </c>
      <c r="S2535" s="2">
        <v>53219900</v>
      </c>
      <c r="T2535" s="2">
        <v>52005300</v>
      </c>
      <c r="U2535" s="2">
        <v>50546600</v>
      </c>
      <c r="V2535" s="2">
        <v>49374200</v>
      </c>
      <c r="W2535" s="2">
        <v>48516600</v>
      </c>
      <c r="X2535" s="2">
        <v>47786200</v>
      </c>
      <c r="Y2535" s="2">
        <v>46852400</v>
      </c>
      <c r="Z2535" s="2">
        <v>45814000</v>
      </c>
      <c r="AA2535" s="2">
        <v>44689500</v>
      </c>
      <c r="AB2535" s="2">
        <v>43717100</v>
      </c>
      <c r="AC2535" s="2">
        <v>42849100</v>
      </c>
      <c r="AD2535" s="2">
        <v>41791300</v>
      </c>
      <c r="AE2535" s="2">
        <v>40878800</v>
      </c>
      <c r="AF2535" s="2">
        <v>40327000</v>
      </c>
    </row>
    <row r="2536" spans="1:32">
      <c r="A2536" t="s">
        <v>8153</v>
      </c>
      <c r="B2536" t="s">
        <v>19</v>
      </c>
      <c r="C2536" s="2">
        <v>919750000</v>
      </c>
      <c r="D2536" s="2">
        <v>3003780000</v>
      </c>
      <c r="E2536" s="2">
        <v>2652980000</v>
      </c>
      <c r="F2536" s="2">
        <v>2536150000</v>
      </c>
      <c r="G2536" s="2">
        <v>2478990000</v>
      </c>
      <c r="H2536" s="2">
        <v>2457620000</v>
      </c>
      <c r="I2536" s="2">
        <v>2403530000</v>
      </c>
      <c r="J2536" s="2">
        <v>2324300000</v>
      </c>
      <c r="K2536" s="2">
        <v>2246110000</v>
      </c>
      <c r="L2536" s="2">
        <v>2145740000</v>
      </c>
      <c r="M2536" s="2">
        <v>2053150000</v>
      </c>
      <c r="N2536" s="2">
        <v>1983860000</v>
      </c>
      <c r="O2536" s="2">
        <v>1942050000</v>
      </c>
      <c r="P2536" s="2">
        <v>1902730000</v>
      </c>
      <c r="Q2536" s="2">
        <v>1867400000</v>
      </c>
      <c r="R2536" s="2">
        <v>1830560000</v>
      </c>
      <c r="S2536" s="2">
        <v>1804120000</v>
      </c>
      <c r="T2536" s="2">
        <v>1762940000</v>
      </c>
      <c r="U2536" s="2">
        <v>1713500000</v>
      </c>
      <c r="V2536" s="2">
        <v>1673750000</v>
      </c>
      <c r="W2536" s="2">
        <v>1644680000</v>
      </c>
      <c r="X2536" s="2">
        <v>1619920000</v>
      </c>
      <c r="Y2536" s="2">
        <v>1588260000</v>
      </c>
      <c r="Z2536" s="2">
        <v>1553060000</v>
      </c>
      <c r="AA2536" s="2">
        <v>1514940000</v>
      </c>
      <c r="AB2536" s="2">
        <v>1481980000</v>
      </c>
      <c r="AC2536" s="2">
        <v>1452550000</v>
      </c>
      <c r="AD2536" s="2">
        <v>1416700000</v>
      </c>
      <c r="AE2536" s="2">
        <v>1385760000</v>
      </c>
      <c r="AF2536" s="2">
        <v>1367060000</v>
      </c>
    </row>
    <row r="2537" spans="1:32">
      <c r="A2537" t="s">
        <v>8154</v>
      </c>
      <c r="B2537" t="s">
        <v>19</v>
      </c>
      <c r="C2537" s="2">
        <v>2659530000</v>
      </c>
      <c r="D2537" s="2">
        <v>8685660000</v>
      </c>
      <c r="E2537" s="2">
        <v>7671290000</v>
      </c>
      <c r="F2537" s="2">
        <v>7333460000</v>
      </c>
      <c r="G2537" s="2">
        <v>7168180000</v>
      </c>
      <c r="H2537" s="2">
        <v>7106390000</v>
      </c>
      <c r="I2537" s="2">
        <v>6949990000</v>
      </c>
      <c r="J2537" s="2">
        <v>6720890000</v>
      </c>
      <c r="K2537" s="2">
        <v>6494780000</v>
      </c>
      <c r="L2537" s="2">
        <v>6204560000</v>
      </c>
      <c r="M2537" s="2">
        <v>5936840000</v>
      </c>
      <c r="N2537" s="2">
        <v>5736470000</v>
      </c>
      <c r="O2537" s="2">
        <v>5615600000</v>
      </c>
      <c r="P2537" s="2">
        <v>5501880000</v>
      </c>
      <c r="Q2537" s="2">
        <v>5399720000</v>
      </c>
      <c r="R2537" s="2">
        <v>5293190000</v>
      </c>
      <c r="S2537" s="2">
        <v>5216740000</v>
      </c>
      <c r="T2537" s="2">
        <v>5097690000</v>
      </c>
      <c r="U2537" s="2">
        <v>4954700000</v>
      </c>
      <c r="V2537" s="2">
        <v>4839770000</v>
      </c>
      <c r="W2537" s="2">
        <v>4755710000</v>
      </c>
      <c r="X2537" s="2">
        <v>4684120000</v>
      </c>
      <c r="Y2537" s="2">
        <v>4592580000</v>
      </c>
      <c r="Z2537" s="2">
        <v>4490800000</v>
      </c>
      <c r="AA2537" s="2">
        <v>4380570000</v>
      </c>
      <c r="AB2537" s="2">
        <v>4285250000</v>
      </c>
      <c r="AC2537" s="2">
        <v>4200170000</v>
      </c>
      <c r="AD2537" s="2">
        <v>4096490000</v>
      </c>
      <c r="AE2537" s="2">
        <v>4007030000</v>
      </c>
      <c r="AF2537" s="2">
        <v>3952950000</v>
      </c>
    </row>
    <row r="2538" spans="1:32">
      <c r="A2538" t="s">
        <v>8155</v>
      </c>
      <c r="B2538" t="s">
        <v>19</v>
      </c>
      <c r="C2538" s="2">
        <v>948931000</v>
      </c>
      <c r="D2538" s="2">
        <v>3099080000</v>
      </c>
      <c r="E2538" s="2">
        <v>2737150000</v>
      </c>
      <c r="F2538" s="2">
        <v>2616610000</v>
      </c>
      <c r="G2538" s="2">
        <v>2557640000</v>
      </c>
      <c r="H2538" s="2">
        <v>2535590000</v>
      </c>
      <c r="I2538" s="2">
        <v>2479790000</v>
      </c>
      <c r="J2538" s="2">
        <v>2398040000</v>
      </c>
      <c r="K2538" s="2">
        <v>2317370000</v>
      </c>
      <c r="L2538" s="2">
        <v>2213810000</v>
      </c>
      <c r="M2538" s="2">
        <v>2118290000</v>
      </c>
      <c r="N2538" s="2">
        <v>2046800000</v>
      </c>
      <c r="O2538" s="2">
        <v>2003670000</v>
      </c>
      <c r="P2538" s="2">
        <v>1963100000</v>
      </c>
      <c r="Q2538" s="2">
        <v>1926640000</v>
      </c>
      <c r="R2538" s="2">
        <v>1888630000</v>
      </c>
      <c r="S2538" s="2">
        <v>1861360000</v>
      </c>
      <c r="T2538" s="2">
        <v>1818880000</v>
      </c>
      <c r="U2538" s="2">
        <v>1767860000</v>
      </c>
      <c r="V2538" s="2">
        <v>1726850000</v>
      </c>
      <c r="W2538" s="2">
        <v>1696860000</v>
      </c>
      <c r="X2538" s="2">
        <v>1671310000</v>
      </c>
      <c r="Y2538" s="2">
        <v>1638650000</v>
      </c>
      <c r="Z2538" s="2">
        <v>1602340000</v>
      </c>
      <c r="AA2538" s="2">
        <v>1563010000</v>
      </c>
      <c r="AB2538" s="2">
        <v>1529000000</v>
      </c>
      <c r="AC2538" s="2">
        <v>1498640000</v>
      </c>
      <c r="AD2538" s="2">
        <v>1461640000</v>
      </c>
      <c r="AE2538" s="2">
        <v>1429730000</v>
      </c>
      <c r="AF2538" s="2">
        <v>1410430000</v>
      </c>
    </row>
    <row r="2539" spans="1:32">
      <c r="A2539" t="s">
        <v>8156</v>
      </c>
      <c r="B2539" t="s">
        <v>19</v>
      </c>
      <c r="C2539" s="2">
        <v>285397000</v>
      </c>
      <c r="D2539" s="2">
        <v>932067000</v>
      </c>
      <c r="E2539" s="2">
        <v>823214000</v>
      </c>
      <c r="F2539" s="2">
        <v>786961000</v>
      </c>
      <c r="G2539" s="2">
        <v>769225000</v>
      </c>
      <c r="H2539" s="2">
        <v>762594000</v>
      </c>
      <c r="I2539" s="2">
        <v>745811000</v>
      </c>
      <c r="J2539" s="2">
        <v>721225000</v>
      </c>
      <c r="K2539" s="2">
        <v>696962000</v>
      </c>
      <c r="L2539" s="2">
        <v>665817000</v>
      </c>
      <c r="M2539" s="2">
        <v>637089000</v>
      </c>
      <c r="N2539" s="2">
        <v>615587000</v>
      </c>
      <c r="O2539" s="2">
        <v>602615000</v>
      </c>
      <c r="P2539" s="2">
        <v>590412000</v>
      </c>
      <c r="Q2539" s="2">
        <v>579449000</v>
      </c>
      <c r="R2539" s="2">
        <v>568018000</v>
      </c>
      <c r="S2539" s="2">
        <v>559814000</v>
      </c>
      <c r="T2539" s="2">
        <v>547038000</v>
      </c>
      <c r="U2539" s="2">
        <v>531694000</v>
      </c>
      <c r="V2539" s="2">
        <v>519361000</v>
      </c>
      <c r="W2539" s="2">
        <v>510340000</v>
      </c>
      <c r="X2539" s="2">
        <v>502658000</v>
      </c>
      <c r="Y2539" s="2">
        <v>492834000</v>
      </c>
      <c r="Z2539" s="2">
        <v>481912000</v>
      </c>
      <c r="AA2539" s="2">
        <v>470084000</v>
      </c>
      <c r="AB2539" s="2">
        <v>459855000</v>
      </c>
      <c r="AC2539" s="2">
        <v>450724000</v>
      </c>
      <c r="AD2539" s="2">
        <v>439598000</v>
      </c>
      <c r="AE2539" s="2">
        <v>429999000</v>
      </c>
      <c r="AF2539" s="2">
        <v>424195000</v>
      </c>
    </row>
    <row r="2540" spans="1:32">
      <c r="A2540" t="s">
        <v>8157</v>
      </c>
      <c r="B2540" t="s">
        <v>19</v>
      </c>
      <c r="C2540" s="2">
        <v>7119470000</v>
      </c>
      <c r="D2540" s="2">
        <v>23251200000</v>
      </c>
      <c r="E2540" s="2">
        <v>20535800000</v>
      </c>
      <c r="F2540" s="2">
        <v>19631400000</v>
      </c>
      <c r="G2540" s="2">
        <v>19189000000</v>
      </c>
      <c r="H2540" s="2">
        <v>19023600000</v>
      </c>
      <c r="I2540" s="2">
        <v>18604900000</v>
      </c>
      <c r="J2540" s="2">
        <v>17991600000</v>
      </c>
      <c r="K2540" s="2">
        <v>17386300000</v>
      </c>
      <c r="L2540" s="2">
        <v>16609400000</v>
      </c>
      <c r="M2540" s="2">
        <v>15892700000</v>
      </c>
      <c r="N2540" s="2">
        <v>15356400000</v>
      </c>
      <c r="O2540" s="2">
        <v>15032800000</v>
      </c>
      <c r="P2540" s="2">
        <v>14728400000</v>
      </c>
      <c r="Q2540" s="2">
        <v>14454900000</v>
      </c>
      <c r="R2540" s="2">
        <v>14169700000</v>
      </c>
      <c r="S2540" s="2">
        <v>13965000000</v>
      </c>
      <c r="T2540" s="2">
        <v>13646300000</v>
      </c>
      <c r="U2540" s="2">
        <v>13263600000</v>
      </c>
      <c r="V2540" s="2">
        <v>12955900000</v>
      </c>
      <c r="W2540" s="2">
        <v>12730900000</v>
      </c>
      <c r="X2540" s="2">
        <v>12539200000</v>
      </c>
      <c r="Y2540" s="2">
        <v>12294200000</v>
      </c>
      <c r="Z2540" s="2">
        <v>12021700000</v>
      </c>
      <c r="AA2540" s="2">
        <v>11726700000</v>
      </c>
      <c r="AB2540" s="2">
        <v>11471500000</v>
      </c>
      <c r="AC2540" s="2">
        <v>11243700000</v>
      </c>
      <c r="AD2540" s="2">
        <v>10966200000</v>
      </c>
      <c r="AE2540" s="2">
        <v>10726700000</v>
      </c>
      <c r="AF2540" s="2">
        <v>10581900000</v>
      </c>
    </row>
    <row r="2541" spans="1:32">
      <c r="A2541" t="s">
        <v>8158</v>
      </c>
      <c r="B2541" t="s">
        <v>19</v>
      </c>
      <c r="C2541" s="2">
        <v>9979960</v>
      </c>
      <c r="D2541" s="2">
        <v>32593200</v>
      </c>
      <c r="E2541" s="2">
        <v>28786800</v>
      </c>
      <c r="F2541" s="2">
        <v>27519100</v>
      </c>
      <c r="G2541" s="2">
        <v>26898800</v>
      </c>
      <c r="H2541" s="2">
        <v>26667000</v>
      </c>
      <c r="I2541" s="2">
        <v>26080100</v>
      </c>
      <c r="J2541" s="2">
        <v>25220400</v>
      </c>
      <c r="K2541" s="2">
        <v>24371900</v>
      </c>
      <c r="L2541" s="2">
        <v>23282800</v>
      </c>
      <c r="M2541" s="2">
        <v>22278200</v>
      </c>
      <c r="N2541" s="2">
        <v>21526300</v>
      </c>
      <c r="O2541" s="2">
        <v>21072700</v>
      </c>
      <c r="P2541" s="2">
        <v>20646000</v>
      </c>
      <c r="Q2541" s="2">
        <v>20262600</v>
      </c>
      <c r="R2541" s="2">
        <v>19862900</v>
      </c>
      <c r="S2541" s="2">
        <v>19576000</v>
      </c>
      <c r="T2541" s="2">
        <v>19129200</v>
      </c>
      <c r="U2541" s="2">
        <v>18592700</v>
      </c>
      <c r="V2541" s="2">
        <v>18161400</v>
      </c>
      <c r="W2541" s="2">
        <v>17846000</v>
      </c>
      <c r="X2541" s="2">
        <v>17577300</v>
      </c>
      <c r="Y2541" s="2">
        <v>17233800</v>
      </c>
      <c r="Z2541" s="2">
        <v>16851900</v>
      </c>
      <c r="AA2541" s="2">
        <v>16438200</v>
      </c>
      <c r="AB2541" s="2">
        <v>16080500</v>
      </c>
      <c r="AC2541" s="2">
        <v>15761300</v>
      </c>
      <c r="AD2541" s="2">
        <v>15372200</v>
      </c>
      <c r="AE2541" s="2">
        <v>15036500</v>
      </c>
      <c r="AF2541" s="2">
        <v>14833600</v>
      </c>
    </row>
    <row r="2542" spans="1:32">
      <c r="A2542" t="s">
        <v>8159</v>
      </c>
      <c r="B2542" t="s">
        <v>19</v>
      </c>
      <c r="C2542" s="2">
        <v>6792450</v>
      </c>
      <c r="D2542" s="2">
        <v>22183200</v>
      </c>
      <c r="E2542" s="2">
        <v>19592500</v>
      </c>
      <c r="F2542" s="2">
        <v>18729700</v>
      </c>
      <c r="G2542" s="2">
        <v>18307600</v>
      </c>
      <c r="H2542" s="2">
        <v>18149700</v>
      </c>
      <c r="I2542" s="2">
        <v>17750300</v>
      </c>
      <c r="J2542" s="2">
        <v>17165200</v>
      </c>
      <c r="K2542" s="2">
        <v>16587700</v>
      </c>
      <c r="L2542" s="2">
        <v>15846500</v>
      </c>
      <c r="M2542" s="2">
        <v>15162700</v>
      </c>
      <c r="N2542" s="2">
        <v>14651000</v>
      </c>
      <c r="O2542" s="2">
        <v>14342300</v>
      </c>
      <c r="P2542" s="2">
        <v>14051800</v>
      </c>
      <c r="Q2542" s="2">
        <v>13790900</v>
      </c>
      <c r="R2542" s="2">
        <v>13518800</v>
      </c>
      <c r="S2542" s="2">
        <v>13323600</v>
      </c>
      <c r="T2542" s="2">
        <v>13019500</v>
      </c>
      <c r="U2542" s="2">
        <v>12654300</v>
      </c>
      <c r="V2542" s="2">
        <v>12360800</v>
      </c>
      <c r="W2542" s="2">
        <v>12146100</v>
      </c>
      <c r="X2542" s="2">
        <v>11963300</v>
      </c>
      <c r="Y2542" s="2">
        <v>11729500</v>
      </c>
      <c r="Z2542" s="2">
        <v>11469500</v>
      </c>
      <c r="AA2542" s="2">
        <v>11188000</v>
      </c>
      <c r="AB2542" s="2">
        <v>10944600</v>
      </c>
      <c r="AC2542" s="2">
        <v>10727300</v>
      </c>
      <c r="AD2542" s="2">
        <v>10462400</v>
      </c>
      <c r="AE2542" s="2">
        <v>10234000</v>
      </c>
      <c r="AF2542" s="2">
        <v>10095900</v>
      </c>
    </row>
    <row r="2543" spans="1:32">
      <c r="A2543" t="s">
        <v>8160</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8161</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8162</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8163</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8164</v>
      </c>
      <c r="B2547" t="s">
        <v>19</v>
      </c>
      <c r="C2547" s="2">
        <v>2328040</v>
      </c>
      <c r="D2547" s="2">
        <v>2383810</v>
      </c>
      <c r="E2547" s="2">
        <v>2139990</v>
      </c>
      <c r="F2547" s="2">
        <v>2162870</v>
      </c>
      <c r="G2547" s="2">
        <v>2190760</v>
      </c>
      <c r="H2547" s="2">
        <v>2232230</v>
      </c>
      <c r="I2547" s="2">
        <v>2278700</v>
      </c>
      <c r="J2547" s="2">
        <v>2322320</v>
      </c>
      <c r="K2547" s="2">
        <v>2360210</v>
      </c>
      <c r="L2547" s="2">
        <v>2390960</v>
      </c>
      <c r="M2547" s="2">
        <v>2418130</v>
      </c>
      <c r="N2547" s="2">
        <v>2449590</v>
      </c>
      <c r="O2547" s="2">
        <v>2483190</v>
      </c>
      <c r="P2547" s="2">
        <v>2513220</v>
      </c>
      <c r="Q2547" s="2">
        <v>2541820</v>
      </c>
      <c r="R2547" s="2">
        <v>2568280</v>
      </c>
      <c r="S2547" s="2">
        <v>2597590</v>
      </c>
      <c r="T2547" s="2">
        <v>2629770</v>
      </c>
      <c r="U2547" s="2">
        <v>2661230</v>
      </c>
      <c r="V2547" s="2">
        <v>2696980</v>
      </c>
      <c r="W2547" s="2">
        <v>2736300</v>
      </c>
      <c r="X2547" s="2">
        <v>2777060</v>
      </c>
      <c r="Y2547" s="2">
        <v>2818530</v>
      </c>
      <c r="Z2547" s="2">
        <v>2859280</v>
      </c>
      <c r="AA2547" s="2">
        <v>2897890</v>
      </c>
      <c r="AB2547" s="2">
        <v>2937930</v>
      </c>
      <c r="AC2547" s="2">
        <v>2980120</v>
      </c>
      <c r="AD2547" s="2">
        <v>3020870</v>
      </c>
      <c r="AE2547" s="2">
        <v>3056620</v>
      </c>
      <c r="AF2547" s="2">
        <v>3102380</v>
      </c>
    </row>
    <row r="2548" spans="1:32">
      <c r="A2548" t="s">
        <v>8165</v>
      </c>
      <c r="B2548" t="s">
        <v>19</v>
      </c>
      <c r="C2548" s="2">
        <v>78918900</v>
      </c>
      <c r="D2548" s="2">
        <v>80809500</v>
      </c>
      <c r="E2548" s="2">
        <v>72544300</v>
      </c>
      <c r="F2548" s="2">
        <v>73319900</v>
      </c>
      <c r="G2548" s="2">
        <v>74265200</v>
      </c>
      <c r="H2548" s="2">
        <v>75671000</v>
      </c>
      <c r="I2548" s="2">
        <v>77246500</v>
      </c>
      <c r="J2548" s="2">
        <v>78725000</v>
      </c>
      <c r="K2548" s="2">
        <v>80009600</v>
      </c>
      <c r="L2548" s="2">
        <v>81051900</v>
      </c>
      <c r="M2548" s="2">
        <v>81972900</v>
      </c>
      <c r="N2548" s="2">
        <v>83039400</v>
      </c>
      <c r="O2548" s="2">
        <v>84178600</v>
      </c>
      <c r="P2548" s="2">
        <v>85196600</v>
      </c>
      <c r="Q2548" s="2">
        <v>86166100</v>
      </c>
      <c r="R2548" s="2">
        <v>87062900</v>
      </c>
      <c r="S2548" s="2">
        <v>88056700</v>
      </c>
      <c r="T2548" s="2">
        <v>89147400</v>
      </c>
      <c r="U2548" s="2">
        <v>90213800</v>
      </c>
      <c r="V2548" s="2">
        <v>91425700</v>
      </c>
      <c r="W2548" s="2">
        <v>92758800</v>
      </c>
      <c r="X2548" s="2">
        <v>94140400</v>
      </c>
      <c r="Y2548" s="2">
        <v>95546200</v>
      </c>
      <c r="Z2548" s="2">
        <v>96927800</v>
      </c>
      <c r="AA2548" s="2">
        <v>98236600</v>
      </c>
      <c r="AB2548" s="2">
        <v>99593900</v>
      </c>
      <c r="AC2548" s="2">
        <v>101024000</v>
      </c>
      <c r="AD2548" s="2">
        <v>102406000</v>
      </c>
      <c r="AE2548" s="2">
        <v>103617000</v>
      </c>
      <c r="AF2548" s="2">
        <v>105169000</v>
      </c>
    </row>
    <row r="2549" spans="1:32">
      <c r="A2549" t="s">
        <v>8166</v>
      </c>
      <c r="B2549" t="s">
        <v>19</v>
      </c>
      <c r="C2549" s="2">
        <v>228200000</v>
      </c>
      <c r="D2549" s="2">
        <v>233667000</v>
      </c>
      <c r="E2549" s="2">
        <v>209767000</v>
      </c>
      <c r="F2549" s="2">
        <v>212010000</v>
      </c>
      <c r="G2549" s="2">
        <v>214744000</v>
      </c>
      <c r="H2549" s="2">
        <v>218808000</v>
      </c>
      <c r="I2549" s="2">
        <v>223364000</v>
      </c>
      <c r="J2549" s="2">
        <v>227639000</v>
      </c>
      <c r="K2549" s="2">
        <v>231354000</v>
      </c>
      <c r="L2549" s="2">
        <v>234368000</v>
      </c>
      <c r="M2549" s="2">
        <v>237031000</v>
      </c>
      <c r="N2549" s="2">
        <v>240115000</v>
      </c>
      <c r="O2549" s="2">
        <v>243409000</v>
      </c>
      <c r="P2549" s="2">
        <v>246352000</v>
      </c>
      <c r="Q2549" s="2">
        <v>249156000</v>
      </c>
      <c r="R2549" s="2">
        <v>251749000</v>
      </c>
      <c r="S2549" s="2">
        <v>254622000</v>
      </c>
      <c r="T2549" s="2">
        <v>257776000</v>
      </c>
      <c r="U2549" s="2">
        <v>260860000</v>
      </c>
      <c r="V2549" s="2">
        <v>264364000</v>
      </c>
      <c r="W2549" s="2">
        <v>268219000</v>
      </c>
      <c r="X2549" s="2">
        <v>272214000</v>
      </c>
      <c r="Y2549" s="2">
        <v>276279000</v>
      </c>
      <c r="Z2549" s="2">
        <v>280274000</v>
      </c>
      <c r="AA2549" s="2">
        <v>284059000</v>
      </c>
      <c r="AB2549" s="2">
        <v>287983000</v>
      </c>
      <c r="AC2549" s="2">
        <v>292118000</v>
      </c>
      <c r="AD2549" s="2">
        <v>296113000</v>
      </c>
      <c r="AE2549" s="2">
        <v>299618000</v>
      </c>
      <c r="AF2549" s="2">
        <v>304103000</v>
      </c>
    </row>
    <row r="2550" spans="1:32">
      <c r="A2550" t="s">
        <v>8167</v>
      </c>
      <c r="B2550" t="s">
        <v>19</v>
      </c>
      <c r="C2550" s="2">
        <v>81422800</v>
      </c>
      <c r="D2550" s="2">
        <v>83373300</v>
      </c>
      <c r="E2550" s="2">
        <v>74846000</v>
      </c>
      <c r="F2550" s="2">
        <v>75646200</v>
      </c>
      <c r="G2550" s="2">
        <v>76621400</v>
      </c>
      <c r="H2550" s="2">
        <v>78071900</v>
      </c>
      <c r="I2550" s="2">
        <v>79697300</v>
      </c>
      <c r="J2550" s="2">
        <v>81222700</v>
      </c>
      <c r="K2550" s="2">
        <v>82548100</v>
      </c>
      <c r="L2550" s="2">
        <v>83623400</v>
      </c>
      <c r="M2550" s="2">
        <v>84573700</v>
      </c>
      <c r="N2550" s="2">
        <v>85674000</v>
      </c>
      <c r="O2550" s="2">
        <v>86849300</v>
      </c>
      <c r="P2550" s="2">
        <v>87899600</v>
      </c>
      <c r="Q2550" s="2">
        <v>88899900</v>
      </c>
      <c r="R2550" s="2">
        <v>89825100</v>
      </c>
      <c r="S2550" s="2">
        <v>90850400</v>
      </c>
      <c r="T2550" s="2">
        <v>91975700</v>
      </c>
      <c r="U2550" s="2">
        <v>93076100</v>
      </c>
      <c r="V2550" s="2">
        <v>94326400</v>
      </c>
      <c r="W2550" s="2">
        <v>95701800</v>
      </c>
      <c r="X2550" s="2">
        <v>97127200</v>
      </c>
      <c r="Y2550" s="2">
        <v>98577600</v>
      </c>
      <c r="Z2550" s="2">
        <v>100003000</v>
      </c>
      <c r="AA2550" s="2">
        <v>101353000</v>
      </c>
      <c r="AB2550" s="2">
        <v>102754000</v>
      </c>
      <c r="AC2550" s="2">
        <v>104229000</v>
      </c>
      <c r="AD2550" s="2">
        <v>105655000</v>
      </c>
      <c r="AE2550" s="2">
        <v>106905000</v>
      </c>
      <c r="AF2550" s="2">
        <v>108505000</v>
      </c>
    </row>
    <row r="2551" spans="1:32">
      <c r="A2551" t="s">
        <v>8168</v>
      </c>
      <c r="B2551" t="s">
        <v>19</v>
      </c>
      <c r="C2551" s="2">
        <v>24488400</v>
      </c>
      <c r="D2551" s="2">
        <v>25075000</v>
      </c>
      <c r="E2551" s="2">
        <v>22510400</v>
      </c>
      <c r="F2551" s="2">
        <v>22751000</v>
      </c>
      <c r="G2551" s="2">
        <v>23044300</v>
      </c>
      <c r="H2551" s="2">
        <v>23480600</v>
      </c>
      <c r="I2551" s="2">
        <v>23969400</v>
      </c>
      <c r="J2551" s="2">
        <v>24428200</v>
      </c>
      <c r="K2551" s="2">
        <v>24826800</v>
      </c>
      <c r="L2551" s="2">
        <v>25150200</v>
      </c>
      <c r="M2551" s="2">
        <v>25436000</v>
      </c>
      <c r="N2551" s="2">
        <v>25766900</v>
      </c>
      <c r="O2551" s="2">
        <v>26120400</v>
      </c>
      <c r="P2551" s="2">
        <v>26436300</v>
      </c>
      <c r="Q2551" s="2">
        <v>26737200</v>
      </c>
      <c r="R2551" s="2">
        <v>27015400</v>
      </c>
      <c r="S2551" s="2">
        <v>27323800</v>
      </c>
      <c r="T2551" s="2">
        <v>27662200</v>
      </c>
      <c r="U2551" s="2">
        <v>27993200</v>
      </c>
      <c r="V2551" s="2">
        <v>28369200</v>
      </c>
      <c r="W2551" s="2">
        <v>28782900</v>
      </c>
      <c r="X2551" s="2">
        <v>29211600</v>
      </c>
      <c r="Y2551" s="2">
        <v>29647800</v>
      </c>
      <c r="Z2551" s="2">
        <v>30076500</v>
      </c>
      <c r="AA2551" s="2">
        <v>30482600</v>
      </c>
      <c r="AB2551" s="2">
        <v>30903800</v>
      </c>
      <c r="AC2551" s="2">
        <v>31347500</v>
      </c>
      <c r="AD2551" s="2">
        <v>31776200</v>
      </c>
      <c r="AE2551" s="2">
        <v>32152300</v>
      </c>
      <c r="AF2551" s="2">
        <v>32633600</v>
      </c>
    </row>
    <row r="2552" spans="1:32">
      <c r="A2552" t="s">
        <v>8169</v>
      </c>
      <c r="B2552" t="s">
        <v>19</v>
      </c>
      <c r="C2552" s="2">
        <v>610884000</v>
      </c>
      <c r="D2552" s="2">
        <v>625518000</v>
      </c>
      <c r="E2552" s="2">
        <v>561541000</v>
      </c>
      <c r="F2552" s="2">
        <v>567544000</v>
      </c>
      <c r="G2552" s="2">
        <v>574862000</v>
      </c>
      <c r="H2552" s="2">
        <v>585743000</v>
      </c>
      <c r="I2552" s="2">
        <v>597939000</v>
      </c>
      <c r="J2552" s="2">
        <v>609383000</v>
      </c>
      <c r="K2552" s="2">
        <v>619327000</v>
      </c>
      <c r="L2552" s="2">
        <v>627395000</v>
      </c>
      <c r="M2552" s="2">
        <v>634524000</v>
      </c>
      <c r="N2552" s="2">
        <v>642779000</v>
      </c>
      <c r="O2552" s="2">
        <v>651597000</v>
      </c>
      <c r="P2552" s="2">
        <v>659477000</v>
      </c>
      <c r="Q2552" s="2">
        <v>666982000</v>
      </c>
      <c r="R2552" s="2">
        <v>673924000</v>
      </c>
      <c r="S2552" s="2">
        <v>681616000</v>
      </c>
      <c r="T2552" s="2">
        <v>690059000</v>
      </c>
      <c r="U2552" s="2">
        <v>698314000</v>
      </c>
      <c r="V2552" s="2">
        <v>707695000</v>
      </c>
      <c r="W2552" s="2">
        <v>718014000</v>
      </c>
      <c r="X2552" s="2">
        <v>728708000</v>
      </c>
      <c r="Y2552" s="2">
        <v>739590000</v>
      </c>
      <c r="Z2552" s="2">
        <v>750284000</v>
      </c>
      <c r="AA2552" s="2">
        <v>760416000</v>
      </c>
      <c r="AB2552" s="2">
        <v>770922000</v>
      </c>
      <c r="AC2552" s="2">
        <v>781992000</v>
      </c>
      <c r="AD2552" s="2">
        <v>792686000</v>
      </c>
      <c r="AE2552" s="2">
        <v>802067000</v>
      </c>
      <c r="AF2552" s="2">
        <v>814075000</v>
      </c>
    </row>
    <row r="2553" spans="1:32">
      <c r="A2553" t="s">
        <v>8170</v>
      </c>
      <c r="B2553" t="s">
        <v>19</v>
      </c>
      <c r="C2553">
        <v>856328</v>
      </c>
      <c r="D2553">
        <v>876842</v>
      </c>
      <c r="E2553">
        <v>787159</v>
      </c>
      <c r="F2553">
        <v>795575</v>
      </c>
      <c r="G2553">
        <v>805832</v>
      </c>
      <c r="H2553">
        <v>821086</v>
      </c>
      <c r="I2553">
        <v>838181</v>
      </c>
      <c r="J2553">
        <v>854224</v>
      </c>
      <c r="K2553">
        <v>868163</v>
      </c>
      <c r="L2553">
        <v>879472</v>
      </c>
      <c r="M2553">
        <v>889466</v>
      </c>
      <c r="N2553">
        <v>901038</v>
      </c>
      <c r="O2553">
        <v>913399</v>
      </c>
      <c r="P2553">
        <v>924445</v>
      </c>
      <c r="Q2553">
        <v>934965</v>
      </c>
      <c r="R2553">
        <v>944696</v>
      </c>
      <c r="S2553">
        <v>955479</v>
      </c>
      <c r="T2553">
        <v>967314</v>
      </c>
      <c r="U2553">
        <v>978886</v>
      </c>
      <c r="V2553">
        <v>992036</v>
      </c>
      <c r="W2553" s="2">
        <v>1006500</v>
      </c>
      <c r="X2553" s="2">
        <v>1021490</v>
      </c>
      <c r="Y2553" s="2">
        <v>1036750</v>
      </c>
      <c r="Z2553" s="2">
        <v>1051740</v>
      </c>
      <c r="AA2553" s="2">
        <v>1065940</v>
      </c>
      <c r="AB2553" s="2">
        <v>1080670</v>
      </c>
      <c r="AC2553" s="2">
        <v>1096180</v>
      </c>
      <c r="AD2553" s="2">
        <v>1111170</v>
      </c>
      <c r="AE2553" s="2">
        <v>1124320</v>
      </c>
      <c r="AF2553" s="2">
        <v>1141160</v>
      </c>
    </row>
    <row r="2554" spans="1:32">
      <c r="A2554" t="s">
        <v>8171</v>
      </c>
      <c r="B2554" t="s">
        <v>19</v>
      </c>
      <c r="C2554">
        <v>582824</v>
      </c>
      <c r="D2554">
        <v>596786</v>
      </c>
      <c r="E2554">
        <v>535747</v>
      </c>
      <c r="F2554">
        <v>541475</v>
      </c>
      <c r="G2554">
        <v>548456</v>
      </c>
      <c r="H2554">
        <v>558838</v>
      </c>
      <c r="I2554">
        <v>570473</v>
      </c>
      <c r="J2554">
        <v>581392</v>
      </c>
      <c r="K2554">
        <v>590879</v>
      </c>
      <c r="L2554">
        <v>598576</v>
      </c>
      <c r="M2554">
        <v>605378</v>
      </c>
      <c r="N2554">
        <v>613254</v>
      </c>
      <c r="O2554">
        <v>621667</v>
      </c>
      <c r="P2554">
        <v>629185</v>
      </c>
      <c r="Q2554">
        <v>636345</v>
      </c>
      <c r="R2554">
        <v>642968</v>
      </c>
      <c r="S2554">
        <v>650307</v>
      </c>
      <c r="T2554">
        <v>658362</v>
      </c>
      <c r="U2554">
        <v>666238</v>
      </c>
      <c r="V2554">
        <v>675188</v>
      </c>
      <c r="W2554">
        <v>685033</v>
      </c>
      <c r="X2554">
        <v>695236</v>
      </c>
      <c r="Y2554">
        <v>705618</v>
      </c>
      <c r="Z2554">
        <v>715821</v>
      </c>
      <c r="AA2554">
        <v>725487</v>
      </c>
      <c r="AB2554">
        <v>735511</v>
      </c>
      <c r="AC2554">
        <v>746072</v>
      </c>
      <c r="AD2554">
        <v>756275</v>
      </c>
      <c r="AE2554">
        <v>765225</v>
      </c>
      <c r="AF2554">
        <v>776681</v>
      </c>
    </row>
    <row r="2555" spans="1:32">
      <c r="A2555" t="s">
        <v>8172</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8173</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8174</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8175</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8176</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8177</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8178</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8179</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8180</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8181</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8182</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8183</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8184</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8185</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8186</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8187</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8188</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8189</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8190</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8191</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8192</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8193</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8194</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8195</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8196</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8197</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8198</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8199</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8200</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8201</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8202</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8203</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8204</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8205</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8206</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8207</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8208</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8209</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8210</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8211</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8212</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8213</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8214</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8215</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8216</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8217</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8218</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8219</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8220</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8221</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8222</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8223</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8224</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8225</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8226</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8227</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8228</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8229</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8230</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8231</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8232</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8233</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8234</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8235</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8236</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8237</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8238</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8239</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8240</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8241</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8242</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8243</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8244</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8245</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8246</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8247</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8248</v>
      </c>
      <c r="B2631" t="s">
        <v>19</v>
      </c>
      <c r="C2631" s="2">
        <v>8451300</v>
      </c>
      <c r="D2631" s="2">
        <v>8651500</v>
      </c>
      <c r="E2631" s="2">
        <v>7772050</v>
      </c>
      <c r="F2631" s="2">
        <v>7865000</v>
      </c>
      <c r="G2631" s="2">
        <v>7965100</v>
      </c>
      <c r="H2631" s="2">
        <v>8122400</v>
      </c>
      <c r="I2631" s="2">
        <v>8294000</v>
      </c>
      <c r="J2631" s="2">
        <v>8458450</v>
      </c>
      <c r="K2631" s="2">
        <v>8601450</v>
      </c>
      <c r="L2631" s="2">
        <v>8723000</v>
      </c>
      <c r="M2631" s="2">
        <v>8823100</v>
      </c>
      <c r="N2631" s="2">
        <v>8944650</v>
      </c>
      <c r="O2631" s="2">
        <v>9066200</v>
      </c>
      <c r="P2631" s="2">
        <v>9173450</v>
      </c>
      <c r="Q2631" s="2">
        <v>9280700</v>
      </c>
      <c r="R2631" s="2">
        <v>9373650</v>
      </c>
      <c r="S2631" s="2">
        <v>9480900</v>
      </c>
      <c r="T2631" s="2">
        <v>9595300</v>
      </c>
      <c r="U2631" s="2">
        <v>9709700</v>
      </c>
      <c r="V2631" s="2">
        <v>9838400</v>
      </c>
      <c r="W2631" s="2">
        <v>9981400</v>
      </c>
      <c r="X2631" s="2">
        <v>10131600</v>
      </c>
      <c r="Y2631" s="2">
        <v>10281700</v>
      </c>
      <c r="Z2631" s="2">
        <v>10424700</v>
      </c>
      <c r="AA2631" s="2">
        <v>10567700</v>
      </c>
      <c r="AB2631" s="2">
        <v>10710700</v>
      </c>
      <c r="AC2631" s="2">
        <v>10868000</v>
      </c>
      <c r="AD2631" s="2">
        <v>11011000</v>
      </c>
      <c r="AE2631" s="2">
        <v>11139700</v>
      </c>
      <c r="AF2631" s="2">
        <v>11304200</v>
      </c>
    </row>
    <row r="2632" spans="1:32">
      <c r="A2632" t="s">
        <v>8249</v>
      </c>
      <c r="B2632" t="s">
        <v>19</v>
      </c>
      <c r="C2632" s="2">
        <v>286493000</v>
      </c>
      <c r="D2632" s="2">
        <v>293280000</v>
      </c>
      <c r="E2632" s="2">
        <v>263467000</v>
      </c>
      <c r="F2632" s="2">
        <v>266618000</v>
      </c>
      <c r="G2632" s="2">
        <v>270011000</v>
      </c>
      <c r="H2632" s="2">
        <v>275344000</v>
      </c>
      <c r="I2632" s="2">
        <v>281161000</v>
      </c>
      <c r="J2632" s="2">
        <v>286736000</v>
      </c>
      <c r="K2632" s="2">
        <v>291583000</v>
      </c>
      <c r="L2632" s="2">
        <v>295704000</v>
      </c>
      <c r="M2632" s="2">
        <v>299097000</v>
      </c>
      <c r="N2632" s="2">
        <v>303217000</v>
      </c>
      <c r="O2632" s="2">
        <v>307338000</v>
      </c>
      <c r="P2632" s="2">
        <v>310974000</v>
      </c>
      <c r="Q2632" s="2">
        <v>314609000</v>
      </c>
      <c r="R2632" s="2">
        <v>317760000</v>
      </c>
      <c r="S2632" s="2">
        <v>321396000</v>
      </c>
      <c r="T2632" s="2">
        <v>325274000</v>
      </c>
      <c r="U2632" s="2">
        <v>329152000</v>
      </c>
      <c r="V2632" s="2">
        <v>333515000</v>
      </c>
      <c r="W2632" s="2">
        <v>338362000</v>
      </c>
      <c r="X2632" s="2">
        <v>343452000</v>
      </c>
      <c r="Y2632" s="2">
        <v>348542000</v>
      </c>
      <c r="Z2632" s="2">
        <v>353390000</v>
      </c>
      <c r="AA2632" s="2">
        <v>358238000</v>
      </c>
      <c r="AB2632" s="2">
        <v>363085000</v>
      </c>
      <c r="AC2632" s="2">
        <v>368418000</v>
      </c>
      <c r="AD2632" s="2">
        <v>373265000</v>
      </c>
      <c r="AE2632" s="2">
        <v>377628000</v>
      </c>
      <c r="AF2632" s="2">
        <v>383203000</v>
      </c>
    </row>
    <row r="2633" spans="1:32">
      <c r="A2633" t="s">
        <v>8250</v>
      </c>
      <c r="B2633" t="s">
        <v>19</v>
      </c>
      <c r="C2633" s="2">
        <v>828417000</v>
      </c>
      <c r="D2633" s="2">
        <v>848041000</v>
      </c>
      <c r="E2633" s="2">
        <v>761835000</v>
      </c>
      <c r="F2633" s="2">
        <v>770946000</v>
      </c>
      <c r="G2633" s="2">
        <v>780758000</v>
      </c>
      <c r="H2633" s="2">
        <v>796177000</v>
      </c>
      <c r="I2633" s="2">
        <v>812998000</v>
      </c>
      <c r="J2633" s="2">
        <v>829117000</v>
      </c>
      <c r="K2633" s="2">
        <v>843135000</v>
      </c>
      <c r="L2633" s="2">
        <v>855049000</v>
      </c>
      <c r="M2633" s="2">
        <v>864861000</v>
      </c>
      <c r="N2633" s="2">
        <v>876776000</v>
      </c>
      <c r="O2633" s="2">
        <v>888690000</v>
      </c>
      <c r="P2633" s="2">
        <v>899203000</v>
      </c>
      <c r="Q2633" s="2">
        <v>909716000</v>
      </c>
      <c r="R2633" s="2">
        <v>918827000</v>
      </c>
      <c r="S2633" s="2">
        <v>929340000</v>
      </c>
      <c r="T2633" s="2">
        <v>940554000</v>
      </c>
      <c r="U2633" s="2">
        <v>951768000</v>
      </c>
      <c r="V2633" s="2">
        <v>964383000</v>
      </c>
      <c r="W2633" s="2">
        <v>978401000</v>
      </c>
      <c r="X2633" s="2">
        <v>993119000</v>
      </c>
      <c r="Y2633" s="2">
        <v>1007840000</v>
      </c>
      <c r="Z2633" s="2">
        <v>1021850000</v>
      </c>
      <c r="AA2633" s="2">
        <v>1035870000</v>
      </c>
      <c r="AB2633" s="2">
        <v>1049890000</v>
      </c>
      <c r="AC2633" s="2">
        <v>1065310000</v>
      </c>
      <c r="AD2633" s="2">
        <v>1079320000</v>
      </c>
      <c r="AE2633" s="2">
        <v>1091940000</v>
      </c>
      <c r="AF2633" s="2">
        <v>1108060000</v>
      </c>
    </row>
    <row r="2634" spans="1:32">
      <c r="A2634" t="s">
        <v>8251</v>
      </c>
      <c r="B2634" t="s">
        <v>19</v>
      </c>
      <c r="C2634" s="2">
        <v>295583000</v>
      </c>
      <c r="D2634" s="2">
        <v>302585000</v>
      </c>
      <c r="E2634" s="2">
        <v>271826000</v>
      </c>
      <c r="F2634" s="2">
        <v>275077000</v>
      </c>
      <c r="G2634" s="2">
        <v>278578000</v>
      </c>
      <c r="H2634" s="2">
        <v>284080000</v>
      </c>
      <c r="I2634" s="2">
        <v>290081000</v>
      </c>
      <c r="J2634" s="2">
        <v>295833000</v>
      </c>
      <c r="K2634" s="2">
        <v>300834000</v>
      </c>
      <c r="L2634" s="2">
        <v>305085000</v>
      </c>
      <c r="M2634" s="2">
        <v>308586000</v>
      </c>
      <c r="N2634" s="2">
        <v>312838000</v>
      </c>
      <c r="O2634" s="2">
        <v>317089000</v>
      </c>
      <c r="P2634" s="2">
        <v>320840000</v>
      </c>
      <c r="Q2634" s="2">
        <v>324591000</v>
      </c>
      <c r="R2634" s="2">
        <v>327842000</v>
      </c>
      <c r="S2634" s="2">
        <v>331593000</v>
      </c>
      <c r="T2634" s="2">
        <v>335594000</v>
      </c>
      <c r="U2634" s="2">
        <v>339595000</v>
      </c>
      <c r="V2634" s="2">
        <v>344096000</v>
      </c>
      <c r="W2634" s="2">
        <v>349098000</v>
      </c>
      <c r="X2634" s="2">
        <v>354349000</v>
      </c>
      <c r="Y2634" s="2">
        <v>359601000</v>
      </c>
      <c r="Z2634" s="2">
        <v>364602000</v>
      </c>
      <c r="AA2634" s="2">
        <v>369603000</v>
      </c>
      <c r="AB2634" s="2">
        <v>374605000</v>
      </c>
      <c r="AC2634" s="2">
        <v>380106000</v>
      </c>
      <c r="AD2634" s="2">
        <v>385108000</v>
      </c>
      <c r="AE2634" s="2">
        <v>389609000</v>
      </c>
      <c r="AF2634" s="2">
        <v>395361000</v>
      </c>
    </row>
    <row r="2635" spans="1:32">
      <c r="A2635" t="s">
        <v>8252</v>
      </c>
      <c r="B2635" t="s">
        <v>19</v>
      </c>
      <c r="C2635" s="2">
        <v>88898200</v>
      </c>
      <c r="D2635" s="2">
        <v>91004100</v>
      </c>
      <c r="E2635" s="2">
        <v>81753300</v>
      </c>
      <c r="F2635" s="2">
        <v>82731000</v>
      </c>
      <c r="G2635" s="2">
        <v>83783900</v>
      </c>
      <c r="H2635" s="2">
        <v>85438600</v>
      </c>
      <c r="I2635" s="2">
        <v>87243600</v>
      </c>
      <c r="J2635" s="2">
        <v>88973400</v>
      </c>
      <c r="K2635" s="2">
        <v>90477600</v>
      </c>
      <c r="L2635" s="2">
        <v>91756200</v>
      </c>
      <c r="M2635" s="2">
        <v>92809100</v>
      </c>
      <c r="N2635" s="2">
        <v>94087700</v>
      </c>
      <c r="O2635" s="2">
        <v>95366300</v>
      </c>
      <c r="P2635" s="2">
        <v>96494400</v>
      </c>
      <c r="Q2635" s="2">
        <v>97622600</v>
      </c>
      <c r="R2635" s="2">
        <v>98600300</v>
      </c>
      <c r="S2635" s="2">
        <v>99728500</v>
      </c>
      <c r="T2635" s="2">
        <v>100932000</v>
      </c>
      <c r="U2635" s="2">
        <v>102135000</v>
      </c>
      <c r="V2635" s="2">
        <v>103489000</v>
      </c>
      <c r="W2635" s="2">
        <v>104993000</v>
      </c>
      <c r="X2635" s="2">
        <v>106573000</v>
      </c>
      <c r="Y2635" s="2">
        <v>108152000</v>
      </c>
      <c r="Z2635" s="2">
        <v>109656000</v>
      </c>
      <c r="AA2635" s="2">
        <v>111160000</v>
      </c>
      <c r="AB2635" s="2">
        <v>112665000</v>
      </c>
      <c r="AC2635" s="2">
        <v>114319000</v>
      </c>
      <c r="AD2635" s="2">
        <v>115823000</v>
      </c>
      <c r="AE2635" s="2">
        <v>117177000</v>
      </c>
      <c r="AF2635" s="2">
        <v>118907000</v>
      </c>
    </row>
    <row r="2636" spans="1:32">
      <c r="A2636" t="s">
        <v>8253</v>
      </c>
      <c r="B2636" t="s">
        <v>19</v>
      </c>
      <c r="C2636" s="2">
        <v>2217640000</v>
      </c>
      <c r="D2636" s="2">
        <v>2270180000</v>
      </c>
      <c r="E2636" s="2">
        <v>2039410000</v>
      </c>
      <c r="F2636" s="2">
        <v>2063800000</v>
      </c>
      <c r="G2636" s="2">
        <v>2090060000</v>
      </c>
      <c r="H2636" s="2">
        <v>2131340000</v>
      </c>
      <c r="I2636" s="2">
        <v>2176370000</v>
      </c>
      <c r="J2636" s="2">
        <v>2219520000</v>
      </c>
      <c r="K2636" s="2">
        <v>2257040000</v>
      </c>
      <c r="L2636" s="2">
        <v>2288940000</v>
      </c>
      <c r="M2636" s="2">
        <v>2315210000</v>
      </c>
      <c r="N2636" s="2">
        <v>2347100000</v>
      </c>
      <c r="O2636" s="2">
        <v>2379000000</v>
      </c>
      <c r="P2636" s="2">
        <v>2407140000</v>
      </c>
      <c r="Q2636" s="2">
        <v>2435280000</v>
      </c>
      <c r="R2636" s="2">
        <v>2459670000</v>
      </c>
      <c r="S2636" s="2">
        <v>2487810000</v>
      </c>
      <c r="T2636" s="2">
        <v>2517830000</v>
      </c>
      <c r="U2636" s="2">
        <v>2547850000</v>
      </c>
      <c r="V2636" s="2">
        <v>2581620000</v>
      </c>
      <c r="W2636" s="2">
        <v>2619150000</v>
      </c>
      <c r="X2636" s="2">
        <v>2658550000</v>
      </c>
      <c r="Y2636" s="2">
        <v>2697950000</v>
      </c>
      <c r="Z2636" s="2">
        <v>2735470000</v>
      </c>
      <c r="AA2636" s="2">
        <v>2772990000</v>
      </c>
      <c r="AB2636" s="2">
        <v>2810520000</v>
      </c>
      <c r="AC2636" s="2">
        <v>2851790000</v>
      </c>
      <c r="AD2636" s="2">
        <v>2889320000</v>
      </c>
      <c r="AE2636" s="2">
        <v>2923090000</v>
      </c>
      <c r="AF2636" s="2">
        <v>2966240000</v>
      </c>
    </row>
    <row r="2637" spans="1:32">
      <c r="A2637" t="s">
        <v>8254</v>
      </c>
      <c r="B2637" t="s">
        <v>19</v>
      </c>
      <c r="C2637" s="2">
        <v>3108660</v>
      </c>
      <c r="D2637" s="2">
        <v>3182300</v>
      </c>
      <c r="E2637" s="2">
        <v>2858810</v>
      </c>
      <c r="F2637" s="2">
        <v>2893000</v>
      </c>
      <c r="G2637" s="2">
        <v>2929820</v>
      </c>
      <c r="H2637" s="2">
        <v>2987680</v>
      </c>
      <c r="I2637" s="2">
        <v>3050800</v>
      </c>
      <c r="J2637" s="2">
        <v>3111290</v>
      </c>
      <c r="K2637" s="2">
        <v>3163890</v>
      </c>
      <c r="L2637" s="2">
        <v>3208600</v>
      </c>
      <c r="M2637" s="2">
        <v>3245420</v>
      </c>
      <c r="N2637" s="2">
        <v>3290130</v>
      </c>
      <c r="O2637" s="2">
        <v>3334840</v>
      </c>
      <c r="P2637" s="2">
        <v>3374290</v>
      </c>
      <c r="Q2637" s="2">
        <v>3413740</v>
      </c>
      <c r="R2637" s="2">
        <v>3447930</v>
      </c>
      <c r="S2637" s="2">
        <v>3487380</v>
      </c>
      <c r="T2637" s="2">
        <v>3529460</v>
      </c>
      <c r="U2637" s="2">
        <v>3571540</v>
      </c>
      <c r="V2637" s="2">
        <v>3618880</v>
      </c>
      <c r="W2637" s="2">
        <v>3671480</v>
      </c>
      <c r="X2637" s="2">
        <v>3726710</v>
      </c>
      <c r="Y2637" s="2">
        <v>3781940</v>
      </c>
      <c r="Z2637" s="2">
        <v>3834540</v>
      </c>
      <c r="AA2637" s="2">
        <v>3887140</v>
      </c>
      <c r="AB2637" s="2">
        <v>3939740</v>
      </c>
      <c r="AC2637" s="2">
        <v>3997600</v>
      </c>
      <c r="AD2637" s="2">
        <v>4050200</v>
      </c>
      <c r="AE2637" s="2">
        <v>4097540</v>
      </c>
      <c r="AF2637" s="2">
        <v>4158030</v>
      </c>
    </row>
    <row r="2638" spans="1:32">
      <c r="A2638" t="s">
        <v>8255</v>
      </c>
      <c r="B2638" t="s">
        <v>19</v>
      </c>
      <c r="C2638" s="2">
        <v>2115780</v>
      </c>
      <c r="D2638" s="2">
        <v>2165900</v>
      </c>
      <c r="E2638" s="2">
        <v>1945730</v>
      </c>
      <c r="F2638" s="2">
        <v>1969000</v>
      </c>
      <c r="G2638" s="2">
        <v>1994060</v>
      </c>
      <c r="H2638" s="2">
        <v>2033440</v>
      </c>
      <c r="I2638" s="2">
        <v>2076400</v>
      </c>
      <c r="J2638" s="2">
        <v>2117570</v>
      </c>
      <c r="K2638" s="2">
        <v>2153370</v>
      </c>
      <c r="L2638" s="2">
        <v>2183800</v>
      </c>
      <c r="M2638" s="2">
        <v>2208860</v>
      </c>
      <c r="N2638" s="2">
        <v>2239290</v>
      </c>
      <c r="O2638" s="2">
        <v>2269720</v>
      </c>
      <c r="P2638" s="2">
        <v>2296570</v>
      </c>
      <c r="Q2638" s="2">
        <v>2323420</v>
      </c>
      <c r="R2638" s="2">
        <v>2346690</v>
      </c>
      <c r="S2638" s="2">
        <v>2373540</v>
      </c>
      <c r="T2638" s="2">
        <v>2402180</v>
      </c>
      <c r="U2638" s="2">
        <v>2430820</v>
      </c>
      <c r="V2638" s="2">
        <v>2463040</v>
      </c>
      <c r="W2638" s="2">
        <v>2498840</v>
      </c>
      <c r="X2638" s="2">
        <v>2536430</v>
      </c>
      <c r="Y2638" s="2">
        <v>2574020</v>
      </c>
      <c r="Z2638" s="2">
        <v>2609820</v>
      </c>
      <c r="AA2638" s="2">
        <v>2645620</v>
      </c>
      <c r="AB2638" s="2">
        <v>2681420</v>
      </c>
      <c r="AC2638" s="2">
        <v>2720800</v>
      </c>
      <c r="AD2638" s="2">
        <v>2756600</v>
      </c>
      <c r="AE2638" s="2">
        <v>2788820</v>
      </c>
      <c r="AF2638" s="2">
        <v>2829990</v>
      </c>
    </row>
    <row r="2639" spans="1:32">
      <c r="A2639" t="s">
        <v>8256</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8257</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8258</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8259</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8260</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8261</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8262</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8263</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8264</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8265</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8266</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8267</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8268</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8269</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8270</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8271</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8272</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8273</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8274</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8275</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8276</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8277</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8278</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8279</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8280</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8281</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8282</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8283</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8284</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8285</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8286</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8287</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8288</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8289</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8290</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8291</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8292</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8293</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8294</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8295</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8296</v>
      </c>
      <c r="B2679" t="s">
        <v>19</v>
      </c>
      <c r="C2679" s="2">
        <v>718080000</v>
      </c>
      <c r="D2679" s="2">
        <v>718080000</v>
      </c>
      <c r="E2679" s="2">
        <v>685686000</v>
      </c>
      <c r="F2679" s="2">
        <v>684486000</v>
      </c>
      <c r="G2679" s="2">
        <v>686286000</v>
      </c>
      <c r="H2679" s="2">
        <v>690485000</v>
      </c>
      <c r="I2679" s="2">
        <v>693484000</v>
      </c>
      <c r="J2679" s="2">
        <v>695284000</v>
      </c>
      <c r="K2679" s="2">
        <v>697084000</v>
      </c>
      <c r="L2679" s="2">
        <v>698284000</v>
      </c>
      <c r="M2679" s="2">
        <v>700083000</v>
      </c>
      <c r="N2679" s="2">
        <v>704283000</v>
      </c>
      <c r="O2679" s="2">
        <v>707282000</v>
      </c>
      <c r="P2679" s="2">
        <v>709682000</v>
      </c>
      <c r="Q2679" s="2">
        <v>712681000</v>
      </c>
      <c r="R2679" s="2">
        <v>715081000</v>
      </c>
      <c r="S2679" s="2">
        <v>719280000</v>
      </c>
      <c r="T2679" s="2">
        <v>722880000</v>
      </c>
      <c r="U2679" s="2">
        <v>726479000</v>
      </c>
      <c r="V2679" s="2">
        <v>729478000</v>
      </c>
      <c r="W2679" s="2">
        <v>731878000</v>
      </c>
      <c r="X2679" s="2">
        <v>733678000</v>
      </c>
      <c r="Y2679" s="2">
        <v>736077000</v>
      </c>
      <c r="Z2679" s="2">
        <v>738477000</v>
      </c>
      <c r="AA2679" s="2">
        <v>740277000</v>
      </c>
      <c r="AB2679" s="2">
        <v>737877000</v>
      </c>
      <c r="AC2679" s="2">
        <v>735477000</v>
      </c>
      <c r="AD2679" s="2">
        <v>733078000</v>
      </c>
      <c r="AE2679" s="2">
        <v>731878000</v>
      </c>
      <c r="AF2679" s="2">
        <v>730678000</v>
      </c>
    </row>
    <row r="2680" spans="1:32">
      <c r="A2680" t="s">
        <v>8297</v>
      </c>
      <c r="B2680" t="s">
        <v>19</v>
      </c>
      <c r="C2680" s="2">
        <v>4003010000</v>
      </c>
      <c r="D2680" s="2">
        <v>4003010000</v>
      </c>
      <c r="E2680" s="2">
        <v>3822420000</v>
      </c>
      <c r="F2680" s="2">
        <v>3815730000</v>
      </c>
      <c r="G2680" s="2">
        <v>3825760000</v>
      </c>
      <c r="H2680" s="2">
        <v>3849170000</v>
      </c>
      <c r="I2680" s="2">
        <v>3865900000</v>
      </c>
      <c r="J2680" s="2">
        <v>3875930000</v>
      </c>
      <c r="K2680" s="2">
        <v>3885960000</v>
      </c>
      <c r="L2680" s="2">
        <v>3892650000</v>
      </c>
      <c r="M2680" s="2">
        <v>3902680000</v>
      </c>
      <c r="N2680" s="2">
        <v>3926090000</v>
      </c>
      <c r="O2680" s="2">
        <v>3942810000</v>
      </c>
      <c r="P2680" s="2">
        <v>3956190000</v>
      </c>
      <c r="Q2680" s="2">
        <v>3972910000</v>
      </c>
      <c r="R2680" s="2">
        <v>3986290000</v>
      </c>
      <c r="S2680" s="2">
        <v>4009700000</v>
      </c>
      <c r="T2680" s="2">
        <v>4029760000</v>
      </c>
      <c r="U2680" s="2">
        <v>4049830000</v>
      </c>
      <c r="V2680" s="2">
        <v>4066550000</v>
      </c>
      <c r="W2680" s="2">
        <v>4079920000</v>
      </c>
      <c r="X2680" s="2">
        <v>4089960000</v>
      </c>
      <c r="Y2680" s="2">
        <v>4103330000</v>
      </c>
      <c r="Z2680" s="2">
        <v>4116710000</v>
      </c>
      <c r="AA2680" s="2">
        <v>4126740000</v>
      </c>
      <c r="AB2680" s="2">
        <v>4113370000</v>
      </c>
      <c r="AC2680" s="2">
        <v>4099990000</v>
      </c>
      <c r="AD2680" s="2">
        <v>4086610000</v>
      </c>
      <c r="AE2680" s="2">
        <v>4079920000</v>
      </c>
      <c r="AF2680" s="2">
        <v>4073240000</v>
      </c>
    </row>
    <row r="2681" spans="1:32">
      <c r="A2681" t="s">
        <v>8298</v>
      </c>
      <c r="B2681" t="s">
        <v>19</v>
      </c>
      <c r="C2681" s="2">
        <v>6696980000</v>
      </c>
      <c r="D2681" s="2">
        <v>6696980000</v>
      </c>
      <c r="E2681" s="2">
        <v>6394860000</v>
      </c>
      <c r="F2681" s="2">
        <v>6383670000</v>
      </c>
      <c r="G2681" s="2">
        <v>6400450000</v>
      </c>
      <c r="H2681" s="2">
        <v>6439610000</v>
      </c>
      <c r="I2681" s="2">
        <v>6467590000</v>
      </c>
      <c r="J2681" s="2">
        <v>6484370000</v>
      </c>
      <c r="K2681" s="2">
        <v>6501160000</v>
      </c>
      <c r="L2681" s="2">
        <v>6512350000</v>
      </c>
      <c r="M2681" s="2">
        <v>6529130000</v>
      </c>
      <c r="N2681" s="2">
        <v>6568300000</v>
      </c>
      <c r="O2681" s="2">
        <v>6596270000</v>
      </c>
      <c r="P2681" s="2">
        <v>6618650000</v>
      </c>
      <c r="Q2681" s="2">
        <v>6646620000</v>
      </c>
      <c r="R2681" s="2">
        <v>6669000000</v>
      </c>
      <c r="S2681" s="2">
        <v>6708170000</v>
      </c>
      <c r="T2681" s="2">
        <v>6741730000</v>
      </c>
      <c r="U2681" s="2">
        <v>6775300000</v>
      </c>
      <c r="V2681" s="2">
        <v>6803280000</v>
      </c>
      <c r="W2681" s="2">
        <v>6825660000</v>
      </c>
      <c r="X2681" s="2">
        <v>6842440000</v>
      </c>
      <c r="Y2681" s="2">
        <v>6864820000</v>
      </c>
      <c r="Z2681" s="2">
        <v>6887200000</v>
      </c>
      <c r="AA2681" s="2">
        <v>6903980000</v>
      </c>
      <c r="AB2681" s="2">
        <v>6881600000</v>
      </c>
      <c r="AC2681" s="2">
        <v>6859220000</v>
      </c>
      <c r="AD2681" s="2">
        <v>6836850000</v>
      </c>
      <c r="AE2681" s="2">
        <v>6825660000</v>
      </c>
      <c r="AF2681" s="2">
        <v>6814470000</v>
      </c>
    </row>
    <row r="2682" spans="1:32">
      <c r="A2682" t="s">
        <v>8299</v>
      </c>
      <c r="B2682" t="s">
        <v>19</v>
      </c>
      <c r="C2682" s="2">
        <v>268607000</v>
      </c>
      <c r="D2682" s="2">
        <v>268607000</v>
      </c>
      <c r="E2682" s="2">
        <v>256489000</v>
      </c>
      <c r="F2682" s="2">
        <v>256040000</v>
      </c>
      <c r="G2682" s="2">
        <v>256714000</v>
      </c>
      <c r="H2682" s="2">
        <v>258284000</v>
      </c>
      <c r="I2682" s="2">
        <v>259406000</v>
      </c>
      <c r="J2682" s="2">
        <v>260080000</v>
      </c>
      <c r="K2682" s="2">
        <v>260753000</v>
      </c>
      <c r="L2682" s="2">
        <v>261202000</v>
      </c>
      <c r="M2682" s="2">
        <v>261875000</v>
      </c>
      <c r="N2682" s="2">
        <v>263446000</v>
      </c>
      <c r="O2682" s="2">
        <v>264568000</v>
      </c>
      <c r="P2682" s="2">
        <v>265465000</v>
      </c>
      <c r="Q2682" s="2">
        <v>266587000</v>
      </c>
      <c r="R2682" s="2">
        <v>267485000</v>
      </c>
      <c r="S2682" s="2">
        <v>269056000</v>
      </c>
      <c r="T2682" s="2">
        <v>270402000</v>
      </c>
      <c r="U2682" s="2">
        <v>271748000</v>
      </c>
      <c r="V2682" s="2">
        <v>272870000</v>
      </c>
      <c r="W2682" s="2">
        <v>273768000</v>
      </c>
      <c r="X2682" s="2">
        <v>274441000</v>
      </c>
      <c r="Y2682" s="2">
        <v>275339000</v>
      </c>
      <c r="Z2682" s="2">
        <v>276236000</v>
      </c>
      <c r="AA2682" s="2">
        <v>276910000</v>
      </c>
      <c r="AB2682" s="2">
        <v>276012000</v>
      </c>
      <c r="AC2682" s="2">
        <v>275114000</v>
      </c>
      <c r="AD2682" s="2">
        <v>274217000</v>
      </c>
      <c r="AE2682" s="2">
        <v>273768000</v>
      </c>
      <c r="AF2682" s="2">
        <v>273319000</v>
      </c>
    </row>
    <row r="2683" spans="1:32">
      <c r="A2683" t="s">
        <v>8300</v>
      </c>
      <c r="B2683" t="s">
        <v>19</v>
      </c>
      <c r="C2683" s="2">
        <v>252328000</v>
      </c>
      <c r="D2683" s="2">
        <v>252328000</v>
      </c>
      <c r="E2683" s="2">
        <v>240944000</v>
      </c>
      <c r="F2683" s="2">
        <v>240523000</v>
      </c>
      <c r="G2683" s="2">
        <v>241155000</v>
      </c>
      <c r="H2683" s="2">
        <v>242631000</v>
      </c>
      <c r="I2683" s="2">
        <v>243685000</v>
      </c>
      <c r="J2683" s="2">
        <v>244317000</v>
      </c>
      <c r="K2683" s="2">
        <v>244950000</v>
      </c>
      <c r="L2683" s="2">
        <v>245371000</v>
      </c>
      <c r="M2683" s="2">
        <v>246004000</v>
      </c>
      <c r="N2683" s="2">
        <v>247479000</v>
      </c>
      <c r="O2683" s="2">
        <v>248533000</v>
      </c>
      <c r="P2683" s="2">
        <v>249376000</v>
      </c>
      <c r="Q2683" s="2">
        <v>250430000</v>
      </c>
      <c r="R2683" s="2">
        <v>251274000</v>
      </c>
      <c r="S2683" s="2">
        <v>252749000</v>
      </c>
      <c r="T2683" s="2">
        <v>254014000</v>
      </c>
      <c r="U2683" s="2">
        <v>255279000</v>
      </c>
      <c r="V2683" s="2">
        <v>256333000</v>
      </c>
      <c r="W2683" s="2">
        <v>257176000</v>
      </c>
      <c r="X2683" s="2">
        <v>257808000</v>
      </c>
      <c r="Y2683" s="2">
        <v>258652000</v>
      </c>
      <c r="Z2683" s="2">
        <v>259495000</v>
      </c>
      <c r="AA2683" s="2">
        <v>260127000</v>
      </c>
      <c r="AB2683" s="2">
        <v>259284000</v>
      </c>
      <c r="AC2683" s="2">
        <v>258441000</v>
      </c>
      <c r="AD2683" s="2">
        <v>257598000</v>
      </c>
      <c r="AE2683" s="2">
        <v>257176000</v>
      </c>
      <c r="AF2683" s="2">
        <v>256754000</v>
      </c>
    </row>
    <row r="2684" spans="1:32">
      <c r="A2684" t="s">
        <v>8301</v>
      </c>
      <c r="B2684" t="s">
        <v>19</v>
      </c>
      <c r="C2684" s="2">
        <v>155849000</v>
      </c>
      <c r="D2684" s="2">
        <v>155849000</v>
      </c>
      <c r="E2684" s="2">
        <v>148819000</v>
      </c>
      <c r="F2684" s="2">
        <v>148558000</v>
      </c>
      <c r="G2684" s="2">
        <v>148949000</v>
      </c>
      <c r="H2684" s="2">
        <v>149860000</v>
      </c>
      <c r="I2684" s="2">
        <v>150511000</v>
      </c>
      <c r="J2684" s="2">
        <v>150902000</v>
      </c>
      <c r="K2684" s="2">
        <v>151292000</v>
      </c>
      <c r="L2684" s="2">
        <v>151553000</v>
      </c>
      <c r="M2684" s="2">
        <v>151943000</v>
      </c>
      <c r="N2684" s="2">
        <v>152855000</v>
      </c>
      <c r="O2684" s="2">
        <v>153506000</v>
      </c>
      <c r="P2684" s="2">
        <v>154027000</v>
      </c>
      <c r="Q2684" s="2">
        <v>154678000</v>
      </c>
      <c r="R2684" s="2">
        <v>155198000</v>
      </c>
      <c r="S2684" s="2">
        <v>156110000</v>
      </c>
      <c r="T2684" s="2">
        <v>156891000</v>
      </c>
      <c r="U2684" s="2">
        <v>157672000</v>
      </c>
      <c r="V2684" s="2">
        <v>158323000</v>
      </c>
      <c r="W2684" s="2">
        <v>158844000</v>
      </c>
      <c r="X2684" s="2">
        <v>159235000</v>
      </c>
      <c r="Y2684" s="2">
        <v>159755000</v>
      </c>
      <c r="Z2684" s="2">
        <v>160276000</v>
      </c>
      <c r="AA2684" s="2">
        <v>160667000</v>
      </c>
      <c r="AB2684" s="2">
        <v>160146000</v>
      </c>
      <c r="AC2684" s="2">
        <v>159625000</v>
      </c>
      <c r="AD2684" s="2">
        <v>159104000</v>
      </c>
      <c r="AE2684" s="2">
        <v>158844000</v>
      </c>
      <c r="AF2684" s="2">
        <v>158584000</v>
      </c>
    </row>
    <row r="2685" spans="1:32">
      <c r="A2685" t="s">
        <v>8302</v>
      </c>
      <c r="B2685" t="s">
        <v>19</v>
      </c>
      <c r="C2685" s="2">
        <v>15800400</v>
      </c>
      <c r="D2685" s="2">
        <v>15800400</v>
      </c>
      <c r="E2685" s="2">
        <v>15087600</v>
      </c>
      <c r="F2685" s="2">
        <v>15061200</v>
      </c>
      <c r="G2685" s="2">
        <v>15100800</v>
      </c>
      <c r="H2685" s="2">
        <v>15193200</v>
      </c>
      <c r="I2685" s="2">
        <v>15259200</v>
      </c>
      <c r="J2685" s="2">
        <v>15298800</v>
      </c>
      <c r="K2685" s="2">
        <v>15338400</v>
      </c>
      <c r="L2685" s="2">
        <v>15364800</v>
      </c>
      <c r="M2685" s="2">
        <v>15404400</v>
      </c>
      <c r="N2685" s="2">
        <v>15496800</v>
      </c>
      <c r="O2685" s="2">
        <v>15562800</v>
      </c>
      <c r="P2685" s="2">
        <v>15615600</v>
      </c>
      <c r="Q2685" s="2">
        <v>15681600</v>
      </c>
      <c r="R2685" s="2">
        <v>15734400</v>
      </c>
      <c r="S2685" s="2">
        <v>15826800</v>
      </c>
      <c r="T2685" s="2">
        <v>15906000</v>
      </c>
      <c r="U2685" s="2">
        <v>15985200</v>
      </c>
      <c r="V2685" s="2">
        <v>16051200</v>
      </c>
      <c r="W2685" s="2">
        <v>16104000</v>
      </c>
      <c r="X2685" s="2">
        <v>16143600</v>
      </c>
      <c r="Y2685" s="2">
        <v>16196400</v>
      </c>
      <c r="Z2685" s="2">
        <v>16249200</v>
      </c>
      <c r="AA2685" s="2">
        <v>16288800</v>
      </c>
      <c r="AB2685" s="2">
        <v>16236000</v>
      </c>
      <c r="AC2685" s="2">
        <v>16183200</v>
      </c>
      <c r="AD2685" s="2">
        <v>16130400</v>
      </c>
      <c r="AE2685" s="2">
        <v>16104000</v>
      </c>
      <c r="AF2685" s="2">
        <v>16077600</v>
      </c>
    </row>
    <row r="2686" spans="1:32">
      <c r="A2686" t="s">
        <v>8303</v>
      </c>
      <c r="B2686" t="s">
        <v>19</v>
      </c>
      <c r="C2686" s="2">
        <v>115391000</v>
      </c>
      <c r="D2686" s="2">
        <v>115391000</v>
      </c>
      <c r="E2686" s="2">
        <v>110185000</v>
      </c>
      <c r="F2686" s="2">
        <v>109992000</v>
      </c>
      <c r="G2686" s="2">
        <v>110282000</v>
      </c>
      <c r="H2686" s="2">
        <v>110956000</v>
      </c>
      <c r="I2686" s="2">
        <v>111438000</v>
      </c>
      <c r="J2686" s="2">
        <v>111728000</v>
      </c>
      <c r="K2686" s="2">
        <v>112017000</v>
      </c>
      <c r="L2686" s="2">
        <v>112210000</v>
      </c>
      <c r="M2686" s="2">
        <v>112499000</v>
      </c>
      <c r="N2686" s="2">
        <v>113174000</v>
      </c>
      <c r="O2686" s="2">
        <v>113656000</v>
      </c>
      <c r="P2686" s="2">
        <v>114041000</v>
      </c>
      <c r="Q2686" s="2">
        <v>114523000</v>
      </c>
      <c r="R2686" s="2">
        <v>114909000</v>
      </c>
      <c r="S2686" s="2">
        <v>115584000</v>
      </c>
      <c r="T2686" s="2">
        <v>116162000</v>
      </c>
      <c r="U2686" s="2">
        <v>116740000</v>
      </c>
      <c r="V2686" s="2">
        <v>117222000</v>
      </c>
      <c r="W2686" s="2">
        <v>117608000</v>
      </c>
      <c r="X2686" s="2">
        <v>117897000</v>
      </c>
      <c r="Y2686" s="2">
        <v>118283000</v>
      </c>
      <c r="Z2686" s="2">
        <v>118668000</v>
      </c>
      <c r="AA2686" s="2">
        <v>118958000</v>
      </c>
      <c r="AB2686" s="2">
        <v>118572000</v>
      </c>
      <c r="AC2686" s="2">
        <v>118186000</v>
      </c>
      <c r="AD2686" s="2">
        <v>117801000</v>
      </c>
      <c r="AE2686" s="2">
        <v>117608000</v>
      </c>
      <c r="AF2686" s="2">
        <v>117415000</v>
      </c>
    </row>
    <row r="2687" spans="1:32">
      <c r="A2687" t="s">
        <v>8304</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8305</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8306</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8307</v>
      </c>
      <c r="B2690" t="s">
        <v>19</v>
      </c>
      <c r="C2690" s="2">
        <v>557130000000</v>
      </c>
      <c r="D2690" s="2">
        <v>480236000000</v>
      </c>
      <c r="E2690" s="2">
        <v>443000000000</v>
      </c>
      <c r="F2690" s="2">
        <v>436290000000</v>
      </c>
      <c r="G2690" s="2">
        <v>348420000000</v>
      </c>
      <c r="H2690" s="2">
        <v>341741000000</v>
      </c>
      <c r="I2690" s="2">
        <v>316144000000</v>
      </c>
      <c r="J2690" s="2">
        <v>278930000000</v>
      </c>
      <c r="K2690" s="2">
        <v>235326000000</v>
      </c>
      <c r="L2690" s="2">
        <v>217637000000</v>
      </c>
      <c r="M2690" s="2">
        <v>192060000000</v>
      </c>
      <c r="N2690" s="2">
        <v>185933000000</v>
      </c>
      <c r="O2690" s="2">
        <v>177121000000</v>
      </c>
      <c r="P2690" s="2">
        <v>170902000000</v>
      </c>
      <c r="Q2690" s="2">
        <v>167401000000</v>
      </c>
      <c r="R2690" s="2">
        <v>158730000000</v>
      </c>
      <c r="S2690" s="2">
        <v>155112000000</v>
      </c>
      <c r="T2690" s="2">
        <v>154324000000</v>
      </c>
      <c r="U2690" s="2">
        <v>153761000000</v>
      </c>
      <c r="V2690" s="2">
        <v>152690000000</v>
      </c>
      <c r="W2690" s="2">
        <v>154917000000</v>
      </c>
      <c r="X2690" s="2">
        <v>145213000000</v>
      </c>
      <c r="Y2690" s="2">
        <v>134142000000</v>
      </c>
      <c r="Z2690" s="2">
        <v>123453000000</v>
      </c>
      <c r="AA2690" s="2">
        <v>113934000000</v>
      </c>
      <c r="AB2690" s="2">
        <v>113221000000</v>
      </c>
      <c r="AC2690" s="2">
        <v>113273000000</v>
      </c>
      <c r="AD2690" s="2">
        <v>112917000000</v>
      </c>
      <c r="AE2690" s="2">
        <v>113102000000</v>
      </c>
      <c r="AF2690" s="2">
        <v>111754000000</v>
      </c>
    </row>
    <row r="2691" spans="1:32">
      <c r="A2691" t="s">
        <v>8308</v>
      </c>
      <c r="B2691" t="s">
        <v>19</v>
      </c>
      <c r="C2691" s="2">
        <v>62989500</v>
      </c>
      <c r="D2691" s="2">
        <v>54295800</v>
      </c>
      <c r="E2691" s="2">
        <v>50085900</v>
      </c>
      <c r="F2691" s="2">
        <v>49327300</v>
      </c>
      <c r="G2691" s="2">
        <v>39392600</v>
      </c>
      <c r="H2691" s="2">
        <v>38637500</v>
      </c>
      <c r="I2691" s="2">
        <v>35743400</v>
      </c>
      <c r="J2691" s="2">
        <v>31536000</v>
      </c>
      <c r="K2691" s="2">
        <v>26606100</v>
      </c>
      <c r="L2691" s="2">
        <v>24606200</v>
      </c>
      <c r="M2691" s="2">
        <v>21714400</v>
      </c>
      <c r="N2691" s="2">
        <v>21021800</v>
      </c>
      <c r="O2691" s="2">
        <v>20025400</v>
      </c>
      <c r="P2691" s="2">
        <v>19322400</v>
      </c>
      <c r="Q2691" s="2">
        <v>18926500</v>
      </c>
      <c r="R2691" s="2">
        <v>17946100</v>
      </c>
      <c r="S2691" s="2">
        <v>17537100</v>
      </c>
      <c r="T2691" s="2">
        <v>17448000</v>
      </c>
      <c r="U2691" s="2">
        <v>17384300</v>
      </c>
      <c r="V2691" s="2">
        <v>17263300</v>
      </c>
      <c r="W2691" s="2">
        <v>17515000</v>
      </c>
      <c r="X2691" s="2">
        <v>16417900</v>
      </c>
      <c r="Y2691" s="2">
        <v>15166200</v>
      </c>
      <c r="Z2691" s="2">
        <v>13957700</v>
      </c>
      <c r="AA2691" s="2">
        <v>12881400</v>
      </c>
      <c r="AB2691" s="2">
        <v>12800900</v>
      </c>
      <c r="AC2691" s="2">
        <v>12806700</v>
      </c>
      <c r="AD2691" s="2">
        <v>12766500</v>
      </c>
      <c r="AE2691" s="2">
        <v>12787400</v>
      </c>
      <c r="AF2691" s="2">
        <v>12635000</v>
      </c>
    </row>
    <row r="2692" spans="1:32">
      <c r="A2692" t="s">
        <v>8309</v>
      </c>
      <c r="B2692" t="s">
        <v>19</v>
      </c>
      <c r="C2692" s="2">
        <v>351141000</v>
      </c>
      <c r="D2692" s="2">
        <v>302677000</v>
      </c>
      <c r="E2692" s="2">
        <v>279209000</v>
      </c>
      <c r="F2692" s="2">
        <v>274980000</v>
      </c>
      <c r="G2692" s="2">
        <v>219598000</v>
      </c>
      <c r="H2692" s="2">
        <v>215388000</v>
      </c>
      <c r="I2692" s="2">
        <v>199255000</v>
      </c>
      <c r="J2692" s="2">
        <v>175800000</v>
      </c>
      <c r="K2692" s="2">
        <v>148318000</v>
      </c>
      <c r="L2692" s="2">
        <v>137170000</v>
      </c>
      <c r="M2692" s="2">
        <v>121049000</v>
      </c>
      <c r="N2692" s="2">
        <v>117188000</v>
      </c>
      <c r="O2692" s="2">
        <v>111634000</v>
      </c>
      <c r="P2692" s="2">
        <v>107714000</v>
      </c>
      <c r="Q2692" s="2">
        <v>105507000</v>
      </c>
      <c r="R2692" s="2">
        <v>100042000</v>
      </c>
      <c r="S2692" s="2">
        <v>97762300</v>
      </c>
      <c r="T2692" s="2">
        <v>97265500</v>
      </c>
      <c r="U2692" s="2">
        <v>96910600</v>
      </c>
      <c r="V2692" s="2">
        <v>96235700</v>
      </c>
      <c r="W2692" s="2">
        <v>97639000</v>
      </c>
      <c r="X2692" s="2">
        <v>91523100</v>
      </c>
      <c r="Y2692" s="2">
        <v>84545400</v>
      </c>
      <c r="Z2692" s="2">
        <v>77808400</v>
      </c>
      <c r="AA2692" s="2">
        <v>71808700</v>
      </c>
      <c r="AB2692" s="2">
        <v>71359600</v>
      </c>
      <c r="AC2692" s="2">
        <v>71392400</v>
      </c>
      <c r="AD2692" s="2">
        <v>71167800</v>
      </c>
      <c r="AE2692" s="2">
        <v>71284400</v>
      </c>
      <c r="AF2692" s="2">
        <v>70435200</v>
      </c>
    </row>
    <row r="2693" spans="1:32">
      <c r="A2693" t="s">
        <v>8310</v>
      </c>
      <c r="B2693" t="s">
        <v>19</v>
      </c>
      <c r="C2693" s="2">
        <v>587454000</v>
      </c>
      <c r="D2693" s="2">
        <v>506374000</v>
      </c>
      <c r="E2693" s="2">
        <v>467112000</v>
      </c>
      <c r="F2693" s="2">
        <v>460037000</v>
      </c>
      <c r="G2693" s="2">
        <v>367384000</v>
      </c>
      <c r="H2693" s="2">
        <v>360342000</v>
      </c>
      <c r="I2693" s="2">
        <v>333351000</v>
      </c>
      <c r="J2693" s="2">
        <v>294111000</v>
      </c>
      <c r="K2693" s="2">
        <v>248134000</v>
      </c>
      <c r="L2693" s="2">
        <v>229483000</v>
      </c>
      <c r="M2693" s="2">
        <v>202514000</v>
      </c>
      <c r="N2693" s="2">
        <v>196054000</v>
      </c>
      <c r="O2693" s="2">
        <v>186761000</v>
      </c>
      <c r="P2693" s="2">
        <v>180205000</v>
      </c>
      <c r="Q2693" s="2">
        <v>176512000</v>
      </c>
      <c r="R2693" s="2">
        <v>167369000</v>
      </c>
      <c r="S2693" s="2">
        <v>163555000</v>
      </c>
      <c r="T2693" s="2">
        <v>162724000</v>
      </c>
      <c r="U2693" s="2">
        <v>162130000</v>
      </c>
      <c r="V2693" s="2">
        <v>161001000</v>
      </c>
      <c r="W2693" s="2">
        <v>163349000</v>
      </c>
      <c r="X2693" s="2">
        <v>153117000</v>
      </c>
      <c r="Y2693" s="2">
        <v>141443000</v>
      </c>
      <c r="Z2693" s="2">
        <v>130172000</v>
      </c>
      <c r="AA2693" s="2">
        <v>120135000</v>
      </c>
      <c r="AB2693" s="2">
        <v>119384000</v>
      </c>
      <c r="AC2693" s="2">
        <v>119438000</v>
      </c>
      <c r="AD2693" s="2">
        <v>119063000</v>
      </c>
      <c r="AE2693" s="2">
        <v>119258000</v>
      </c>
      <c r="AF2693" s="2">
        <v>117837000</v>
      </c>
    </row>
    <row r="2694" spans="1:32">
      <c r="A2694" t="s">
        <v>8311</v>
      </c>
      <c r="B2694" t="s">
        <v>19</v>
      </c>
      <c r="C2694" s="2">
        <v>23562000</v>
      </c>
      <c r="D2694" s="2">
        <v>20310000</v>
      </c>
      <c r="E2694" s="2">
        <v>18735300</v>
      </c>
      <c r="F2694" s="2">
        <v>18451500</v>
      </c>
      <c r="G2694" s="2">
        <v>14735300</v>
      </c>
      <c r="H2694" s="2">
        <v>14452800</v>
      </c>
      <c r="I2694" s="2">
        <v>13370300</v>
      </c>
      <c r="J2694" s="2">
        <v>11796400</v>
      </c>
      <c r="K2694" s="2">
        <v>9952330</v>
      </c>
      <c r="L2694" s="2">
        <v>9204270</v>
      </c>
      <c r="M2694" s="2">
        <v>8122550</v>
      </c>
      <c r="N2694" s="2">
        <v>7863450</v>
      </c>
      <c r="O2694" s="2">
        <v>7490750</v>
      </c>
      <c r="P2694" s="2">
        <v>7227760</v>
      </c>
      <c r="Q2694" s="2">
        <v>7079680</v>
      </c>
      <c r="R2694" s="2">
        <v>6712960</v>
      </c>
      <c r="S2694" s="2">
        <v>6559970</v>
      </c>
      <c r="T2694" s="2">
        <v>6526640</v>
      </c>
      <c r="U2694" s="2">
        <v>6502820</v>
      </c>
      <c r="V2694" s="2">
        <v>6457530</v>
      </c>
      <c r="W2694" s="2">
        <v>6551700</v>
      </c>
      <c r="X2694" s="2">
        <v>6141320</v>
      </c>
      <c r="Y2694" s="2">
        <v>5673100</v>
      </c>
      <c r="Z2694" s="2">
        <v>5221040</v>
      </c>
      <c r="AA2694" s="2">
        <v>4818460</v>
      </c>
      <c r="AB2694" s="2">
        <v>4788320</v>
      </c>
      <c r="AC2694" s="2">
        <v>4790520</v>
      </c>
      <c r="AD2694" s="2">
        <v>4775450</v>
      </c>
      <c r="AE2694" s="2">
        <v>4783280</v>
      </c>
      <c r="AF2694" s="2">
        <v>4726290</v>
      </c>
    </row>
    <row r="2695" spans="1:32">
      <c r="A2695" t="s">
        <v>8312</v>
      </c>
      <c r="B2695" t="s">
        <v>19</v>
      </c>
      <c r="C2695" s="2">
        <v>22134000</v>
      </c>
      <c r="D2695" s="2">
        <v>19079100</v>
      </c>
      <c r="E2695" s="2">
        <v>17599800</v>
      </c>
      <c r="F2695" s="2">
        <v>17333200</v>
      </c>
      <c r="G2695" s="2">
        <v>13842200</v>
      </c>
      <c r="H2695" s="2">
        <v>13576900</v>
      </c>
      <c r="I2695" s="2">
        <v>12560000</v>
      </c>
      <c r="J2695" s="2">
        <v>11081500</v>
      </c>
      <c r="K2695" s="2">
        <v>9349160</v>
      </c>
      <c r="L2695" s="2">
        <v>8646430</v>
      </c>
      <c r="M2695" s="2">
        <v>7630280</v>
      </c>
      <c r="N2695" s="2">
        <v>7386870</v>
      </c>
      <c r="O2695" s="2">
        <v>7036770</v>
      </c>
      <c r="P2695" s="2">
        <v>6789720</v>
      </c>
      <c r="Q2695" s="2">
        <v>6650610</v>
      </c>
      <c r="R2695" s="2">
        <v>6306120</v>
      </c>
      <c r="S2695" s="2">
        <v>6162400</v>
      </c>
      <c r="T2695" s="2">
        <v>6131080</v>
      </c>
      <c r="U2695" s="2">
        <v>6108710</v>
      </c>
      <c r="V2695" s="2">
        <v>6066170</v>
      </c>
      <c r="W2695" s="2">
        <v>6154630</v>
      </c>
      <c r="X2695" s="2">
        <v>5769110</v>
      </c>
      <c r="Y2695" s="2">
        <v>5329280</v>
      </c>
      <c r="Z2695" s="2">
        <v>4904610</v>
      </c>
      <c r="AA2695" s="2">
        <v>4526430</v>
      </c>
      <c r="AB2695" s="2">
        <v>4498120</v>
      </c>
      <c r="AC2695" s="2">
        <v>4500180</v>
      </c>
      <c r="AD2695" s="2">
        <v>4486030</v>
      </c>
      <c r="AE2695" s="2">
        <v>4493380</v>
      </c>
      <c r="AF2695" s="2">
        <v>4439850</v>
      </c>
    </row>
    <row r="2696" spans="1:32">
      <c r="A2696" t="s">
        <v>8313</v>
      </c>
      <c r="B2696" t="s">
        <v>19</v>
      </c>
      <c r="C2696" s="2">
        <v>13671000</v>
      </c>
      <c r="D2696" s="2">
        <v>11784100</v>
      </c>
      <c r="E2696" s="2">
        <v>10870500</v>
      </c>
      <c r="F2696" s="2">
        <v>10705800</v>
      </c>
      <c r="G2696" s="2">
        <v>8549620</v>
      </c>
      <c r="H2696" s="2">
        <v>8385730</v>
      </c>
      <c r="I2696" s="2">
        <v>7757620</v>
      </c>
      <c r="J2696" s="2">
        <v>6844440</v>
      </c>
      <c r="K2696" s="2">
        <v>5774480</v>
      </c>
      <c r="L2696" s="2">
        <v>5340440</v>
      </c>
      <c r="M2696" s="2">
        <v>4712820</v>
      </c>
      <c r="N2696" s="2">
        <v>4562480</v>
      </c>
      <c r="O2696" s="2">
        <v>4346240</v>
      </c>
      <c r="P2696" s="2">
        <v>4193650</v>
      </c>
      <c r="Q2696" s="2">
        <v>4107730</v>
      </c>
      <c r="R2696" s="2">
        <v>3894960</v>
      </c>
      <c r="S2696" s="2">
        <v>3806190</v>
      </c>
      <c r="T2696" s="2">
        <v>3786850</v>
      </c>
      <c r="U2696" s="2">
        <v>3773030</v>
      </c>
      <c r="V2696" s="2">
        <v>3746750</v>
      </c>
      <c r="W2696" s="2">
        <v>3801390</v>
      </c>
      <c r="X2696" s="2">
        <v>3563280</v>
      </c>
      <c r="Y2696" s="2">
        <v>3291610</v>
      </c>
      <c r="Z2696" s="2">
        <v>3029320</v>
      </c>
      <c r="AA2696" s="2">
        <v>2795730</v>
      </c>
      <c r="AB2696" s="2">
        <v>2778250</v>
      </c>
      <c r="AC2696" s="2">
        <v>2779530</v>
      </c>
      <c r="AD2696" s="2">
        <v>2770780</v>
      </c>
      <c r="AE2696" s="2">
        <v>2775320</v>
      </c>
      <c r="AF2696" s="2">
        <v>2742260</v>
      </c>
    </row>
    <row r="2697" spans="1:32">
      <c r="A2697" t="s">
        <v>8314</v>
      </c>
      <c r="B2697" t="s">
        <v>19</v>
      </c>
      <c r="C2697" s="2">
        <v>1386000</v>
      </c>
      <c r="D2697" s="2">
        <v>1194710</v>
      </c>
      <c r="E2697" s="2">
        <v>1102070</v>
      </c>
      <c r="F2697" s="2">
        <v>1085380</v>
      </c>
      <c r="G2697">
        <v>866781</v>
      </c>
      <c r="H2697">
        <v>850166</v>
      </c>
      <c r="I2697">
        <v>786487</v>
      </c>
      <c r="J2697">
        <v>693907</v>
      </c>
      <c r="K2697">
        <v>585431</v>
      </c>
      <c r="L2697">
        <v>541427</v>
      </c>
      <c r="M2697">
        <v>477797</v>
      </c>
      <c r="N2697">
        <v>462556</v>
      </c>
      <c r="O2697">
        <v>440633</v>
      </c>
      <c r="P2697">
        <v>425163</v>
      </c>
      <c r="Q2697">
        <v>416452</v>
      </c>
      <c r="R2697">
        <v>394880</v>
      </c>
      <c r="S2697">
        <v>385881</v>
      </c>
      <c r="T2697">
        <v>383920</v>
      </c>
      <c r="U2697">
        <v>382519</v>
      </c>
      <c r="V2697">
        <v>379855</v>
      </c>
      <c r="W2697">
        <v>385394</v>
      </c>
      <c r="X2697">
        <v>361254</v>
      </c>
      <c r="Y2697">
        <v>333712</v>
      </c>
      <c r="Z2697">
        <v>307120</v>
      </c>
      <c r="AA2697">
        <v>283439</v>
      </c>
      <c r="AB2697">
        <v>281666</v>
      </c>
      <c r="AC2697">
        <v>281795</v>
      </c>
      <c r="AD2697">
        <v>280909</v>
      </c>
      <c r="AE2697">
        <v>281369</v>
      </c>
      <c r="AF2697">
        <v>278017</v>
      </c>
    </row>
    <row r="2698" spans="1:32">
      <c r="A2698" t="s">
        <v>8315</v>
      </c>
      <c r="B2698" t="s">
        <v>19</v>
      </c>
      <c r="C2698" s="2">
        <v>10122000</v>
      </c>
      <c r="D2698" s="2">
        <v>8724980</v>
      </c>
      <c r="E2698" s="2">
        <v>8048480</v>
      </c>
      <c r="F2698" s="2">
        <v>7926570</v>
      </c>
      <c r="G2698" s="2">
        <v>6330130</v>
      </c>
      <c r="H2698" s="2">
        <v>6208790</v>
      </c>
      <c r="I2698" s="2">
        <v>5743740</v>
      </c>
      <c r="J2698" s="2">
        <v>5067620</v>
      </c>
      <c r="K2698" s="2">
        <v>4275420</v>
      </c>
      <c r="L2698" s="2">
        <v>3954060</v>
      </c>
      <c r="M2698" s="2">
        <v>3489370</v>
      </c>
      <c r="N2698" s="2">
        <v>3378060</v>
      </c>
      <c r="O2698" s="2">
        <v>3217950</v>
      </c>
      <c r="P2698" s="2">
        <v>3104980</v>
      </c>
      <c r="Q2698" s="2">
        <v>3041360</v>
      </c>
      <c r="R2698" s="2">
        <v>2883820</v>
      </c>
      <c r="S2698" s="2">
        <v>2818100</v>
      </c>
      <c r="T2698" s="2">
        <v>2803780</v>
      </c>
      <c r="U2698" s="2">
        <v>2793550</v>
      </c>
      <c r="V2698" s="2">
        <v>2774090</v>
      </c>
      <c r="W2698" s="2">
        <v>2814540</v>
      </c>
      <c r="X2698" s="2">
        <v>2638250</v>
      </c>
      <c r="Y2698" s="2">
        <v>2437110</v>
      </c>
      <c r="Z2698" s="2">
        <v>2242910</v>
      </c>
      <c r="AA2698" s="2">
        <v>2069960</v>
      </c>
      <c r="AB2698" s="2">
        <v>2057010</v>
      </c>
      <c r="AC2698" s="2">
        <v>2057960</v>
      </c>
      <c r="AD2698" s="2">
        <v>2051490</v>
      </c>
      <c r="AE2698" s="2">
        <v>2054850</v>
      </c>
      <c r="AF2698" s="2">
        <v>2030370</v>
      </c>
    </row>
    <row r="2699" spans="1:32">
      <c r="A2699" t="s">
        <v>8316</v>
      </c>
      <c r="B2699" t="s">
        <v>19</v>
      </c>
      <c r="C2699" s="2">
        <v>11917500</v>
      </c>
      <c r="D2699" s="2">
        <v>10272700</v>
      </c>
      <c r="E2699" s="2">
        <v>9476160</v>
      </c>
      <c r="F2699" s="2">
        <v>9332630</v>
      </c>
      <c r="G2699" s="2">
        <v>7453010</v>
      </c>
      <c r="H2699" s="2">
        <v>7310140</v>
      </c>
      <c r="I2699" s="2">
        <v>6762600</v>
      </c>
      <c r="J2699" s="2">
        <v>5966550</v>
      </c>
      <c r="K2699" s="2">
        <v>5033820</v>
      </c>
      <c r="L2699" s="2">
        <v>4655460</v>
      </c>
      <c r="M2699" s="2">
        <v>4108330</v>
      </c>
      <c r="N2699" s="2">
        <v>3977280</v>
      </c>
      <c r="O2699" s="2">
        <v>3788770</v>
      </c>
      <c r="P2699" s="2">
        <v>3655750</v>
      </c>
      <c r="Q2699" s="2">
        <v>3580850</v>
      </c>
      <c r="R2699" s="2">
        <v>3395370</v>
      </c>
      <c r="S2699" s="2">
        <v>3317990</v>
      </c>
      <c r="T2699" s="2">
        <v>3301130</v>
      </c>
      <c r="U2699" s="2">
        <v>3289080</v>
      </c>
      <c r="V2699" s="2">
        <v>3266180</v>
      </c>
      <c r="W2699" s="2">
        <v>3313800</v>
      </c>
      <c r="X2699" s="2">
        <v>3106240</v>
      </c>
      <c r="Y2699" s="2">
        <v>2869420</v>
      </c>
      <c r="Z2699" s="2">
        <v>2640770</v>
      </c>
      <c r="AA2699" s="2">
        <v>2437140</v>
      </c>
      <c r="AB2699" s="2">
        <v>2421900</v>
      </c>
      <c r="AC2699" s="2">
        <v>2423010</v>
      </c>
      <c r="AD2699" s="2">
        <v>2415390</v>
      </c>
      <c r="AE2699" s="2">
        <v>2419350</v>
      </c>
      <c r="AF2699" s="2">
        <v>2390530</v>
      </c>
    </row>
    <row r="2700" spans="1:32">
      <c r="A2700" t="s">
        <v>8317</v>
      </c>
      <c r="B2700" t="s">
        <v>19</v>
      </c>
      <c r="C2700">
        <v>840000</v>
      </c>
      <c r="D2700">
        <v>724064</v>
      </c>
      <c r="E2700">
        <v>667923</v>
      </c>
      <c r="F2700">
        <v>657807</v>
      </c>
      <c r="G2700">
        <v>525322</v>
      </c>
      <c r="H2700">
        <v>515252</v>
      </c>
      <c r="I2700">
        <v>476659</v>
      </c>
      <c r="J2700">
        <v>420550</v>
      </c>
      <c r="K2700">
        <v>354807</v>
      </c>
      <c r="L2700">
        <v>328138</v>
      </c>
      <c r="M2700">
        <v>289574</v>
      </c>
      <c r="N2700">
        <v>280337</v>
      </c>
      <c r="O2700">
        <v>267050</v>
      </c>
      <c r="P2700">
        <v>257674</v>
      </c>
      <c r="Q2700">
        <v>252395</v>
      </c>
      <c r="R2700">
        <v>239321</v>
      </c>
      <c r="S2700">
        <v>233867</v>
      </c>
      <c r="T2700">
        <v>232679</v>
      </c>
      <c r="U2700">
        <v>231830</v>
      </c>
      <c r="V2700">
        <v>230215</v>
      </c>
      <c r="W2700">
        <v>233572</v>
      </c>
      <c r="X2700">
        <v>218942</v>
      </c>
      <c r="Y2700">
        <v>202250</v>
      </c>
      <c r="Z2700">
        <v>186133</v>
      </c>
      <c r="AA2700">
        <v>171781</v>
      </c>
      <c r="AB2700">
        <v>170707</v>
      </c>
      <c r="AC2700">
        <v>170785</v>
      </c>
      <c r="AD2700">
        <v>170248</v>
      </c>
      <c r="AE2700">
        <v>170527</v>
      </c>
      <c r="AF2700">
        <v>168495</v>
      </c>
    </row>
    <row r="2701" spans="1:32">
      <c r="A2701" t="s">
        <v>8318</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8319</v>
      </c>
      <c r="B2702" t="s">
        <v>19</v>
      </c>
      <c r="C2702" s="2">
        <v>119491000000000</v>
      </c>
      <c r="D2702" s="2">
        <v>133171000000000</v>
      </c>
      <c r="E2702" s="2">
        <v>132423000000000</v>
      </c>
      <c r="F2702" s="2">
        <v>134834000000000</v>
      </c>
      <c r="G2702" s="2">
        <v>135374000000000</v>
      </c>
      <c r="H2702" s="2">
        <v>134723000000000</v>
      </c>
      <c r="I2702" s="2">
        <v>133576000000000</v>
      </c>
      <c r="J2702" s="2">
        <v>135832000000000</v>
      </c>
      <c r="K2702" s="2">
        <v>137146000000000</v>
      </c>
      <c r="L2702" s="2">
        <v>137848000000000</v>
      </c>
      <c r="M2702" s="2">
        <v>137444000000000</v>
      </c>
      <c r="N2702" s="2">
        <v>138027000000000</v>
      </c>
      <c r="O2702" s="2">
        <v>137439000000000</v>
      </c>
      <c r="P2702" s="2">
        <v>138847000000000</v>
      </c>
      <c r="Q2702" s="2">
        <v>139137000000000</v>
      </c>
      <c r="R2702" s="2">
        <v>139199000000000</v>
      </c>
      <c r="S2702" s="2">
        <v>139336000000000</v>
      </c>
      <c r="T2702" s="2">
        <v>138541000000000</v>
      </c>
      <c r="U2702" s="2">
        <v>138122000000000</v>
      </c>
      <c r="V2702" s="2">
        <v>139066000000000</v>
      </c>
      <c r="W2702" s="2">
        <v>140151000000000</v>
      </c>
      <c r="X2702" s="2">
        <v>142694000000000</v>
      </c>
      <c r="Y2702" s="2">
        <v>145603000000000</v>
      </c>
      <c r="Z2702" s="2">
        <v>148961000000000</v>
      </c>
      <c r="AA2702" s="2">
        <v>150359000000000</v>
      </c>
      <c r="AB2702" s="2">
        <v>151016000000000</v>
      </c>
      <c r="AC2702" s="2">
        <v>152306000000000</v>
      </c>
      <c r="AD2702" s="2">
        <v>154080000000000</v>
      </c>
      <c r="AE2702" s="2">
        <v>155561000000000</v>
      </c>
      <c r="AF2702" s="2">
        <v>156318000000000</v>
      </c>
    </row>
    <row r="2703" spans="1:32">
      <c r="A2703" t="s">
        <v>8320</v>
      </c>
      <c r="B2703" t="s">
        <v>19</v>
      </c>
      <c r="C2703" s="2">
        <v>13509700000</v>
      </c>
      <c r="D2703" s="2">
        <v>15056400000</v>
      </c>
      <c r="E2703" s="2">
        <v>14971800000</v>
      </c>
      <c r="F2703" s="2">
        <v>15244400000</v>
      </c>
      <c r="G2703" s="2">
        <v>15305400000</v>
      </c>
      <c r="H2703" s="2">
        <v>15231800000</v>
      </c>
      <c r="I2703" s="2">
        <v>15102200000</v>
      </c>
      <c r="J2703" s="2">
        <v>15357300000</v>
      </c>
      <c r="K2703" s="2">
        <v>15505900000</v>
      </c>
      <c r="L2703" s="2">
        <v>15585200000</v>
      </c>
      <c r="M2703" s="2">
        <v>15539500000</v>
      </c>
      <c r="N2703" s="2">
        <v>15605400000</v>
      </c>
      <c r="O2703" s="2">
        <v>15539000000</v>
      </c>
      <c r="P2703" s="2">
        <v>15698200000</v>
      </c>
      <c r="Q2703" s="2">
        <v>15730900000</v>
      </c>
      <c r="R2703" s="2">
        <v>15737900000</v>
      </c>
      <c r="S2703" s="2">
        <v>15753400000</v>
      </c>
      <c r="T2703" s="2">
        <v>15663600000</v>
      </c>
      <c r="U2703" s="2">
        <v>15616200000</v>
      </c>
      <c r="V2703" s="2">
        <v>15722900000</v>
      </c>
      <c r="W2703" s="2">
        <v>15845600000</v>
      </c>
      <c r="X2703" s="2">
        <v>16133100000</v>
      </c>
      <c r="Y2703" s="2">
        <v>16462000000</v>
      </c>
      <c r="Z2703" s="2">
        <v>16841600000</v>
      </c>
      <c r="AA2703" s="2">
        <v>16999700000</v>
      </c>
      <c r="AB2703" s="2">
        <v>17073900000</v>
      </c>
      <c r="AC2703" s="2">
        <v>17219800000</v>
      </c>
      <c r="AD2703" s="2">
        <v>17420400000</v>
      </c>
      <c r="AE2703" s="2">
        <v>17587800000</v>
      </c>
      <c r="AF2703" s="2">
        <v>17673400000</v>
      </c>
    </row>
    <row r="2704" spans="1:32">
      <c r="A2704" t="s">
        <v>8321</v>
      </c>
      <c r="B2704" t="s">
        <v>19</v>
      </c>
      <c r="C2704" s="2">
        <v>75311400000</v>
      </c>
      <c r="D2704" s="2">
        <v>83933300000</v>
      </c>
      <c r="E2704" s="2">
        <v>83462000000</v>
      </c>
      <c r="F2704" s="2">
        <v>84981500000</v>
      </c>
      <c r="G2704" s="2">
        <v>85321700000</v>
      </c>
      <c r="H2704" s="2">
        <v>84911300000</v>
      </c>
      <c r="I2704" s="2">
        <v>84188900000</v>
      </c>
      <c r="J2704" s="2">
        <v>85610500000</v>
      </c>
      <c r="K2704" s="2">
        <v>86438900000</v>
      </c>
      <c r="L2704" s="2">
        <v>86881400000</v>
      </c>
      <c r="M2704" s="2">
        <v>86626300000</v>
      </c>
      <c r="N2704" s="2">
        <v>86993900000</v>
      </c>
      <c r="O2704" s="2">
        <v>86623500000</v>
      </c>
      <c r="P2704" s="2">
        <v>87510900000</v>
      </c>
      <c r="Q2704" s="2">
        <v>87693300000</v>
      </c>
      <c r="R2704" s="2">
        <v>87732700000</v>
      </c>
      <c r="S2704" s="2">
        <v>87818700000</v>
      </c>
      <c r="T2704" s="2">
        <v>87318100000</v>
      </c>
      <c r="U2704" s="2">
        <v>87053900000</v>
      </c>
      <c r="V2704" s="2">
        <v>87648900000</v>
      </c>
      <c r="W2704" s="2">
        <v>88332800000</v>
      </c>
      <c r="X2704" s="2">
        <v>89935400000</v>
      </c>
      <c r="Y2704" s="2">
        <v>91769000000</v>
      </c>
      <c r="Z2704" s="2">
        <v>93885000000</v>
      </c>
      <c r="AA2704" s="2">
        <v>94766700000</v>
      </c>
      <c r="AB2704" s="2">
        <v>95180300000</v>
      </c>
      <c r="AC2704" s="2">
        <v>95993500000</v>
      </c>
      <c r="AD2704" s="2">
        <v>97111600000</v>
      </c>
      <c r="AE2704" s="2">
        <v>98045100000</v>
      </c>
      <c r="AF2704" s="2">
        <v>98522300000</v>
      </c>
    </row>
    <row r="2705" spans="1:32">
      <c r="A2705" t="s">
        <v>8322</v>
      </c>
      <c r="B2705" t="s">
        <v>19</v>
      </c>
      <c r="C2705" s="2">
        <v>125995000000</v>
      </c>
      <c r="D2705" s="2">
        <v>140419000000</v>
      </c>
      <c r="E2705" s="2">
        <v>139631000000</v>
      </c>
      <c r="F2705" s="2">
        <v>142173000000</v>
      </c>
      <c r="G2705" s="2">
        <v>142742000000</v>
      </c>
      <c r="H2705" s="2">
        <v>142055000000</v>
      </c>
      <c r="I2705" s="2">
        <v>140847000000</v>
      </c>
      <c r="J2705" s="2">
        <v>143225000000</v>
      </c>
      <c r="K2705" s="2">
        <v>144611000000</v>
      </c>
      <c r="L2705" s="2">
        <v>145351000000</v>
      </c>
      <c r="M2705" s="2">
        <v>144925000000</v>
      </c>
      <c r="N2705" s="2">
        <v>145540000000</v>
      </c>
      <c r="O2705" s="2">
        <v>144920000000</v>
      </c>
      <c r="P2705" s="2">
        <v>146405000000</v>
      </c>
      <c r="Q2705" s="2">
        <v>146710000000</v>
      </c>
      <c r="R2705" s="2">
        <v>146776000000</v>
      </c>
      <c r="S2705" s="2">
        <v>146919000000</v>
      </c>
      <c r="T2705" s="2">
        <v>146082000000</v>
      </c>
      <c r="U2705" s="2">
        <v>145640000000</v>
      </c>
      <c r="V2705" s="2">
        <v>146635000000</v>
      </c>
      <c r="W2705" s="2">
        <v>147779000000</v>
      </c>
      <c r="X2705" s="2">
        <v>150461000000</v>
      </c>
      <c r="Y2705" s="2">
        <v>153528000000</v>
      </c>
      <c r="Z2705" s="2">
        <v>157068000000</v>
      </c>
      <c r="AA2705" s="2">
        <v>158543000000</v>
      </c>
      <c r="AB2705" s="2">
        <v>159235000000</v>
      </c>
      <c r="AC2705" s="2">
        <v>160596000000</v>
      </c>
      <c r="AD2705" s="2">
        <v>162466000000</v>
      </c>
      <c r="AE2705" s="2">
        <v>164028000000</v>
      </c>
      <c r="AF2705" s="2">
        <v>164826000000</v>
      </c>
    </row>
    <row r="2706" spans="1:32">
      <c r="A2706" t="s">
        <v>8323</v>
      </c>
      <c r="B2706" t="s">
        <v>19</v>
      </c>
      <c r="C2706" s="2">
        <v>5053490000</v>
      </c>
      <c r="D2706" s="2">
        <v>5632030000</v>
      </c>
      <c r="E2706" s="2">
        <v>5600400000</v>
      </c>
      <c r="F2706" s="2">
        <v>5702360000</v>
      </c>
      <c r="G2706" s="2">
        <v>5725190000</v>
      </c>
      <c r="H2706" s="2">
        <v>5697660000</v>
      </c>
      <c r="I2706" s="2">
        <v>5649180000</v>
      </c>
      <c r="J2706" s="2">
        <v>5744570000</v>
      </c>
      <c r="K2706" s="2">
        <v>5800160000</v>
      </c>
      <c r="L2706" s="2">
        <v>5829850000</v>
      </c>
      <c r="M2706" s="2">
        <v>5812740000</v>
      </c>
      <c r="N2706" s="2">
        <v>5837400000</v>
      </c>
      <c r="O2706" s="2">
        <v>5812540000</v>
      </c>
      <c r="P2706" s="2">
        <v>5872090000</v>
      </c>
      <c r="Q2706" s="2">
        <v>5884330000</v>
      </c>
      <c r="R2706" s="2">
        <v>5886970000</v>
      </c>
      <c r="S2706" s="2">
        <v>5892740000</v>
      </c>
      <c r="T2706" s="2">
        <v>5859150000</v>
      </c>
      <c r="U2706" s="2">
        <v>5841430000</v>
      </c>
      <c r="V2706" s="2">
        <v>5881350000</v>
      </c>
      <c r="W2706" s="2">
        <v>5927240000</v>
      </c>
      <c r="X2706" s="2">
        <v>6034780000</v>
      </c>
      <c r="Y2706" s="2">
        <v>6157820000</v>
      </c>
      <c r="Z2706" s="2">
        <v>6299800000</v>
      </c>
      <c r="AA2706" s="2">
        <v>6358960000</v>
      </c>
      <c r="AB2706" s="2">
        <v>6386720000</v>
      </c>
      <c r="AC2706" s="2">
        <v>6441290000</v>
      </c>
      <c r="AD2706" s="2">
        <v>6516310000</v>
      </c>
      <c r="AE2706" s="2">
        <v>6578950000</v>
      </c>
      <c r="AF2706" s="2">
        <v>6610970000</v>
      </c>
    </row>
    <row r="2707" spans="1:32">
      <c r="A2707" t="s">
        <v>8324</v>
      </c>
      <c r="B2707" t="s">
        <v>19</v>
      </c>
      <c r="C2707" s="2">
        <v>4747220000</v>
      </c>
      <c r="D2707" s="2">
        <v>5290700000</v>
      </c>
      <c r="E2707" s="2">
        <v>5260980000</v>
      </c>
      <c r="F2707" s="2">
        <v>5356770000</v>
      </c>
      <c r="G2707" s="2">
        <v>5378210000</v>
      </c>
      <c r="H2707" s="2">
        <v>5352340000</v>
      </c>
      <c r="I2707" s="2">
        <v>5306810000</v>
      </c>
      <c r="J2707" s="2">
        <v>5396420000</v>
      </c>
      <c r="K2707" s="2">
        <v>5448640000</v>
      </c>
      <c r="L2707" s="2">
        <v>5476530000</v>
      </c>
      <c r="M2707" s="2">
        <v>5460450000</v>
      </c>
      <c r="N2707" s="2">
        <v>5483620000</v>
      </c>
      <c r="O2707" s="2">
        <v>5460270000</v>
      </c>
      <c r="P2707" s="2">
        <v>5516210000</v>
      </c>
      <c r="Q2707" s="2">
        <v>5527700000</v>
      </c>
      <c r="R2707" s="2">
        <v>5530190000</v>
      </c>
      <c r="S2707" s="2">
        <v>5535610000</v>
      </c>
      <c r="T2707" s="2">
        <v>5504050000</v>
      </c>
      <c r="U2707" s="2">
        <v>5487400000</v>
      </c>
      <c r="V2707" s="2">
        <v>5524910000</v>
      </c>
      <c r="W2707" s="2">
        <v>5568010000</v>
      </c>
      <c r="X2707" s="2">
        <v>5669030000</v>
      </c>
      <c r="Y2707" s="2">
        <v>5784620000</v>
      </c>
      <c r="Z2707" s="2">
        <v>5917990000</v>
      </c>
      <c r="AA2707" s="2">
        <v>5973570000</v>
      </c>
      <c r="AB2707" s="2">
        <v>5999640000</v>
      </c>
      <c r="AC2707" s="2">
        <v>6050910000</v>
      </c>
      <c r="AD2707" s="2">
        <v>6121380000</v>
      </c>
      <c r="AE2707" s="2">
        <v>6180220000</v>
      </c>
      <c r="AF2707" s="2">
        <v>6210300000</v>
      </c>
    </row>
    <row r="2708" spans="1:32">
      <c r="A2708" t="s">
        <v>8325</v>
      </c>
      <c r="B2708" t="s">
        <v>19</v>
      </c>
      <c r="C2708" s="2">
        <v>2932100000</v>
      </c>
      <c r="D2708" s="2">
        <v>3267780000</v>
      </c>
      <c r="E2708" s="2">
        <v>3249430000</v>
      </c>
      <c r="F2708" s="2">
        <v>3308590000</v>
      </c>
      <c r="G2708" s="2">
        <v>3321840000</v>
      </c>
      <c r="H2708" s="2">
        <v>3305860000</v>
      </c>
      <c r="I2708" s="2">
        <v>3277730000</v>
      </c>
      <c r="J2708" s="2">
        <v>3333080000</v>
      </c>
      <c r="K2708" s="2">
        <v>3365330000</v>
      </c>
      <c r="L2708" s="2">
        <v>3382560000</v>
      </c>
      <c r="M2708" s="2">
        <v>3372630000</v>
      </c>
      <c r="N2708" s="2">
        <v>3386940000</v>
      </c>
      <c r="O2708" s="2">
        <v>3372520000</v>
      </c>
      <c r="P2708" s="2">
        <v>3407070000</v>
      </c>
      <c r="Q2708" s="2">
        <v>3414170000</v>
      </c>
      <c r="R2708" s="2">
        <v>3415700000</v>
      </c>
      <c r="S2708" s="2">
        <v>3419050000</v>
      </c>
      <c r="T2708" s="2">
        <v>3399560000</v>
      </c>
      <c r="U2708" s="2">
        <v>3389280000</v>
      </c>
      <c r="V2708" s="2">
        <v>3412440000</v>
      </c>
      <c r="W2708" s="2">
        <v>3439070000</v>
      </c>
      <c r="X2708" s="2">
        <v>3501460000</v>
      </c>
      <c r="Y2708" s="2">
        <v>3572850000</v>
      </c>
      <c r="Z2708" s="2">
        <v>3655230000</v>
      </c>
      <c r="AA2708" s="2">
        <v>3689560000</v>
      </c>
      <c r="AB2708" s="2">
        <v>3705660000</v>
      </c>
      <c r="AC2708" s="2">
        <v>3737320000</v>
      </c>
      <c r="AD2708" s="2">
        <v>3780850000</v>
      </c>
      <c r="AE2708" s="2">
        <v>3817200000</v>
      </c>
      <c r="AF2708" s="2">
        <v>3835770000</v>
      </c>
    </row>
    <row r="2709" spans="1:32">
      <c r="A2709" t="s">
        <v>8326</v>
      </c>
      <c r="B2709" t="s">
        <v>19</v>
      </c>
      <c r="C2709" s="2">
        <v>297264000</v>
      </c>
      <c r="D2709" s="2">
        <v>331296000</v>
      </c>
      <c r="E2709" s="2">
        <v>329435000</v>
      </c>
      <c r="F2709" s="2">
        <v>335433000</v>
      </c>
      <c r="G2709" s="2">
        <v>336776000</v>
      </c>
      <c r="H2709" s="2">
        <v>335156000</v>
      </c>
      <c r="I2709" s="2">
        <v>332305000</v>
      </c>
      <c r="J2709" s="2">
        <v>337916000</v>
      </c>
      <c r="K2709" s="2">
        <v>341186000</v>
      </c>
      <c r="L2709" s="2">
        <v>342932000</v>
      </c>
      <c r="M2709" s="2">
        <v>341926000</v>
      </c>
      <c r="N2709" s="2">
        <v>343377000</v>
      </c>
      <c r="O2709" s="2">
        <v>341914000</v>
      </c>
      <c r="P2709" s="2">
        <v>345417000</v>
      </c>
      <c r="Q2709" s="2">
        <v>346137000</v>
      </c>
      <c r="R2709" s="2">
        <v>346293000</v>
      </c>
      <c r="S2709" s="2">
        <v>346632000</v>
      </c>
      <c r="T2709" s="2">
        <v>344656000</v>
      </c>
      <c r="U2709" s="2">
        <v>343613000</v>
      </c>
      <c r="V2709" s="2">
        <v>345962000</v>
      </c>
      <c r="W2709" s="2">
        <v>348661000</v>
      </c>
      <c r="X2709" s="2">
        <v>354987000</v>
      </c>
      <c r="Y2709" s="2">
        <v>362225000</v>
      </c>
      <c r="Z2709" s="2">
        <v>370576000</v>
      </c>
      <c r="AA2709" s="2">
        <v>374057000</v>
      </c>
      <c r="AB2709" s="2">
        <v>375689000</v>
      </c>
      <c r="AC2709" s="2">
        <v>378899000</v>
      </c>
      <c r="AD2709" s="2">
        <v>383312000</v>
      </c>
      <c r="AE2709" s="2">
        <v>386997000</v>
      </c>
      <c r="AF2709" s="2">
        <v>388880000</v>
      </c>
    </row>
    <row r="2710" spans="1:32">
      <c r="A2710" t="s">
        <v>8327</v>
      </c>
      <c r="B2710" t="s">
        <v>19</v>
      </c>
      <c r="C2710" s="2">
        <v>2170930000</v>
      </c>
      <c r="D2710" s="2">
        <v>2419460000</v>
      </c>
      <c r="E2710" s="2">
        <v>2405880000</v>
      </c>
      <c r="F2710" s="2">
        <v>2449680000</v>
      </c>
      <c r="G2710" s="2">
        <v>2459480000</v>
      </c>
      <c r="H2710" s="2">
        <v>2447660000</v>
      </c>
      <c r="I2710" s="2">
        <v>2426830000</v>
      </c>
      <c r="J2710" s="2">
        <v>2467810000</v>
      </c>
      <c r="K2710" s="2">
        <v>2491690000</v>
      </c>
      <c r="L2710" s="2">
        <v>2504450000</v>
      </c>
      <c r="M2710" s="2">
        <v>2497090000</v>
      </c>
      <c r="N2710" s="2">
        <v>2507690000</v>
      </c>
      <c r="O2710" s="2">
        <v>2497010000</v>
      </c>
      <c r="P2710" s="2">
        <v>2522590000</v>
      </c>
      <c r="Q2710" s="2">
        <v>2527850000</v>
      </c>
      <c r="R2710" s="2">
        <v>2528990000</v>
      </c>
      <c r="S2710" s="2">
        <v>2531460000</v>
      </c>
      <c r="T2710" s="2">
        <v>2517030000</v>
      </c>
      <c r="U2710" s="2">
        <v>2509420000</v>
      </c>
      <c r="V2710" s="2">
        <v>2526570000</v>
      </c>
      <c r="W2710" s="2">
        <v>2546280000</v>
      </c>
      <c r="X2710" s="2">
        <v>2592480000</v>
      </c>
      <c r="Y2710" s="2">
        <v>2645340000</v>
      </c>
      <c r="Z2710" s="2">
        <v>2706330000</v>
      </c>
      <c r="AA2710" s="2">
        <v>2731750000</v>
      </c>
      <c r="AB2710" s="2">
        <v>2743670000</v>
      </c>
      <c r="AC2710" s="2">
        <v>2767110000</v>
      </c>
      <c r="AD2710" s="2">
        <v>2799340000</v>
      </c>
      <c r="AE2710" s="2">
        <v>2826250000</v>
      </c>
      <c r="AF2710" s="2">
        <v>2840010000</v>
      </c>
    </row>
    <row r="2711" spans="1:32">
      <c r="A2711" t="s">
        <v>8328</v>
      </c>
      <c r="B2711" t="s">
        <v>19</v>
      </c>
      <c r="C2711" s="2">
        <v>2556020000</v>
      </c>
      <c r="D2711" s="2">
        <v>2848640000</v>
      </c>
      <c r="E2711" s="2">
        <v>2832650000</v>
      </c>
      <c r="F2711" s="2">
        <v>2884220000</v>
      </c>
      <c r="G2711" s="2">
        <v>2895760000</v>
      </c>
      <c r="H2711" s="2">
        <v>2881840000</v>
      </c>
      <c r="I2711" s="2">
        <v>2857320000</v>
      </c>
      <c r="J2711" s="2">
        <v>2905570000</v>
      </c>
      <c r="K2711" s="2">
        <v>2933680000</v>
      </c>
      <c r="L2711" s="2">
        <v>2948700000</v>
      </c>
      <c r="M2711" s="2">
        <v>2940040000</v>
      </c>
      <c r="N2711" s="2">
        <v>2952520000</v>
      </c>
      <c r="O2711" s="2">
        <v>2939940000</v>
      </c>
      <c r="P2711" s="2">
        <v>2970060000</v>
      </c>
      <c r="Q2711" s="2">
        <v>2976250000</v>
      </c>
      <c r="R2711" s="2">
        <v>2977590000</v>
      </c>
      <c r="S2711" s="2">
        <v>2980510000</v>
      </c>
      <c r="T2711" s="2">
        <v>2963520000</v>
      </c>
      <c r="U2711" s="2">
        <v>2954560000</v>
      </c>
      <c r="V2711" s="2">
        <v>2974750000</v>
      </c>
      <c r="W2711" s="2">
        <v>2997960000</v>
      </c>
      <c r="X2711" s="2">
        <v>3052350000</v>
      </c>
      <c r="Y2711" s="2">
        <v>3114580000</v>
      </c>
      <c r="Z2711" s="2">
        <v>3186400000</v>
      </c>
      <c r="AA2711" s="2">
        <v>3216320000</v>
      </c>
      <c r="AB2711" s="2">
        <v>3230360000</v>
      </c>
      <c r="AC2711" s="2">
        <v>3257960000</v>
      </c>
      <c r="AD2711" s="2">
        <v>3295900000</v>
      </c>
      <c r="AE2711" s="2">
        <v>3327590000</v>
      </c>
      <c r="AF2711" s="2">
        <v>3343780000</v>
      </c>
    </row>
    <row r="2712" spans="1:32">
      <c r="A2712" t="s">
        <v>8329</v>
      </c>
      <c r="B2712" t="s">
        <v>19</v>
      </c>
      <c r="C2712" s="2">
        <v>180160000</v>
      </c>
      <c r="D2712" s="2">
        <v>200785000</v>
      </c>
      <c r="E2712" s="2">
        <v>199658000</v>
      </c>
      <c r="F2712" s="2">
        <v>203293000</v>
      </c>
      <c r="G2712" s="2">
        <v>204107000</v>
      </c>
      <c r="H2712" s="2">
        <v>203125000</v>
      </c>
      <c r="I2712" s="2">
        <v>201397000</v>
      </c>
      <c r="J2712" s="2">
        <v>204798000</v>
      </c>
      <c r="K2712" s="2">
        <v>206779000</v>
      </c>
      <c r="L2712" s="2">
        <v>207838000</v>
      </c>
      <c r="M2712" s="2">
        <v>207228000</v>
      </c>
      <c r="N2712" s="2">
        <v>208107000</v>
      </c>
      <c r="O2712" s="2">
        <v>207221000</v>
      </c>
      <c r="P2712" s="2">
        <v>209344000</v>
      </c>
      <c r="Q2712" s="2">
        <v>209780000</v>
      </c>
      <c r="R2712" s="2">
        <v>209874000</v>
      </c>
      <c r="S2712" s="2">
        <v>210080000</v>
      </c>
      <c r="T2712" s="2">
        <v>208882000</v>
      </c>
      <c r="U2712" s="2">
        <v>208251000</v>
      </c>
      <c r="V2712" s="2">
        <v>209674000</v>
      </c>
      <c r="W2712" s="2">
        <v>211310000</v>
      </c>
      <c r="X2712" s="2">
        <v>215144000</v>
      </c>
      <c r="Y2712" s="2">
        <v>219530000</v>
      </c>
      <c r="Z2712" s="2">
        <v>224592000</v>
      </c>
      <c r="AA2712" s="2">
        <v>226701000</v>
      </c>
      <c r="AB2712" s="2">
        <v>227690000</v>
      </c>
      <c r="AC2712" s="2">
        <v>229636000</v>
      </c>
      <c r="AD2712" s="2">
        <v>232310000</v>
      </c>
      <c r="AE2712" s="2">
        <v>234544000</v>
      </c>
      <c r="AF2712" s="2">
        <v>235685000</v>
      </c>
    </row>
    <row r="2713" spans="1:32">
      <c r="A2713" t="s">
        <v>8330</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8331</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8332</v>
      </c>
      <c r="B2715" t="s">
        <v>19</v>
      </c>
      <c r="C2715" s="2">
        <v>1126010000</v>
      </c>
      <c r="D2715" s="2">
        <v>1162610000</v>
      </c>
      <c r="E2715" s="2">
        <v>1107420000</v>
      </c>
      <c r="F2715" s="2">
        <v>1085220000</v>
      </c>
      <c r="G2715" s="2">
        <v>1072620000</v>
      </c>
      <c r="H2715" s="2">
        <v>1049820000</v>
      </c>
      <c r="I2715" s="2">
        <v>1025230000</v>
      </c>
      <c r="J2715" s="2">
        <v>1011430000</v>
      </c>
      <c r="K2715" s="2">
        <v>1004230000</v>
      </c>
      <c r="L2715" s="2">
        <v>994634000</v>
      </c>
      <c r="M2715" s="2">
        <v>984436000</v>
      </c>
      <c r="N2715" s="2">
        <v>977237000</v>
      </c>
      <c r="O2715" s="2">
        <v>971838000</v>
      </c>
      <c r="P2715" s="2">
        <v>965239000</v>
      </c>
      <c r="Q2715" s="2">
        <v>962840000</v>
      </c>
      <c r="R2715" s="2">
        <v>962240000</v>
      </c>
      <c r="S2715" s="2">
        <v>964039000</v>
      </c>
      <c r="T2715" s="2">
        <v>967639000</v>
      </c>
      <c r="U2715" s="2">
        <v>973038000</v>
      </c>
      <c r="V2715" s="2">
        <v>977837000</v>
      </c>
      <c r="W2715" s="2">
        <v>982636000</v>
      </c>
      <c r="X2715" s="2">
        <v>987435000</v>
      </c>
      <c r="Y2715" s="2">
        <v>997634000</v>
      </c>
      <c r="Z2715" s="2">
        <v>1006630000</v>
      </c>
      <c r="AA2715" s="2">
        <v>1015030000</v>
      </c>
      <c r="AB2715" s="2">
        <v>1022230000</v>
      </c>
      <c r="AC2715" s="2">
        <v>1025230000</v>
      </c>
      <c r="AD2715" s="2">
        <v>1025830000</v>
      </c>
      <c r="AE2715" s="2">
        <v>1028830000</v>
      </c>
      <c r="AF2715" s="2">
        <v>1036630000</v>
      </c>
    </row>
    <row r="2716" spans="1:32">
      <c r="A2716" t="s">
        <v>8333</v>
      </c>
      <c r="B2716" t="s">
        <v>19</v>
      </c>
      <c r="C2716" s="2">
        <v>6277060000</v>
      </c>
      <c r="D2716" s="2">
        <v>6481060000</v>
      </c>
      <c r="E2716" s="2">
        <v>6173390000</v>
      </c>
      <c r="F2716" s="2">
        <v>6049660000</v>
      </c>
      <c r="G2716" s="2">
        <v>5979430000</v>
      </c>
      <c r="H2716" s="2">
        <v>5852350000</v>
      </c>
      <c r="I2716" s="2">
        <v>5715240000</v>
      </c>
      <c r="J2716" s="2">
        <v>5638320000</v>
      </c>
      <c r="K2716" s="2">
        <v>5598190000</v>
      </c>
      <c r="L2716" s="2">
        <v>5544680000</v>
      </c>
      <c r="M2716" s="2">
        <v>5487830000</v>
      </c>
      <c r="N2716" s="2">
        <v>5447700000</v>
      </c>
      <c r="O2716" s="2">
        <v>5417600000</v>
      </c>
      <c r="P2716" s="2">
        <v>5380820000</v>
      </c>
      <c r="Q2716" s="2">
        <v>5367440000</v>
      </c>
      <c r="R2716" s="2">
        <v>5364100000</v>
      </c>
      <c r="S2716" s="2">
        <v>5374130000</v>
      </c>
      <c r="T2716" s="2">
        <v>5394190000</v>
      </c>
      <c r="U2716" s="2">
        <v>5424290000</v>
      </c>
      <c r="V2716" s="2">
        <v>5451050000</v>
      </c>
      <c r="W2716" s="2">
        <v>5477800000</v>
      </c>
      <c r="X2716" s="2">
        <v>5504550000</v>
      </c>
      <c r="Y2716" s="2">
        <v>5561400000</v>
      </c>
      <c r="Z2716" s="2">
        <v>5611570000</v>
      </c>
      <c r="AA2716" s="2">
        <v>5658390000</v>
      </c>
      <c r="AB2716" s="2">
        <v>5698520000</v>
      </c>
      <c r="AC2716" s="2">
        <v>5715240000</v>
      </c>
      <c r="AD2716" s="2">
        <v>5718580000</v>
      </c>
      <c r="AE2716" s="2">
        <v>5735300000</v>
      </c>
      <c r="AF2716" s="2">
        <v>5778780000</v>
      </c>
    </row>
    <row r="2717" spans="1:32">
      <c r="A2717" t="s">
        <v>8334</v>
      </c>
      <c r="B2717" t="s">
        <v>19</v>
      </c>
      <c r="C2717" s="2">
        <v>10501400000</v>
      </c>
      <c r="D2717" s="2">
        <v>10842700000</v>
      </c>
      <c r="E2717" s="2">
        <v>10328000000</v>
      </c>
      <c r="F2717" s="2">
        <v>10121000000</v>
      </c>
      <c r="G2717" s="2">
        <v>10003500000</v>
      </c>
      <c r="H2717" s="2">
        <v>9790900000</v>
      </c>
      <c r="I2717" s="2">
        <v>9561510000</v>
      </c>
      <c r="J2717" s="2">
        <v>9432830000</v>
      </c>
      <c r="K2717" s="2">
        <v>9365700000</v>
      </c>
      <c r="L2717" s="2">
        <v>9276180000</v>
      </c>
      <c r="M2717" s="2">
        <v>9181070000</v>
      </c>
      <c r="N2717" s="2">
        <v>9113930000</v>
      </c>
      <c r="O2717" s="2">
        <v>9063580000</v>
      </c>
      <c r="P2717" s="2">
        <v>9002030000</v>
      </c>
      <c r="Q2717" s="2">
        <v>8979650000</v>
      </c>
      <c r="R2717" s="2">
        <v>8974060000</v>
      </c>
      <c r="S2717" s="2">
        <v>8990840000</v>
      </c>
      <c r="T2717" s="2">
        <v>9024410000</v>
      </c>
      <c r="U2717" s="2">
        <v>9074770000</v>
      </c>
      <c r="V2717" s="2">
        <v>9119520000</v>
      </c>
      <c r="W2717" s="2">
        <v>9164280000</v>
      </c>
      <c r="X2717" s="2">
        <v>9209040000</v>
      </c>
      <c r="Y2717" s="2">
        <v>9304150000</v>
      </c>
      <c r="Z2717" s="2">
        <v>9388070000</v>
      </c>
      <c r="AA2717" s="2">
        <v>9466400000</v>
      </c>
      <c r="AB2717" s="2">
        <v>9533540000</v>
      </c>
      <c r="AC2717" s="2">
        <v>9561510000</v>
      </c>
      <c r="AD2717" s="2">
        <v>9567110000</v>
      </c>
      <c r="AE2717" s="2">
        <v>9595080000</v>
      </c>
      <c r="AF2717" s="2">
        <v>9667810000</v>
      </c>
    </row>
    <row r="2718" spans="1:32">
      <c r="A2718" t="s">
        <v>8335</v>
      </c>
      <c r="B2718" t="s">
        <v>19</v>
      </c>
      <c r="C2718" s="2">
        <v>421199000</v>
      </c>
      <c r="D2718" s="2">
        <v>434887000</v>
      </c>
      <c r="E2718" s="2">
        <v>414242000</v>
      </c>
      <c r="F2718" s="2">
        <v>405940000</v>
      </c>
      <c r="G2718" s="2">
        <v>401227000</v>
      </c>
      <c r="H2718" s="2">
        <v>392700000</v>
      </c>
      <c r="I2718" s="2">
        <v>383500000</v>
      </c>
      <c r="J2718" s="2">
        <v>378338000</v>
      </c>
      <c r="K2718" s="2">
        <v>375646000</v>
      </c>
      <c r="L2718" s="2">
        <v>372055000</v>
      </c>
      <c r="M2718" s="2">
        <v>368240000</v>
      </c>
      <c r="N2718" s="2">
        <v>365548000</v>
      </c>
      <c r="O2718" s="2">
        <v>363528000</v>
      </c>
      <c r="P2718" s="2">
        <v>361060000</v>
      </c>
      <c r="Q2718" s="2">
        <v>360162000</v>
      </c>
      <c r="R2718" s="2">
        <v>359938000</v>
      </c>
      <c r="S2718" s="2">
        <v>360611000</v>
      </c>
      <c r="T2718" s="2">
        <v>361957000</v>
      </c>
      <c r="U2718" s="2">
        <v>363977000</v>
      </c>
      <c r="V2718" s="2">
        <v>365772000</v>
      </c>
      <c r="W2718" s="2">
        <v>367567000</v>
      </c>
      <c r="X2718" s="2">
        <v>369362000</v>
      </c>
      <c r="Y2718" s="2">
        <v>373177000</v>
      </c>
      <c r="Z2718" s="2">
        <v>376543000</v>
      </c>
      <c r="AA2718" s="2">
        <v>379685000</v>
      </c>
      <c r="AB2718" s="2">
        <v>382378000</v>
      </c>
      <c r="AC2718" s="2">
        <v>383500000</v>
      </c>
      <c r="AD2718" s="2">
        <v>383724000</v>
      </c>
      <c r="AE2718" s="2">
        <v>384846000</v>
      </c>
      <c r="AF2718" s="2">
        <v>387763000</v>
      </c>
    </row>
    <row r="2719" spans="1:32">
      <c r="A2719" t="s">
        <v>8336</v>
      </c>
      <c r="B2719" t="s">
        <v>19</v>
      </c>
      <c r="C2719" s="2">
        <v>395672000</v>
      </c>
      <c r="D2719" s="2">
        <v>408530000</v>
      </c>
      <c r="E2719" s="2">
        <v>389137000</v>
      </c>
      <c r="F2719" s="2">
        <v>381337000</v>
      </c>
      <c r="G2719" s="2">
        <v>376910000</v>
      </c>
      <c r="H2719" s="2">
        <v>368900000</v>
      </c>
      <c r="I2719" s="2">
        <v>360257000</v>
      </c>
      <c r="J2719" s="2">
        <v>355409000</v>
      </c>
      <c r="K2719" s="2">
        <v>352879000</v>
      </c>
      <c r="L2719" s="2">
        <v>349506000</v>
      </c>
      <c r="M2719" s="2">
        <v>345923000</v>
      </c>
      <c r="N2719" s="2">
        <v>343393000</v>
      </c>
      <c r="O2719" s="2">
        <v>341496000</v>
      </c>
      <c r="P2719" s="2">
        <v>339177000</v>
      </c>
      <c r="Q2719" s="2">
        <v>338334000</v>
      </c>
      <c r="R2719" s="2">
        <v>338123000</v>
      </c>
      <c r="S2719" s="2">
        <v>338756000</v>
      </c>
      <c r="T2719" s="2">
        <v>340020000</v>
      </c>
      <c r="U2719" s="2">
        <v>341918000</v>
      </c>
      <c r="V2719" s="2">
        <v>343604000</v>
      </c>
      <c r="W2719" s="2">
        <v>345290000</v>
      </c>
      <c r="X2719" s="2">
        <v>346977000</v>
      </c>
      <c r="Y2719" s="2">
        <v>350560000</v>
      </c>
      <c r="Z2719" s="2">
        <v>353722000</v>
      </c>
      <c r="AA2719" s="2">
        <v>356674000</v>
      </c>
      <c r="AB2719" s="2">
        <v>359203000</v>
      </c>
      <c r="AC2719" s="2">
        <v>360257000</v>
      </c>
      <c r="AD2719" s="2">
        <v>360468000</v>
      </c>
      <c r="AE2719" s="2">
        <v>361522000</v>
      </c>
      <c r="AF2719" s="2">
        <v>364262000</v>
      </c>
    </row>
    <row r="2720" spans="1:32">
      <c r="A2720" t="s">
        <v>8337</v>
      </c>
      <c r="B2720" t="s">
        <v>19</v>
      </c>
      <c r="C2720" s="2">
        <v>244385000</v>
      </c>
      <c r="D2720" s="2">
        <v>252328000</v>
      </c>
      <c r="E2720" s="2">
        <v>240349000</v>
      </c>
      <c r="F2720" s="2">
        <v>235532000</v>
      </c>
      <c r="G2720" s="2">
        <v>232798000</v>
      </c>
      <c r="H2720" s="2">
        <v>227850000</v>
      </c>
      <c r="I2720" s="2">
        <v>222512000</v>
      </c>
      <c r="J2720" s="2">
        <v>219517000</v>
      </c>
      <c r="K2720" s="2">
        <v>217955000</v>
      </c>
      <c r="L2720" s="2">
        <v>215872000</v>
      </c>
      <c r="M2720" s="2">
        <v>213658000</v>
      </c>
      <c r="N2720" s="2">
        <v>212096000</v>
      </c>
      <c r="O2720" s="2">
        <v>210924000</v>
      </c>
      <c r="P2720" s="2">
        <v>209492000</v>
      </c>
      <c r="Q2720" s="2">
        <v>208971000</v>
      </c>
      <c r="R2720" s="2">
        <v>208841000</v>
      </c>
      <c r="S2720" s="2">
        <v>209231000</v>
      </c>
      <c r="T2720" s="2">
        <v>210013000</v>
      </c>
      <c r="U2720" s="2">
        <v>211184000</v>
      </c>
      <c r="V2720" s="2">
        <v>212226000</v>
      </c>
      <c r="W2720" s="2">
        <v>213268000</v>
      </c>
      <c r="X2720" s="2">
        <v>214309000</v>
      </c>
      <c r="Y2720" s="2">
        <v>216523000</v>
      </c>
      <c r="Z2720" s="2">
        <v>218476000</v>
      </c>
      <c r="AA2720" s="2">
        <v>220298000</v>
      </c>
      <c r="AB2720" s="2">
        <v>221861000</v>
      </c>
      <c r="AC2720" s="2">
        <v>222512000</v>
      </c>
      <c r="AD2720" s="2">
        <v>222642000</v>
      </c>
      <c r="AE2720" s="2">
        <v>223293000</v>
      </c>
      <c r="AF2720" s="2">
        <v>224986000</v>
      </c>
    </row>
    <row r="2721" spans="1:32">
      <c r="A2721" t="s">
        <v>8338</v>
      </c>
      <c r="B2721" t="s">
        <v>19</v>
      </c>
      <c r="C2721" s="2">
        <v>24776400</v>
      </c>
      <c r="D2721" s="2">
        <v>25581600</v>
      </c>
      <c r="E2721" s="2">
        <v>24367200</v>
      </c>
      <c r="F2721" s="2">
        <v>23878800</v>
      </c>
      <c r="G2721" s="2">
        <v>23601600</v>
      </c>
      <c r="H2721" s="2">
        <v>23100000</v>
      </c>
      <c r="I2721" s="2">
        <v>22558800</v>
      </c>
      <c r="J2721" s="2">
        <v>22255200</v>
      </c>
      <c r="K2721" s="2">
        <v>22096800</v>
      </c>
      <c r="L2721" s="2">
        <v>21885600</v>
      </c>
      <c r="M2721" s="2">
        <v>21661200</v>
      </c>
      <c r="N2721" s="2">
        <v>21502800</v>
      </c>
      <c r="O2721" s="2">
        <v>21384000</v>
      </c>
      <c r="P2721" s="2">
        <v>21238800</v>
      </c>
      <c r="Q2721" s="2">
        <v>21186000</v>
      </c>
      <c r="R2721" s="2">
        <v>21172800</v>
      </c>
      <c r="S2721" s="2">
        <v>21212400</v>
      </c>
      <c r="T2721" s="2">
        <v>21291600</v>
      </c>
      <c r="U2721" s="2">
        <v>21410400</v>
      </c>
      <c r="V2721" s="2">
        <v>21516000</v>
      </c>
      <c r="W2721" s="2">
        <v>21621600</v>
      </c>
      <c r="X2721" s="2">
        <v>21727200</v>
      </c>
      <c r="Y2721" s="2">
        <v>21951600</v>
      </c>
      <c r="Z2721" s="2">
        <v>22149600</v>
      </c>
      <c r="AA2721" s="2">
        <v>22334400</v>
      </c>
      <c r="AB2721" s="2">
        <v>22492800</v>
      </c>
      <c r="AC2721" s="2">
        <v>22558800</v>
      </c>
      <c r="AD2721" s="2">
        <v>22572000</v>
      </c>
      <c r="AE2721" s="2">
        <v>22638000</v>
      </c>
      <c r="AF2721" s="2">
        <v>22809600</v>
      </c>
    </row>
    <row r="2722" spans="1:32">
      <c r="A2722" t="s">
        <v>8339</v>
      </c>
      <c r="B2722" t="s">
        <v>19</v>
      </c>
      <c r="C2722" s="2">
        <v>180943000</v>
      </c>
      <c r="D2722" s="2">
        <v>186823000</v>
      </c>
      <c r="E2722" s="2">
        <v>177954000</v>
      </c>
      <c r="F2722" s="2">
        <v>174388000</v>
      </c>
      <c r="G2722" s="2">
        <v>172363000</v>
      </c>
      <c r="H2722" s="2">
        <v>168700000</v>
      </c>
      <c r="I2722" s="2">
        <v>164748000</v>
      </c>
      <c r="J2722" s="2">
        <v>162530000</v>
      </c>
      <c r="K2722" s="2">
        <v>161374000</v>
      </c>
      <c r="L2722" s="2">
        <v>159831000</v>
      </c>
      <c r="M2722" s="2">
        <v>158192000</v>
      </c>
      <c r="N2722" s="2">
        <v>157036000</v>
      </c>
      <c r="O2722" s="2">
        <v>156168000</v>
      </c>
      <c r="P2722" s="2">
        <v>155108000</v>
      </c>
      <c r="Q2722" s="2">
        <v>154722000</v>
      </c>
      <c r="R2722" s="2">
        <v>154626000</v>
      </c>
      <c r="S2722" s="2">
        <v>154915000</v>
      </c>
      <c r="T2722" s="2">
        <v>155493000</v>
      </c>
      <c r="U2722" s="2">
        <v>156361000</v>
      </c>
      <c r="V2722" s="2">
        <v>157132000</v>
      </c>
      <c r="W2722" s="2">
        <v>157903000</v>
      </c>
      <c r="X2722" s="2">
        <v>158674000</v>
      </c>
      <c r="Y2722" s="2">
        <v>160313000</v>
      </c>
      <c r="Z2722" s="2">
        <v>161759000</v>
      </c>
      <c r="AA2722" s="2">
        <v>163109000</v>
      </c>
      <c r="AB2722" s="2">
        <v>164266000</v>
      </c>
      <c r="AC2722" s="2">
        <v>164748000</v>
      </c>
      <c r="AD2722" s="2">
        <v>164844000</v>
      </c>
      <c r="AE2722" s="2">
        <v>165326000</v>
      </c>
      <c r="AF2722" s="2">
        <v>166579000</v>
      </c>
    </row>
    <row r="2723" spans="1:32">
      <c r="A2723" t="s">
        <v>8340</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8341</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8342</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8343</v>
      </c>
      <c r="B2726" t="s">
        <v>19</v>
      </c>
      <c r="C2726" s="2">
        <v>45965900000000</v>
      </c>
      <c r="D2726" s="2">
        <v>45345100000000</v>
      </c>
      <c r="E2726" s="2">
        <v>44342200000000</v>
      </c>
      <c r="F2726" s="2">
        <v>45180600000000</v>
      </c>
      <c r="G2726" s="2">
        <v>45408700000000</v>
      </c>
      <c r="H2726" s="2">
        <v>45812000000000</v>
      </c>
      <c r="I2726" s="2">
        <v>46008300000000</v>
      </c>
      <c r="J2726" s="2">
        <v>45774900000000</v>
      </c>
      <c r="K2726" s="2">
        <v>45403400000000</v>
      </c>
      <c r="L2726" s="2">
        <v>44984300000000</v>
      </c>
      <c r="M2726" s="2">
        <v>44581000000000</v>
      </c>
      <c r="N2726" s="2">
        <v>44177800000000</v>
      </c>
      <c r="O2726" s="2">
        <v>43875300000000</v>
      </c>
      <c r="P2726" s="2">
        <v>43668400000000</v>
      </c>
      <c r="Q2726" s="2">
        <v>43546300000000</v>
      </c>
      <c r="R2726" s="2">
        <v>43588800000000</v>
      </c>
      <c r="S2726" s="2">
        <v>43620600000000</v>
      </c>
      <c r="T2726" s="2">
        <v>43620600000000</v>
      </c>
      <c r="U2726" s="2">
        <v>43827600000000</v>
      </c>
      <c r="V2726" s="2">
        <v>43864700000000</v>
      </c>
      <c r="W2726" s="2">
        <v>43954900000000</v>
      </c>
      <c r="X2726" s="2">
        <v>44183100000000</v>
      </c>
      <c r="Y2726" s="2">
        <v>44464300000000</v>
      </c>
      <c r="Z2726" s="2">
        <v>44756100000000</v>
      </c>
      <c r="AA2726" s="2">
        <v>44994900000000</v>
      </c>
      <c r="AB2726" s="2">
        <v>44915300000000</v>
      </c>
      <c r="AC2726" s="2">
        <v>45185900000000</v>
      </c>
      <c r="AD2726" s="2">
        <v>45467100000000</v>
      </c>
      <c r="AE2726" s="2">
        <v>45758900000000</v>
      </c>
      <c r="AF2726" s="2">
        <v>46029600000000</v>
      </c>
    </row>
    <row r="2727" spans="1:32">
      <c r="A2727" t="s">
        <v>8344</v>
      </c>
      <c r="B2727" t="s">
        <v>19</v>
      </c>
      <c r="C2727" s="2">
        <v>5196930000</v>
      </c>
      <c r="D2727" s="2">
        <v>5126750000</v>
      </c>
      <c r="E2727" s="2">
        <v>5013360000</v>
      </c>
      <c r="F2727" s="2">
        <v>5108150000</v>
      </c>
      <c r="G2727" s="2">
        <v>5133940000</v>
      </c>
      <c r="H2727" s="2">
        <v>5179540000</v>
      </c>
      <c r="I2727" s="2">
        <v>5201730000</v>
      </c>
      <c r="J2727" s="2">
        <v>5175340000</v>
      </c>
      <c r="K2727" s="2">
        <v>5133340000</v>
      </c>
      <c r="L2727" s="2">
        <v>5085950000</v>
      </c>
      <c r="M2727" s="2">
        <v>5040360000</v>
      </c>
      <c r="N2727" s="2">
        <v>4994770000</v>
      </c>
      <c r="O2727" s="2">
        <v>4960570000</v>
      </c>
      <c r="P2727" s="2">
        <v>4937180000</v>
      </c>
      <c r="Q2727" s="2">
        <v>4923380000</v>
      </c>
      <c r="R2727" s="2">
        <v>4928180000</v>
      </c>
      <c r="S2727" s="2">
        <v>4931780000</v>
      </c>
      <c r="T2727" s="2">
        <v>4931780000</v>
      </c>
      <c r="U2727" s="2">
        <v>4955170000</v>
      </c>
      <c r="V2727" s="2">
        <v>4959370000</v>
      </c>
      <c r="W2727" s="2">
        <v>4969570000</v>
      </c>
      <c r="X2727" s="2">
        <v>4995370000</v>
      </c>
      <c r="Y2727" s="2">
        <v>5027160000</v>
      </c>
      <c r="Z2727" s="2">
        <v>5060160000</v>
      </c>
      <c r="AA2727" s="2">
        <v>5087150000</v>
      </c>
      <c r="AB2727" s="2">
        <v>5078150000</v>
      </c>
      <c r="AC2727" s="2">
        <v>5108750000</v>
      </c>
      <c r="AD2727" s="2">
        <v>5140540000</v>
      </c>
      <c r="AE2727" s="2">
        <v>5173540000</v>
      </c>
      <c r="AF2727" s="2">
        <v>5204130000</v>
      </c>
    </row>
    <row r="2728" spans="1:32">
      <c r="A2728" t="s">
        <v>8345</v>
      </c>
      <c r="B2728" t="s">
        <v>19</v>
      </c>
      <c r="C2728" s="2">
        <v>28970800000</v>
      </c>
      <c r="D2728" s="2">
        <v>28579500000</v>
      </c>
      <c r="E2728" s="2">
        <v>27947500000</v>
      </c>
      <c r="F2728" s="2">
        <v>28475900000</v>
      </c>
      <c r="G2728" s="2">
        <v>28619700000</v>
      </c>
      <c r="H2728" s="2">
        <v>28873800000</v>
      </c>
      <c r="I2728" s="2">
        <v>28997600000</v>
      </c>
      <c r="J2728" s="2">
        <v>28850400000</v>
      </c>
      <c r="K2728" s="2">
        <v>28616300000</v>
      </c>
      <c r="L2728" s="2">
        <v>28352100000</v>
      </c>
      <c r="M2728" s="2">
        <v>28098000000</v>
      </c>
      <c r="N2728" s="2">
        <v>27843800000</v>
      </c>
      <c r="O2728" s="2">
        <v>27653200000</v>
      </c>
      <c r="P2728" s="2">
        <v>27522800000</v>
      </c>
      <c r="Q2728" s="2">
        <v>27445800000</v>
      </c>
      <c r="R2728" s="2">
        <v>27472600000</v>
      </c>
      <c r="S2728" s="2">
        <v>27492700000</v>
      </c>
      <c r="T2728" s="2">
        <v>27492700000</v>
      </c>
      <c r="U2728" s="2">
        <v>27623100000</v>
      </c>
      <c r="V2728" s="2">
        <v>27646500000</v>
      </c>
      <c r="W2728" s="2">
        <v>27703400000</v>
      </c>
      <c r="X2728" s="2">
        <v>27847200000</v>
      </c>
      <c r="Y2728" s="2">
        <v>28024400000</v>
      </c>
      <c r="Z2728" s="2">
        <v>28208300000</v>
      </c>
      <c r="AA2728" s="2">
        <v>28358800000</v>
      </c>
      <c r="AB2728" s="2">
        <v>28308700000</v>
      </c>
      <c r="AC2728" s="2">
        <v>28479200000</v>
      </c>
      <c r="AD2728" s="2">
        <v>28656400000</v>
      </c>
      <c r="AE2728" s="2">
        <v>28840400000</v>
      </c>
      <c r="AF2728" s="2">
        <v>29010900000</v>
      </c>
    </row>
    <row r="2729" spans="1:32">
      <c r="A2729" t="s">
        <v>8346</v>
      </c>
      <c r="B2729" t="s">
        <v>19</v>
      </c>
      <c r="C2729" s="2">
        <v>48467800000</v>
      </c>
      <c r="D2729" s="2">
        <v>47813200000</v>
      </c>
      <c r="E2729" s="2">
        <v>46755700000</v>
      </c>
      <c r="F2729" s="2">
        <v>47639700000</v>
      </c>
      <c r="G2729" s="2">
        <v>47880300000</v>
      </c>
      <c r="H2729" s="2">
        <v>48305500000</v>
      </c>
      <c r="I2729" s="2">
        <v>48512500000</v>
      </c>
      <c r="J2729" s="2">
        <v>48266300000</v>
      </c>
      <c r="K2729" s="2">
        <v>47874700000</v>
      </c>
      <c r="L2729" s="2">
        <v>47432700000</v>
      </c>
      <c r="M2729" s="2">
        <v>47007500000</v>
      </c>
      <c r="N2729" s="2">
        <v>46582300000</v>
      </c>
      <c r="O2729" s="2">
        <v>46263400000</v>
      </c>
      <c r="P2729" s="2">
        <v>46045200000</v>
      </c>
      <c r="Q2729" s="2">
        <v>45916500000</v>
      </c>
      <c r="R2729" s="2">
        <v>45961300000</v>
      </c>
      <c r="S2729" s="2">
        <v>45994900000</v>
      </c>
      <c r="T2729" s="2">
        <v>45994900000</v>
      </c>
      <c r="U2729" s="2">
        <v>46213000000</v>
      </c>
      <c r="V2729" s="2">
        <v>46252200000</v>
      </c>
      <c r="W2729" s="2">
        <v>46347300000</v>
      </c>
      <c r="X2729" s="2">
        <v>46587900000</v>
      </c>
      <c r="Y2729" s="2">
        <v>46884400000</v>
      </c>
      <c r="Z2729" s="2">
        <v>47192100000</v>
      </c>
      <c r="AA2729" s="2">
        <v>47443900000</v>
      </c>
      <c r="AB2729" s="2">
        <v>47360000000</v>
      </c>
      <c r="AC2729" s="2">
        <v>47645300000</v>
      </c>
      <c r="AD2729" s="2">
        <v>47941800000</v>
      </c>
      <c r="AE2729" s="2">
        <v>48249600000</v>
      </c>
      <c r="AF2729" s="2">
        <v>48534900000</v>
      </c>
    </row>
    <row r="2730" spans="1:32">
      <c r="A2730" t="s">
        <v>8347</v>
      </c>
      <c r="B2730" t="s">
        <v>19</v>
      </c>
      <c r="C2730" s="2">
        <v>1943980000</v>
      </c>
      <c r="D2730" s="2">
        <v>1917720000</v>
      </c>
      <c r="E2730" s="2">
        <v>1875310000</v>
      </c>
      <c r="F2730" s="2">
        <v>1910770000</v>
      </c>
      <c r="G2730" s="2">
        <v>1920420000</v>
      </c>
      <c r="H2730" s="2">
        <v>1937470000</v>
      </c>
      <c r="I2730" s="2">
        <v>1945770000</v>
      </c>
      <c r="J2730" s="2">
        <v>1935900000</v>
      </c>
      <c r="K2730" s="2">
        <v>1920190000</v>
      </c>
      <c r="L2730" s="2">
        <v>1902460000</v>
      </c>
      <c r="M2730" s="2">
        <v>1885410000</v>
      </c>
      <c r="N2730" s="2">
        <v>1868350000</v>
      </c>
      <c r="O2730" s="2">
        <v>1855560000</v>
      </c>
      <c r="P2730" s="2">
        <v>1846810000</v>
      </c>
      <c r="Q2730" s="2">
        <v>1841650000</v>
      </c>
      <c r="R2730" s="2">
        <v>1843450000</v>
      </c>
      <c r="S2730" s="2">
        <v>1844790000</v>
      </c>
      <c r="T2730" s="2">
        <v>1844790000</v>
      </c>
      <c r="U2730" s="2">
        <v>1853540000</v>
      </c>
      <c r="V2730" s="2">
        <v>1855110000</v>
      </c>
      <c r="W2730" s="2">
        <v>1858930000</v>
      </c>
      <c r="X2730" s="2">
        <v>1868580000</v>
      </c>
      <c r="Y2730" s="2">
        <v>1880470000</v>
      </c>
      <c r="Z2730" s="2">
        <v>1892810000</v>
      </c>
      <c r="AA2730" s="2">
        <v>1902910000</v>
      </c>
      <c r="AB2730" s="2">
        <v>1899550000</v>
      </c>
      <c r="AC2730" s="2">
        <v>1910990000</v>
      </c>
      <c r="AD2730" s="2">
        <v>1922880000</v>
      </c>
      <c r="AE2730" s="2">
        <v>1935230000</v>
      </c>
      <c r="AF2730" s="2">
        <v>1946670000</v>
      </c>
    </row>
    <row r="2731" spans="1:32">
      <c r="A2731" t="s">
        <v>8348</v>
      </c>
      <c r="B2731" t="s">
        <v>19</v>
      </c>
      <c r="C2731" s="2">
        <v>1826160000</v>
      </c>
      <c r="D2731" s="2">
        <v>1801500000</v>
      </c>
      <c r="E2731" s="2">
        <v>1761660000</v>
      </c>
      <c r="F2731" s="2">
        <v>1794960000</v>
      </c>
      <c r="G2731" s="2">
        <v>1804030000</v>
      </c>
      <c r="H2731" s="2">
        <v>1820050000</v>
      </c>
      <c r="I2731" s="2">
        <v>1827850000</v>
      </c>
      <c r="J2731" s="2">
        <v>1818570000</v>
      </c>
      <c r="K2731" s="2">
        <v>1803820000</v>
      </c>
      <c r="L2731" s="2">
        <v>1787160000</v>
      </c>
      <c r="M2731" s="2">
        <v>1771140000</v>
      </c>
      <c r="N2731" s="2">
        <v>1755120000</v>
      </c>
      <c r="O2731" s="2">
        <v>1743110000</v>
      </c>
      <c r="P2731" s="2">
        <v>1734880000</v>
      </c>
      <c r="Q2731" s="2">
        <v>1730040000</v>
      </c>
      <c r="R2731" s="2">
        <v>1731720000</v>
      </c>
      <c r="S2731" s="2">
        <v>1732990000</v>
      </c>
      <c r="T2731" s="2">
        <v>1732990000</v>
      </c>
      <c r="U2731" s="2">
        <v>1741210000</v>
      </c>
      <c r="V2731" s="2">
        <v>1742680000</v>
      </c>
      <c r="W2731" s="2">
        <v>1746270000</v>
      </c>
      <c r="X2731" s="2">
        <v>1755330000</v>
      </c>
      <c r="Y2731" s="2">
        <v>1766500000</v>
      </c>
      <c r="Z2731" s="2">
        <v>1778100000</v>
      </c>
      <c r="AA2731" s="2">
        <v>1787580000</v>
      </c>
      <c r="AB2731" s="2">
        <v>1784420000</v>
      </c>
      <c r="AC2731" s="2">
        <v>1795170000</v>
      </c>
      <c r="AD2731" s="2">
        <v>1806350000</v>
      </c>
      <c r="AE2731" s="2">
        <v>1817940000</v>
      </c>
      <c r="AF2731" s="2">
        <v>1828690000</v>
      </c>
    </row>
    <row r="2732" spans="1:32">
      <c r="A2732" t="s">
        <v>8349</v>
      </c>
      <c r="B2732" t="s">
        <v>19</v>
      </c>
      <c r="C2732" s="2">
        <v>1127920000</v>
      </c>
      <c r="D2732" s="2">
        <v>1112690000</v>
      </c>
      <c r="E2732" s="2">
        <v>1088080000</v>
      </c>
      <c r="F2732" s="2">
        <v>1108650000</v>
      </c>
      <c r="G2732" s="2">
        <v>1114250000</v>
      </c>
      <c r="H2732" s="2">
        <v>1124150000</v>
      </c>
      <c r="I2732" s="2">
        <v>1128960000</v>
      </c>
      <c r="J2732" s="2">
        <v>1123240000</v>
      </c>
      <c r="K2732" s="2">
        <v>1114120000</v>
      </c>
      <c r="L2732" s="2">
        <v>1103840000</v>
      </c>
      <c r="M2732" s="2">
        <v>1093940000</v>
      </c>
      <c r="N2732" s="2">
        <v>1084050000</v>
      </c>
      <c r="O2732" s="2">
        <v>1076620000</v>
      </c>
      <c r="P2732" s="2">
        <v>1071550000</v>
      </c>
      <c r="Q2732" s="2">
        <v>1068550000</v>
      </c>
      <c r="R2732" s="2">
        <v>1069590000</v>
      </c>
      <c r="S2732" s="2">
        <v>1070370000</v>
      </c>
      <c r="T2732" s="2">
        <v>1070370000</v>
      </c>
      <c r="U2732" s="2">
        <v>1075450000</v>
      </c>
      <c r="V2732" s="2">
        <v>1076360000</v>
      </c>
      <c r="W2732" s="2">
        <v>1078580000</v>
      </c>
      <c r="X2732" s="2">
        <v>1084180000</v>
      </c>
      <c r="Y2732" s="2">
        <v>1091080000</v>
      </c>
      <c r="Z2732" s="2">
        <v>1098240000</v>
      </c>
      <c r="AA2732" s="2">
        <v>1104100000</v>
      </c>
      <c r="AB2732" s="2">
        <v>1102140000</v>
      </c>
      <c r="AC2732" s="2">
        <v>1108780000</v>
      </c>
      <c r="AD2732" s="2">
        <v>1115680000</v>
      </c>
      <c r="AE2732" s="2">
        <v>1122840000</v>
      </c>
      <c r="AF2732" s="2">
        <v>1129480000</v>
      </c>
    </row>
    <row r="2733" spans="1:32">
      <c r="A2733" t="s">
        <v>8350</v>
      </c>
      <c r="B2733" t="s">
        <v>19</v>
      </c>
      <c r="C2733" s="2">
        <v>114352000</v>
      </c>
      <c r="D2733" s="2">
        <v>112807000</v>
      </c>
      <c r="E2733" s="2">
        <v>110312000</v>
      </c>
      <c r="F2733" s="2">
        <v>112398000</v>
      </c>
      <c r="G2733" s="2">
        <v>112966000</v>
      </c>
      <c r="H2733" s="2">
        <v>113969000</v>
      </c>
      <c r="I2733" s="2">
        <v>114457000</v>
      </c>
      <c r="J2733" s="2">
        <v>113876000</v>
      </c>
      <c r="K2733" s="2">
        <v>112952000</v>
      </c>
      <c r="L2733" s="2">
        <v>111910000</v>
      </c>
      <c r="M2733" s="2">
        <v>110906000</v>
      </c>
      <c r="N2733" s="2">
        <v>109903000</v>
      </c>
      <c r="O2733" s="2">
        <v>109151000</v>
      </c>
      <c r="P2733" s="2">
        <v>108636000</v>
      </c>
      <c r="Q2733" s="2">
        <v>108332000</v>
      </c>
      <c r="R2733" s="2">
        <v>108438000</v>
      </c>
      <c r="S2733" s="2">
        <v>108517000</v>
      </c>
      <c r="T2733" s="2">
        <v>108517000</v>
      </c>
      <c r="U2733" s="2">
        <v>109032000</v>
      </c>
      <c r="V2733" s="2">
        <v>109124000</v>
      </c>
      <c r="W2733" s="2">
        <v>109349000</v>
      </c>
      <c r="X2733" s="2">
        <v>109916000</v>
      </c>
      <c r="Y2733" s="2">
        <v>110616000</v>
      </c>
      <c r="Z2733" s="2">
        <v>111342000</v>
      </c>
      <c r="AA2733" s="2">
        <v>111936000</v>
      </c>
      <c r="AB2733" s="2">
        <v>111738000</v>
      </c>
      <c r="AC2733" s="2">
        <v>112411000</v>
      </c>
      <c r="AD2733" s="2">
        <v>113111000</v>
      </c>
      <c r="AE2733" s="2">
        <v>113837000</v>
      </c>
      <c r="AF2733" s="2">
        <v>114510000</v>
      </c>
    </row>
    <row r="2734" spans="1:32">
      <c r="A2734" t="s">
        <v>8351</v>
      </c>
      <c r="B2734" t="s">
        <v>19</v>
      </c>
      <c r="C2734" s="2">
        <v>835113000</v>
      </c>
      <c r="D2734" s="2">
        <v>823834000</v>
      </c>
      <c r="E2734" s="2">
        <v>805615000</v>
      </c>
      <c r="F2734" s="2">
        <v>820846000</v>
      </c>
      <c r="G2734" s="2">
        <v>824991000</v>
      </c>
      <c r="H2734" s="2">
        <v>832318000</v>
      </c>
      <c r="I2734" s="2">
        <v>835884000</v>
      </c>
      <c r="J2734" s="2">
        <v>831643000</v>
      </c>
      <c r="K2734" s="2">
        <v>824895000</v>
      </c>
      <c r="L2734" s="2">
        <v>817279000</v>
      </c>
      <c r="M2734" s="2">
        <v>809953000</v>
      </c>
      <c r="N2734" s="2">
        <v>802626000</v>
      </c>
      <c r="O2734" s="2">
        <v>797132000</v>
      </c>
      <c r="P2734" s="2">
        <v>793372000</v>
      </c>
      <c r="Q2734" s="2">
        <v>791155000</v>
      </c>
      <c r="R2734" s="2">
        <v>791926000</v>
      </c>
      <c r="S2734" s="2">
        <v>792504000</v>
      </c>
      <c r="T2734" s="2">
        <v>792504000</v>
      </c>
      <c r="U2734" s="2">
        <v>796264000</v>
      </c>
      <c r="V2734" s="2">
        <v>796939000</v>
      </c>
      <c r="W2734" s="2">
        <v>798578000</v>
      </c>
      <c r="X2734" s="2">
        <v>802723000</v>
      </c>
      <c r="Y2734" s="2">
        <v>807832000</v>
      </c>
      <c r="Z2734" s="2">
        <v>813134000</v>
      </c>
      <c r="AA2734" s="2">
        <v>817472000</v>
      </c>
      <c r="AB2734" s="2">
        <v>816026000</v>
      </c>
      <c r="AC2734" s="2">
        <v>820942000</v>
      </c>
      <c r="AD2734" s="2">
        <v>826052000</v>
      </c>
      <c r="AE2734" s="2">
        <v>831354000</v>
      </c>
      <c r="AF2734" s="2">
        <v>836270000</v>
      </c>
    </row>
    <row r="2735" spans="1:32">
      <c r="A2735" t="s">
        <v>8352</v>
      </c>
      <c r="B2735" t="s">
        <v>19</v>
      </c>
      <c r="C2735" s="2">
        <v>983250000</v>
      </c>
      <c r="D2735" s="2">
        <v>969971000</v>
      </c>
      <c r="E2735" s="2">
        <v>948520000</v>
      </c>
      <c r="F2735" s="2">
        <v>966452000</v>
      </c>
      <c r="G2735" s="2">
        <v>971333000</v>
      </c>
      <c r="H2735" s="2">
        <v>979959000</v>
      </c>
      <c r="I2735" s="2">
        <v>984158000</v>
      </c>
      <c r="J2735" s="2">
        <v>979164000</v>
      </c>
      <c r="K2735" s="2">
        <v>971220000</v>
      </c>
      <c r="L2735" s="2">
        <v>962253000</v>
      </c>
      <c r="M2735" s="2">
        <v>953627000</v>
      </c>
      <c r="N2735" s="2">
        <v>945001000</v>
      </c>
      <c r="O2735" s="2">
        <v>938532000</v>
      </c>
      <c r="P2735" s="2">
        <v>934105000</v>
      </c>
      <c r="Q2735" s="2">
        <v>931494000</v>
      </c>
      <c r="R2735" s="2">
        <v>932402000</v>
      </c>
      <c r="S2735" s="2">
        <v>933084000</v>
      </c>
      <c r="T2735" s="2">
        <v>933084000</v>
      </c>
      <c r="U2735" s="2">
        <v>937510000</v>
      </c>
      <c r="V2735" s="2">
        <v>938304000</v>
      </c>
      <c r="W2735" s="2">
        <v>940234000</v>
      </c>
      <c r="X2735" s="2">
        <v>945114000</v>
      </c>
      <c r="Y2735" s="2">
        <v>951130000</v>
      </c>
      <c r="Z2735" s="2">
        <v>957372000</v>
      </c>
      <c r="AA2735" s="2">
        <v>962480000</v>
      </c>
      <c r="AB2735" s="2">
        <v>960778000</v>
      </c>
      <c r="AC2735" s="2">
        <v>966566000</v>
      </c>
      <c r="AD2735" s="2">
        <v>972582000</v>
      </c>
      <c r="AE2735" s="2">
        <v>978824000</v>
      </c>
      <c r="AF2735" s="2">
        <v>984612000</v>
      </c>
    </row>
    <row r="2736" spans="1:32">
      <c r="A2736" t="s">
        <v>8353</v>
      </c>
      <c r="B2736" t="s">
        <v>19</v>
      </c>
      <c r="C2736" s="2">
        <v>69304000</v>
      </c>
      <c r="D2736" s="2">
        <v>68368000</v>
      </c>
      <c r="E2736" s="2">
        <v>66856000</v>
      </c>
      <c r="F2736" s="2">
        <v>68120000</v>
      </c>
      <c r="G2736" s="2">
        <v>68464000</v>
      </c>
      <c r="H2736" s="2">
        <v>69072000</v>
      </c>
      <c r="I2736" s="2">
        <v>69368000</v>
      </c>
      <c r="J2736" s="2">
        <v>69016000</v>
      </c>
      <c r="K2736" s="2">
        <v>68456000</v>
      </c>
      <c r="L2736" s="2">
        <v>67824000</v>
      </c>
      <c r="M2736" s="2">
        <v>67216000</v>
      </c>
      <c r="N2736" s="2">
        <v>66608000</v>
      </c>
      <c r="O2736" s="2">
        <v>66152000</v>
      </c>
      <c r="P2736" s="2">
        <v>65840000</v>
      </c>
      <c r="Q2736" s="2">
        <v>65656000</v>
      </c>
      <c r="R2736" s="2">
        <v>65720000</v>
      </c>
      <c r="S2736" s="2">
        <v>65768000</v>
      </c>
      <c r="T2736" s="2">
        <v>65768000</v>
      </c>
      <c r="U2736" s="2">
        <v>66080000</v>
      </c>
      <c r="V2736" s="2">
        <v>66136000</v>
      </c>
      <c r="W2736" s="2">
        <v>66272000</v>
      </c>
      <c r="X2736" s="2">
        <v>66616000</v>
      </c>
      <c r="Y2736" s="2">
        <v>67040000</v>
      </c>
      <c r="Z2736" s="2">
        <v>67480000</v>
      </c>
      <c r="AA2736" s="2">
        <v>67840000</v>
      </c>
      <c r="AB2736" s="2">
        <v>67720000</v>
      </c>
      <c r="AC2736" s="2">
        <v>68128000</v>
      </c>
      <c r="AD2736" s="2">
        <v>68552000</v>
      </c>
      <c r="AE2736" s="2">
        <v>68992000</v>
      </c>
      <c r="AF2736" s="2">
        <v>69400000</v>
      </c>
    </row>
    <row r="2737" spans="1:32">
      <c r="A2737" t="s">
        <v>8354</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8355</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8356</v>
      </c>
      <c r="B2739" t="s">
        <v>19</v>
      </c>
      <c r="C2739" s="2">
        <v>609498000</v>
      </c>
      <c r="D2739" s="2">
        <v>623296000</v>
      </c>
      <c r="E2739" s="2">
        <v>575424000</v>
      </c>
      <c r="F2739" s="2">
        <v>599480000</v>
      </c>
      <c r="G2739" s="2">
        <v>607099000</v>
      </c>
      <c r="H2739" s="2">
        <v>618497000</v>
      </c>
      <c r="I2739" s="2">
        <v>626895000</v>
      </c>
      <c r="J2739" s="2">
        <v>631095000</v>
      </c>
      <c r="K2739" s="2">
        <v>631695000</v>
      </c>
      <c r="L2739" s="2">
        <v>629895000</v>
      </c>
      <c r="M2739" s="2">
        <v>628095000</v>
      </c>
      <c r="N2739" s="2">
        <v>627495000</v>
      </c>
      <c r="O2739" s="2">
        <v>628695000</v>
      </c>
      <c r="P2739" s="2">
        <v>631095000</v>
      </c>
      <c r="Q2739" s="2">
        <v>634094000</v>
      </c>
      <c r="R2739" s="2">
        <v>640093000</v>
      </c>
      <c r="S2739" s="2">
        <v>645492000</v>
      </c>
      <c r="T2739" s="2">
        <v>650891000</v>
      </c>
      <c r="U2739" s="2">
        <v>659890000</v>
      </c>
      <c r="V2739" s="2">
        <v>665889000</v>
      </c>
      <c r="W2739" s="2">
        <v>673688000</v>
      </c>
      <c r="X2739" s="2">
        <v>683286000</v>
      </c>
      <c r="Y2739" s="2">
        <v>693484000</v>
      </c>
      <c r="Z2739" s="2">
        <v>703683000</v>
      </c>
      <c r="AA2739" s="2">
        <v>712681000</v>
      </c>
      <c r="AB2739" s="2">
        <v>717480000</v>
      </c>
      <c r="AC2739" s="2">
        <v>727679000</v>
      </c>
      <c r="AD2739" s="2">
        <v>737877000</v>
      </c>
      <c r="AE2739" s="2">
        <v>746875000</v>
      </c>
      <c r="AF2739" s="2">
        <v>757074000</v>
      </c>
    </row>
    <row r="2740" spans="1:32">
      <c r="A2740" t="s">
        <v>8357</v>
      </c>
      <c r="B2740" t="s">
        <v>19</v>
      </c>
      <c r="C2740" s="2">
        <v>3397710000</v>
      </c>
      <c r="D2740" s="2">
        <v>3474620000</v>
      </c>
      <c r="E2740" s="2">
        <v>3207760000</v>
      </c>
      <c r="F2740" s="2">
        <v>3341860000</v>
      </c>
      <c r="G2740" s="2">
        <v>3384330000</v>
      </c>
      <c r="H2740" s="2">
        <v>3447870000</v>
      </c>
      <c r="I2740" s="2">
        <v>3494690000</v>
      </c>
      <c r="J2740" s="2">
        <v>3518100000</v>
      </c>
      <c r="K2740" s="2">
        <v>3521440000</v>
      </c>
      <c r="L2740" s="2">
        <v>3511410000</v>
      </c>
      <c r="M2740" s="2">
        <v>3501380000</v>
      </c>
      <c r="N2740" s="2">
        <v>3498030000</v>
      </c>
      <c r="O2740" s="2">
        <v>3504720000</v>
      </c>
      <c r="P2740" s="2">
        <v>3518100000</v>
      </c>
      <c r="Q2740" s="2">
        <v>3534820000</v>
      </c>
      <c r="R2740" s="2">
        <v>3568260000</v>
      </c>
      <c r="S2740" s="2">
        <v>3598360000</v>
      </c>
      <c r="T2740" s="2">
        <v>3628460000</v>
      </c>
      <c r="U2740" s="2">
        <v>3678620000</v>
      </c>
      <c r="V2740" s="2">
        <v>3712060000</v>
      </c>
      <c r="W2740" s="2">
        <v>3755540000</v>
      </c>
      <c r="X2740" s="2">
        <v>3809040000</v>
      </c>
      <c r="Y2740" s="2">
        <v>3865900000</v>
      </c>
      <c r="Z2740" s="2">
        <v>3922750000</v>
      </c>
      <c r="AA2740" s="2">
        <v>3972910000</v>
      </c>
      <c r="AB2740" s="2">
        <v>3999660000</v>
      </c>
      <c r="AC2740" s="2">
        <v>4056510000</v>
      </c>
      <c r="AD2740" s="2">
        <v>4113370000</v>
      </c>
      <c r="AE2740" s="2">
        <v>4163530000</v>
      </c>
      <c r="AF2740" s="2">
        <v>4220380000</v>
      </c>
    </row>
    <row r="2741" spans="1:32">
      <c r="A2741" t="s">
        <v>8358</v>
      </c>
      <c r="B2741" t="s">
        <v>19</v>
      </c>
      <c r="C2741" s="2">
        <v>5684320000</v>
      </c>
      <c r="D2741" s="2">
        <v>5813000000</v>
      </c>
      <c r="E2741" s="2">
        <v>5366530000</v>
      </c>
      <c r="F2741" s="2">
        <v>5590880000</v>
      </c>
      <c r="G2741" s="2">
        <v>5661940000</v>
      </c>
      <c r="H2741" s="2">
        <v>5768240000</v>
      </c>
      <c r="I2741" s="2">
        <v>5846570000</v>
      </c>
      <c r="J2741" s="2">
        <v>5885730000</v>
      </c>
      <c r="K2741" s="2">
        <v>5891320000</v>
      </c>
      <c r="L2741" s="2">
        <v>5874540000</v>
      </c>
      <c r="M2741" s="2">
        <v>5857760000</v>
      </c>
      <c r="N2741" s="2">
        <v>5852160000</v>
      </c>
      <c r="O2741" s="2">
        <v>5863350000</v>
      </c>
      <c r="P2741" s="2">
        <v>5885730000</v>
      </c>
      <c r="Q2741" s="2">
        <v>5913700000</v>
      </c>
      <c r="R2741" s="2">
        <v>5969650000</v>
      </c>
      <c r="S2741" s="2">
        <v>6020000000</v>
      </c>
      <c r="T2741" s="2">
        <v>6070360000</v>
      </c>
      <c r="U2741" s="2">
        <v>6154280000</v>
      </c>
      <c r="V2741" s="2">
        <v>6210230000</v>
      </c>
      <c r="W2741" s="2">
        <v>6282960000</v>
      </c>
      <c r="X2741" s="2">
        <v>6372480000</v>
      </c>
      <c r="Y2741" s="2">
        <v>6467590000</v>
      </c>
      <c r="Z2741" s="2">
        <v>6562700000</v>
      </c>
      <c r="AA2741" s="2">
        <v>6646620000</v>
      </c>
      <c r="AB2741" s="2">
        <v>6691380000</v>
      </c>
      <c r="AC2741" s="2">
        <v>6786490000</v>
      </c>
      <c r="AD2741" s="2">
        <v>6881600000</v>
      </c>
      <c r="AE2741" s="2">
        <v>6965530000</v>
      </c>
      <c r="AF2741" s="2">
        <v>7060640000</v>
      </c>
    </row>
    <row r="2742" spans="1:32">
      <c r="A2742" t="s">
        <v>8359</v>
      </c>
      <c r="B2742" t="s">
        <v>19</v>
      </c>
      <c r="C2742" s="2">
        <v>227990000</v>
      </c>
      <c r="D2742" s="2">
        <v>233152000</v>
      </c>
      <c r="E2742" s="2">
        <v>215244000</v>
      </c>
      <c r="F2742" s="2">
        <v>224243000</v>
      </c>
      <c r="G2742" s="2">
        <v>227093000</v>
      </c>
      <c r="H2742" s="2">
        <v>231356000</v>
      </c>
      <c r="I2742" s="2">
        <v>234498000</v>
      </c>
      <c r="J2742" s="2">
        <v>236069000</v>
      </c>
      <c r="K2742" s="2">
        <v>236293000</v>
      </c>
      <c r="L2742" s="2">
        <v>235620000</v>
      </c>
      <c r="M2742" s="2">
        <v>234947000</v>
      </c>
      <c r="N2742" s="2">
        <v>234722000</v>
      </c>
      <c r="O2742" s="2">
        <v>235171000</v>
      </c>
      <c r="P2742" s="2">
        <v>236069000</v>
      </c>
      <c r="Q2742" s="2">
        <v>237191000</v>
      </c>
      <c r="R2742" s="2">
        <v>239435000</v>
      </c>
      <c r="S2742" s="2">
        <v>241454000</v>
      </c>
      <c r="T2742" s="2">
        <v>243474000</v>
      </c>
      <c r="U2742" s="2">
        <v>246840000</v>
      </c>
      <c r="V2742" s="2">
        <v>249084000</v>
      </c>
      <c r="W2742" s="2">
        <v>252001000</v>
      </c>
      <c r="X2742" s="2">
        <v>255592000</v>
      </c>
      <c r="Y2742" s="2">
        <v>259406000</v>
      </c>
      <c r="Z2742" s="2">
        <v>263221000</v>
      </c>
      <c r="AA2742" s="2">
        <v>266587000</v>
      </c>
      <c r="AB2742" s="2">
        <v>268382000</v>
      </c>
      <c r="AC2742" s="2">
        <v>272197000</v>
      </c>
      <c r="AD2742" s="2">
        <v>276012000</v>
      </c>
      <c r="AE2742" s="2">
        <v>279378000</v>
      </c>
      <c r="AF2742" s="2">
        <v>283193000</v>
      </c>
    </row>
    <row r="2743" spans="1:32">
      <c r="A2743" t="s">
        <v>8360</v>
      </c>
      <c r="B2743" t="s">
        <v>19</v>
      </c>
      <c r="C2743" s="2">
        <v>214173000</v>
      </c>
      <c r="D2743" s="2">
        <v>219021000</v>
      </c>
      <c r="E2743" s="2">
        <v>202199000</v>
      </c>
      <c r="F2743" s="2">
        <v>210652000</v>
      </c>
      <c r="G2743" s="2">
        <v>213330000</v>
      </c>
      <c r="H2743" s="2">
        <v>217335000</v>
      </c>
      <c r="I2743" s="2">
        <v>220286000</v>
      </c>
      <c r="J2743" s="2">
        <v>221762000</v>
      </c>
      <c r="K2743" s="2">
        <v>221972000</v>
      </c>
      <c r="L2743" s="2">
        <v>221340000</v>
      </c>
      <c r="M2743" s="2">
        <v>220708000</v>
      </c>
      <c r="N2743" s="2">
        <v>220497000</v>
      </c>
      <c r="O2743" s="2">
        <v>220918000</v>
      </c>
      <c r="P2743" s="2">
        <v>221762000</v>
      </c>
      <c r="Q2743" s="2">
        <v>222816000</v>
      </c>
      <c r="R2743" s="2">
        <v>224924000</v>
      </c>
      <c r="S2743" s="2">
        <v>226821000</v>
      </c>
      <c r="T2743" s="2">
        <v>228718000</v>
      </c>
      <c r="U2743" s="2">
        <v>231880000</v>
      </c>
      <c r="V2743" s="2">
        <v>233988000</v>
      </c>
      <c r="W2743" s="2">
        <v>236728000</v>
      </c>
      <c r="X2743" s="2">
        <v>240101000</v>
      </c>
      <c r="Y2743" s="2">
        <v>243685000</v>
      </c>
      <c r="Z2743" s="2">
        <v>247268000</v>
      </c>
      <c r="AA2743" s="2">
        <v>250430000</v>
      </c>
      <c r="AB2743" s="2">
        <v>252117000</v>
      </c>
      <c r="AC2743" s="2">
        <v>255700000</v>
      </c>
      <c r="AD2743" s="2">
        <v>259284000</v>
      </c>
      <c r="AE2743" s="2">
        <v>262446000</v>
      </c>
      <c r="AF2743" s="2">
        <v>266030000</v>
      </c>
    </row>
    <row r="2744" spans="1:32">
      <c r="A2744" t="s">
        <v>8361</v>
      </c>
      <c r="B2744" t="s">
        <v>19</v>
      </c>
      <c r="C2744" s="2">
        <v>132283000</v>
      </c>
      <c r="D2744" s="2">
        <v>135278000</v>
      </c>
      <c r="E2744" s="2">
        <v>124888000</v>
      </c>
      <c r="F2744" s="2">
        <v>130109000</v>
      </c>
      <c r="G2744" s="2">
        <v>131762000</v>
      </c>
      <c r="H2744" s="2">
        <v>134236000</v>
      </c>
      <c r="I2744" s="2">
        <v>136059000</v>
      </c>
      <c r="J2744" s="2">
        <v>136970000</v>
      </c>
      <c r="K2744" s="2">
        <v>137101000</v>
      </c>
      <c r="L2744" s="2">
        <v>136710000</v>
      </c>
      <c r="M2744" s="2">
        <v>136319000</v>
      </c>
      <c r="N2744" s="2">
        <v>136189000</v>
      </c>
      <c r="O2744" s="2">
        <v>136450000</v>
      </c>
      <c r="P2744" s="2">
        <v>136970000</v>
      </c>
      <c r="Q2744" s="2">
        <v>137621000</v>
      </c>
      <c r="R2744" s="2">
        <v>138923000</v>
      </c>
      <c r="S2744" s="2">
        <v>140095000</v>
      </c>
      <c r="T2744" s="2">
        <v>141267000</v>
      </c>
      <c r="U2744" s="2">
        <v>143220000</v>
      </c>
      <c r="V2744" s="2">
        <v>144522000</v>
      </c>
      <c r="W2744" s="2">
        <v>146215000</v>
      </c>
      <c r="X2744" s="2">
        <v>148298000</v>
      </c>
      <c r="Y2744" s="2">
        <v>150511000</v>
      </c>
      <c r="Z2744" s="2">
        <v>152725000</v>
      </c>
      <c r="AA2744" s="2">
        <v>154678000</v>
      </c>
      <c r="AB2744" s="2">
        <v>155719000</v>
      </c>
      <c r="AC2744" s="2">
        <v>157933000</v>
      </c>
      <c r="AD2744" s="2">
        <v>160146000</v>
      </c>
      <c r="AE2744" s="2">
        <v>162099000</v>
      </c>
      <c r="AF2744" s="2">
        <v>164312000</v>
      </c>
    </row>
    <row r="2745" spans="1:32">
      <c r="A2745" t="s">
        <v>8362</v>
      </c>
      <c r="B2745" t="s">
        <v>19</v>
      </c>
      <c r="C2745" s="2">
        <v>13411200</v>
      </c>
      <c r="D2745" s="2">
        <v>13714800</v>
      </c>
      <c r="E2745" s="2">
        <v>12661400</v>
      </c>
      <c r="F2745" s="2">
        <v>13190800</v>
      </c>
      <c r="G2745" s="2">
        <v>13358400</v>
      </c>
      <c r="H2745" s="2">
        <v>13609200</v>
      </c>
      <c r="I2745" s="2">
        <v>13794000</v>
      </c>
      <c r="J2745" s="2">
        <v>13886400</v>
      </c>
      <c r="K2745" s="2">
        <v>13899600</v>
      </c>
      <c r="L2745" s="2">
        <v>13860000</v>
      </c>
      <c r="M2745" s="2">
        <v>13820400</v>
      </c>
      <c r="N2745" s="2">
        <v>13807200</v>
      </c>
      <c r="O2745" s="2">
        <v>13833600</v>
      </c>
      <c r="P2745" s="2">
        <v>13886400</v>
      </c>
      <c r="Q2745" s="2">
        <v>13952400</v>
      </c>
      <c r="R2745" s="2">
        <v>14084400</v>
      </c>
      <c r="S2745" s="2">
        <v>14203200</v>
      </c>
      <c r="T2745" s="2">
        <v>14322000</v>
      </c>
      <c r="U2745" s="2">
        <v>14520000</v>
      </c>
      <c r="V2745" s="2">
        <v>14652000</v>
      </c>
      <c r="W2745" s="2">
        <v>14823600</v>
      </c>
      <c r="X2745" s="2">
        <v>15034800</v>
      </c>
      <c r="Y2745" s="2">
        <v>15259200</v>
      </c>
      <c r="Z2745" s="2">
        <v>15483600</v>
      </c>
      <c r="AA2745" s="2">
        <v>15681600</v>
      </c>
      <c r="AB2745" s="2">
        <v>15787200</v>
      </c>
      <c r="AC2745" s="2">
        <v>16011600</v>
      </c>
      <c r="AD2745" s="2">
        <v>16236000</v>
      </c>
      <c r="AE2745" s="2">
        <v>16434000</v>
      </c>
      <c r="AF2745" s="2">
        <v>16658400</v>
      </c>
    </row>
    <row r="2746" spans="1:32">
      <c r="A2746" t="s">
        <v>8363</v>
      </c>
      <c r="B2746" t="s">
        <v>19</v>
      </c>
      <c r="C2746" s="2">
        <v>97942400</v>
      </c>
      <c r="D2746" s="2">
        <v>100160000</v>
      </c>
      <c r="E2746" s="2">
        <v>92466900</v>
      </c>
      <c r="F2746" s="2">
        <v>96332500</v>
      </c>
      <c r="G2746" s="2">
        <v>97556800</v>
      </c>
      <c r="H2746" s="2">
        <v>99388400</v>
      </c>
      <c r="I2746" s="2">
        <v>100738000</v>
      </c>
      <c r="J2746" s="2">
        <v>101413000</v>
      </c>
      <c r="K2746" s="2">
        <v>101509000</v>
      </c>
      <c r="L2746" s="2">
        <v>101220000</v>
      </c>
      <c r="M2746" s="2">
        <v>100931000</v>
      </c>
      <c r="N2746" s="2">
        <v>100834000</v>
      </c>
      <c r="O2746" s="2">
        <v>101027000</v>
      </c>
      <c r="P2746" s="2">
        <v>101413000</v>
      </c>
      <c r="Q2746" s="2">
        <v>101895000</v>
      </c>
      <c r="R2746" s="2">
        <v>102859000</v>
      </c>
      <c r="S2746" s="2">
        <v>103726000</v>
      </c>
      <c r="T2746" s="2">
        <v>104594000</v>
      </c>
      <c r="U2746" s="2">
        <v>106040000</v>
      </c>
      <c r="V2746" s="2">
        <v>107004000</v>
      </c>
      <c r="W2746" s="2">
        <v>108257000</v>
      </c>
      <c r="X2746" s="2">
        <v>109800000</v>
      </c>
      <c r="Y2746" s="2">
        <v>111438000</v>
      </c>
      <c r="Z2746" s="2">
        <v>113077000</v>
      </c>
      <c r="AA2746" s="2">
        <v>114523000</v>
      </c>
      <c r="AB2746" s="2">
        <v>115294000</v>
      </c>
      <c r="AC2746" s="2">
        <v>116933000</v>
      </c>
      <c r="AD2746" s="2">
        <v>118572000</v>
      </c>
      <c r="AE2746" s="2">
        <v>120018000</v>
      </c>
      <c r="AF2746" s="2">
        <v>121657000</v>
      </c>
    </row>
    <row r="2747" spans="1:32">
      <c r="A2747" t="s">
        <v>8364</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8365</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8366</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8367</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8368</v>
      </c>
      <c r="B2751" t="s">
        <v>19</v>
      </c>
      <c r="C2751" s="2">
        <v>335944000</v>
      </c>
      <c r="D2751" s="2">
        <v>335524000</v>
      </c>
      <c r="E2751" s="2">
        <v>298270000</v>
      </c>
      <c r="F2751" s="2">
        <v>288612000</v>
      </c>
      <c r="G2751" s="2">
        <v>292091000</v>
      </c>
      <c r="H2751" s="2">
        <v>290352000</v>
      </c>
      <c r="I2751" s="2">
        <v>290472000</v>
      </c>
      <c r="J2751" s="2">
        <v>292871000</v>
      </c>
      <c r="K2751" s="2">
        <v>294311000</v>
      </c>
      <c r="L2751" s="2">
        <v>292631000</v>
      </c>
      <c r="M2751" s="2">
        <v>290712000</v>
      </c>
      <c r="N2751" s="2">
        <v>290532000</v>
      </c>
      <c r="O2751" s="2">
        <v>290712000</v>
      </c>
      <c r="P2751" s="2">
        <v>291071000</v>
      </c>
      <c r="Q2751" s="2">
        <v>289992000</v>
      </c>
      <c r="R2751" s="2">
        <v>286692000</v>
      </c>
      <c r="S2751" s="2">
        <v>286392000</v>
      </c>
      <c r="T2751" s="2">
        <v>285372000</v>
      </c>
      <c r="U2751" s="2">
        <v>285492000</v>
      </c>
      <c r="V2751" s="2">
        <v>285852000</v>
      </c>
      <c r="W2751" s="2">
        <v>287232000</v>
      </c>
      <c r="X2751" s="2">
        <v>288312000</v>
      </c>
      <c r="Y2751" s="2">
        <v>288072000</v>
      </c>
      <c r="Z2751" s="2">
        <v>287232000</v>
      </c>
      <c r="AA2751" s="2">
        <v>285432000</v>
      </c>
      <c r="AB2751" s="2">
        <v>283393000</v>
      </c>
      <c r="AC2751" s="2">
        <v>283453000</v>
      </c>
      <c r="AD2751" s="2">
        <v>282733000</v>
      </c>
      <c r="AE2751" s="2">
        <v>282373000</v>
      </c>
      <c r="AF2751" s="2">
        <v>284053000</v>
      </c>
    </row>
    <row r="2752" spans="1:32">
      <c r="A2752" t="s">
        <v>8369</v>
      </c>
      <c r="B2752" t="s">
        <v>19</v>
      </c>
      <c r="C2752" s="2">
        <v>1872750000</v>
      </c>
      <c r="D2752" s="2">
        <v>1870410000</v>
      </c>
      <c r="E2752" s="2">
        <v>1662740000</v>
      </c>
      <c r="F2752" s="2">
        <v>1608890000</v>
      </c>
      <c r="G2752" s="2">
        <v>1628290000</v>
      </c>
      <c r="H2752" s="2">
        <v>1618590000</v>
      </c>
      <c r="I2752" s="2">
        <v>1619260000</v>
      </c>
      <c r="J2752" s="2">
        <v>1632640000</v>
      </c>
      <c r="K2752" s="2">
        <v>1640660000</v>
      </c>
      <c r="L2752" s="2">
        <v>1631300000</v>
      </c>
      <c r="M2752" s="2">
        <v>1620600000</v>
      </c>
      <c r="N2752" s="2">
        <v>1619600000</v>
      </c>
      <c r="O2752" s="2">
        <v>1620600000</v>
      </c>
      <c r="P2752" s="2">
        <v>1622610000</v>
      </c>
      <c r="Q2752" s="2">
        <v>1616590000</v>
      </c>
      <c r="R2752" s="2">
        <v>1598190000</v>
      </c>
      <c r="S2752" s="2">
        <v>1596520000</v>
      </c>
      <c r="T2752" s="2">
        <v>1590840000</v>
      </c>
      <c r="U2752" s="2">
        <v>1591500000</v>
      </c>
      <c r="V2752" s="2">
        <v>1593510000</v>
      </c>
      <c r="W2752" s="2">
        <v>1601200000</v>
      </c>
      <c r="X2752" s="2">
        <v>1607220000</v>
      </c>
      <c r="Y2752" s="2">
        <v>1605880000</v>
      </c>
      <c r="Z2752" s="2">
        <v>1601200000</v>
      </c>
      <c r="AA2752" s="2">
        <v>1591170000</v>
      </c>
      <c r="AB2752" s="2">
        <v>1579800000</v>
      </c>
      <c r="AC2752" s="2">
        <v>1580130000</v>
      </c>
      <c r="AD2752" s="2">
        <v>1576120000</v>
      </c>
      <c r="AE2752" s="2">
        <v>1574110000</v>
      </c>
      <c r="AF2752" s="2">
        <v>1583480000</v>
      </c>
    </row>
    <row r="2753" spans="1:32">
      <c r="A2753" t="s">
        <v>8370</v>
      </c>
      <c r="B2753" t="s">
        <v>19</v>
      </c>
      <c r="C2753" s="2">
        <v>3133090000</v>
      </c>
      <c r="D2753" s="2">
        <v>3129170000</v>
      </c>
      <c r="E2753" s="2">
        <v>2781730000</v>
      </c>
      <c r="F2753" s="2">
        <v>2691660000</v>
      </c>
      <c r="G2753" s="2">
        <v>2724110000</v>
      </c>
      <c r="H2753" s="2">
        <v>2707880000</v>
      </c>
      <c r="I2753" s="2">
        <v>2709000000</v>
      </c>
      <c r="J2753" s="2">
        <v>2731380000</v>
      </c>
      <c r="K2753" s="2">
        <v>2744810000</v>
      </c>
      <c r="L2753" s="2">
        <v>2729140000</v>
      </c>
      <c r="M2753" s="2">
        <v>2711240000</v>
      </c>
      <c r="N2753" s="2">
        <v>2709560000</v>
      </c>
      <c r="O2753" s="2">
        <v>2711240000</v>
      </c>
      <c r="P2753" s="2">
        <v>2714600000</v>
      </c>
      <c r="Q2753" s="2">
        <v>2704530000</v>
      </c>
      <c r="R2753" s="2">
        <v>2673750000</v>
      </c>
      <c r="S2753" s="2">
        <v>2670960000</v>
      </c>
      <c r="T2753" s="2">
        <v>2661450000</v>
      </c>
      <c r="U2753" s="2">
        <v>2662570000</v>
      </c>
      <c r="V2753" s="2">
        <v>2665920000</v>
      </c>
      <c r="W2753" s="2">
        <v>2678790000</v>
      </c>
      <c r="X2753" s="2">
        <v>2688860000</v>
      </c>
      <c r="Y2753" s="2">
        <v>2686620000</v>
      </c>
      <c r="Z2753" s="2">
        <v>2678790000</v>
      </c>
      <c r="AA2753" s="2">
        <v>2662010000</v>
      </c>
      <c r="AB2753" s="2">
        <v>2642980000</v>
      </c>
      <c r="AC2753" s="2">
        <v>2643540000</v>
      </c>
      <c r="AD2753" s="2">
        <v>2636830000</v>
      </c>
      <c r="AE2753" s="2">
        <v>2633470000</v>
      </c>
      <c r="AF2753" s="2">
        <v>2649140000</v>
      </c>
    </row>
    <row r="2754" spans="1:32">
      <c r="A2754" t="s">
        <v>8371</v>
      </c>
      <c r="B2754" t="s">
        <v>19</v>
      </c>
      <c r="C2754" s="2">
        <v>125664000</v>
      </c>
      <c r="D2754" s="2">
        <v>125507000</v>
      </c>
      <c r="E2754" s="2">
        <v>111572000</v>
      </c>
      <c r="F2754" s="2">
        <v>107959000</v>
      </c>
      <c r="G2754" s="2">
        <v>109260000</v>
      </c>
      <c r="H2754" s="2">
        <v>108610000</v>
      </c>
      <c r="I2754" s="2">
        <v>108654000</v>
      </c>
      <c r="J2754" s="2">
        <v>109552000</v>
      </c>
      <c r="K2754" s="2">
        <v>110091000</v>
      </c>
      <c r="L2754" s="2">
        <v>109462000</v>
      </c>
      <c r="M2754" s="2">
        <v>108744000</v>
      </c>
      <c r="N2754" s="2">
        <v>108677000</v>
      </c>
      <c r="O2754" s="2">
        <v>108744000</v>
      </c>
      <c r="P2754" s="2">
        <v>108879000</v>
      </c>
      <c r="Q2754" s="2">
        <v>108475000</v>
      </c>
      <c r="R2754" s="2">
        <v>107241000</v>
      </c>
      <c r="S2754" s="2">
        <v>107129000</v>
      </c>
      <c r="T2754" s="2">
        <v>106747000</v>
      </c>
      <c r="U2754" s="2">
        <v>106792000</v>
      </c>
      <c r="V2754" s="2">
        <v>106927000</v>
      </c>
      <c r="W2754" s="2">
        <v>107443000</v>
      </c>
      <c r="X2754" s="2">
        <v>107847000</v>
      </c>
      <c r="Y2754" s="2">
        <v>107757000</v>
      </c>
      <c r="Z2754" s="2">
        <v>107443000</v>
      </c>
      <c r="AA2754" s="2">
        <v>106770000</v>
      </c>
      <c r="AB2754" s="2">
        <v>106007000</v>
      </c>
      <c r="AC2754" s="2">
        <v>106029000</v>
      </c>
      <c r="AD2754" s="2">
        <v>105760000</v>
      </c>
      <c r="AE2754" s="2">
        <v>105625000</v>
      </c>
      <c r="AF2754" s="2">
        <v>106253000</v>
      </c>
    </row>
    <row r="2755" spans="1:32">
      <c r="A2755" t="s">
        <v>8372</v>
      </c>
      <c r="B2755" t="s">
        <v>19</v>
      </c>
      <c r="C2755" s="2">
        <v>118048000</v>
      </c>
      <c r="D2755" s="2">
        <v>117900000</v>
      </c>
      <c r="E2755" s="2">
        <v>104810000</v>
      </c>
      <c r="F2755" s="2">
        <v>101416000</v>
      </c>
      <c r="G2755" s="2">
        <v>102639000</v>
      </c>
      <c r="H2755" s="2">
        <v>102027000</v>
      </c>
      <c r="I2755" s="2">
        <v>102069000</v>
      </c>
      <c r="J2755" s="2">
        <v>102913000</v>
      </c>
      <c r="K2755" s="2">
        <v>103418000</v>
      </c>
      <c r="L2755" s="2">
        <v>102828000</v>
      </c>
      <c r="M2755" s="2">
        <v>102154000</v>
      </c>
      <c r="N2755" s="2">
        <v>102090000</v>
      </c>
      <c r="O2755" s="2">
        <v>102154000</v>
      </c>
      <c r="P2755" s="2">
        <v>102280000</v>
      </c>
      <c r="Q2755" s="2">
        <v>101901000</v>
      </c>
      <c r="R2755" s="2">
        <v>100741000</v>
      </c>
      <c r="S2755" s="2">
        <v>100636000</v>
      </c>
      <c r="T2755" s="2">
        <v>100278000</v>
      </c>
      <c r="U2755" s="2">
        <v>100320000</v>
      </c>
      <c r="V2755" s="2">
        <v>100446000</v>
      </c>
      <c r="W2755" s="2">
        <v>100931000</v>
      </c>
      <c r="X2755" s="2">
        <v>101310000</v>
      </c>
      <c r="Y2755" s="2">
        <v>101226000</v>
      </c>
      <c r="Z2755" s="2">
        <v>100931000</v>
      </c>
      <c r="AA2755" s="2">
        <v>100299000</v>
      </c>
      <c r="AB2755" s="2">
        <v>99581900</v>
      </c>
      <c r="AC2755" s="2">
        <v>99603000</v>
      </c>
      <c r="AD2755" s="2">
        <v>99350000</v>
      </c>
      <c r="AE2755" s="2">
        <v>99223600</v>
      </c>
      <c r="AF2755" s="2">
        <v>99813800</v>
      </c>
    </row>
    <row r="2756" spans="1:32">
      <c r="A2756" t="s">
        <v>8373</v>
      </c>
      <c r="B2756" t="s">
        <v>19</v>
      </c>
      <c r="C2756" s="2">
        <v>72912000</v>
      </c>
      <c r="D2756" s="2">
        <v>72820900</v>
      </c>
      <c r="E2756" s="2">
        <v>64735400</v>
      </c>
      <c r="F2756" s="2">
        <v>62639200</v>
      </c>
      <c r="G2756" s="2">
        <v>63394400</v>
      </c>
      <c r="H2756" s="2">
        <v>63016800</v>
      </c>
      <c r="I2756" s="2">
        <v>63042800</v>
      </c>
      <c r="J2756" s="2">
        <v>63563600</v>
      </c>
      <c r="K2756" s="2">
        <v>63876100</v>
      </c>
      <c r="L2756" s="2">
        <v>63511600</v>
      </c>
      <c r="M2756" s="2">
        <v>63094900</v>
      </c>
      <c r="N2756" s="2">
        <v>63055900</v>
      </c>
      <c r="O2756" s="2">
        <v>63094900</v>
      </c>
      <c r="P2756" s="2">
        <v>63173000</v>
      </c>
      <c r="Q2756" s="2">
        <v>62938700</v>
      </c>
      <c r="R2756" s="2">
        <v>62222600</v>
      </c>
      <c r="S2756" s="2">
        <v>62157500</v>
      </c>
      <c r="T2756" s="2">
        <v>61936100</v>
      </c>
      <c r="U2756" s="2">
        <v>61962200</v>
      </c>
      <c r="V2756" s="2">
        <v>62040300</v>
      </c>
      <c r="W2756" s="2">
        <v>62339800</v>
      </c>
      <c r="X2756" s="2">
        <v>62574100</v>
      </c>
      <c r="Y2756" s="2">
        <v>62522000</v>
      </c>
      <c r="Z2756" s="2">
        <v>62339800</v>
      </c>
      <c r="AA2756" s="2">
        <v>61949200</v>
      </c>
      <c r="AB2756" s="2">
        <v>61506500</v>
      </c>
      <c r="AC2756" s="2">
        <v>61519500</v>
      </c>
      <c r="AD2756" s="2">
        <v>61363300</v>
      </c>
      <c r="AE2756" s="2">
        <v>61285100</v>
      </c>
      <c r="AF2756" s="2">
        <v>61649700</v>
      </c>
    </row>
    <row r="2757" spans="1:32">
      <c r="A2757" t="s">
        <v>8374</v>
      </c>
      <c r="B2757" t="s">
        <v>19</v>
      </c>
      <c r="C2757" s="2">
        <v>7392000</v>
      </c>
      <c r="D2757" s="2">
        <v>7382760</v>
      </c>
      <c r="E2757" s="2">
        <v>6563040</v>
      </c>
      <c r="F2757" s="2">
        <v>6350520</v>
      </c>
      <c r="G2757" s="2">
        <v>6427080</v>
      </c>
      <c r="H2757" s="2">
        <v>6388800</v>
      </c>
      <c r="I2757" s="2">
        <v>6391440</v>
      </c>
      <c r="J2757" s="2">
        <v>6444240</v>
      </c>
      <c r="K2757" s="2">
        <v>6475920</v>
      </c>
      <c r="L2757" s="2">
        <v>6438960</v>
      </c>
      <c r="M2757" s="2">
        <v>6396720</v>
      </c>
      <c r="N2757" s="2">
        <v>6392760</v>
      </c>
      <c r="O2757" s="2">
        <v>6396720</v>
      </c>
      <c r="P2757" s="2">
        <v>6404640</v>
      </c>
      <c r="Q2757" s="2">
        <v>6380880</v>
      </c>
      <c r="R2757" s="2">
        <v>6308280</v>
      </c>
      <c r="S2757" s="2">
        <v>6301680</v>
      </c>
      <c r="T2757" s="2">
        <v>6279240</v>
      </c>
      <c r="U2757" s="2">
        <v>6281880</v>
      </c>
      <c r="V2757" s="2">
        <v>6289800</v>
      </c>
      <c r="W2757" s="2">
        <v>6320160</v>
      </c>
      <c r="X2757" s="2">
        <v>6343920</v>
      </c>
      <c r="Y2757" s="2">
        <v>6338640</v>
      </c>
      <c r="Z2757" s="2">
        <v>6320160</v>
      </c>
      <c r="AA2757" s="2">
        <v>6280560</v>
      </c>
      <c r="AB2757" s="2">
        <v>6235680</v>
      </c>
      <c r="AC2757" s="2">
        <v>6237000</v>
      </c>
      <c r="AD2757" s="2">
        <v>6221160</v>
      </c>
      <c r="AE2757" s="2">
        <v>6213240</v>
      </c>
      <c r="AF2757" s="2">
        <v>6250200</v>
      </c>
    </row>
    <row r="2758" spans="1:32">
      <c r="A2758" t="s">
        <v>8375</v>
      </c>
      <c r="B2758" t="s">
        <v>19</v>
      </c>
      <c r="C2758" s="2">
        <v>53984000</v>
      </c>
      <c r="D2758" s="2">
        <v>53916500</v>
      </c>
      <c r="E2758" s="2">
        <v>47930100</v>
      </c>
      <c r="F2758" s="2">
        <v>46378000</v>
      </c>
      <c r="G2758" s="2">
        <v>46937200</v>
      </c>
      <c r="H2758" s="2">
        <v>46657600</v>
      </c>
      <c r="I2758" s="2">
        <v>46676900</v>
      </c>
      <c r="J2758" s="2">
        <v>47062500</v>
      </c>
      <c r="K2758" s="2">
        <v>47293800</v>
      </c>
      <c r="L2758" s="2">
        <v>47023900</v>
      </c>
      <c r="M2758" s="2">
        <v>46715400</v>
      </c>
      <c r="N2758" s="2">
        <v>46686500</v>
      </c>
      <c r="O2758" s="2">
        <v>46715400</v>
      </c>
      <c r="P2758" s="2">
        <v>46773300</v>
      </c>
      <c r="Q2758" s="2">
        <v>46599800</v>
      </c>
      <c r="R2758" s="2">
        <v>46069600</v>
      </c>
      <c r="S2758" s="2">
        <v>46021400</v>
      </c>
      <c r="T2758" s="2">
        <v>45857500</v>
      </c>
      <c r="U2758" s="2">
        <v>45876800</v>
      </c>
      <c r="V2758" s="2">
        <v>45934600</v>
      </c>
      <c r="W2758" s="2">
        <v>46156300</v>
      </c>
      <c r="X2758" s="2">
        <v>46329800</v>
      </c>
      <c r="Y2758" s="2">
        <v>46291300</v>
      </c>
      <c r="Z2758" s="2">
        <v>46156300</v>
      </c>
      <c r="AA2758" s="2">
        <v>45867100</v>
      </c>
      <c r="AB2758" s="2">
        <v>45539400</v>
      </c>
      <c r="AC2758" s="2">
        <v>45549000</v>
      </c>
      <c r="AD2758" s="2">
        <v>45433300</v>
      </c>
      <c r="AE2758" s="2">
        <v>45375500</v>
      </c>
      <c r="AF2758" s="2">
        <v>45645400</v>
      </c>
    </row>
    <row r="2759" spans="1:32">
      <c r="A2759" t="s">
        <v>8376</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8377</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8378</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8379</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8380</v>
      </c>
      <c r="B2763" t="s">
        <v>19</v>
      </c>
      <c r="C2763" s="2">
        <v>3394230000</v>
      </c>
      <c r="D2763" s="2">
        <v>3442830000</v>
      </c>
      <c r="E2763" s="2">
        <v>3264060000</v>
      </c>
      <c r="F2763" s="2">
        <v>3223260000</v>
      </c>
      <c r="G2763" s="2">
        <v>3146480000</v>
      </c>
      <c r="H2763" s="2">
        <v>3117080000</v>
      </c>
      <c r="I2763" s="2">
        <v>3081690000</v>
      </c>
      <c r="J2763" s="2">
        <v>3039090000</v>
      </c>
      <c r="K2763" s="2">
        <v>2988700000</v>
      </c>
      <c r="L2763" s="2">
        <v>2936510000</v>
      </c>
      <c r="M2763" s="2">
        <v>2890320000</v>
      </c>
      <c r="N2763" s="2">
        <v>2848330000</v>
      </c>
      <c r="O2763" s="2">
        <v>2806330000</v>
      </c>
      <c r="P2763" s="2">
        <v>2771540000</v>
      </c>
      <c r="Q2763" s="2">
        <v>2740340000</v>
      </c>
      <c r="R2763" s="2">
        <v>2713950000</v>
      </c>
      <c r="S2763" s="2">
        <v>2688150000</v>
      </c>
      <c r="T2763" s="2">
        <v>2652760000</v>
      </c>
      <c r="U2763" s="2">
        <v>2636560000</v>
      </c>
      <c r="V2763" s="2">
        <v>2606570000</v>
      </c>
      <c r="W2763" s="2">
        <v>2581370000</v>
      </c>
      <c r="X2763" s="2">
        <v>2566970000</v>
      </c>
      <c r="Y2763" s="2">
        <v>2557370000</v>
      </c>
      <c r="Z2763" s="2">
        <v>2542980000</v>
      </c>
      <c r="AA2763" s="2">
        <v>2523780000</v>
      </c>
      <c r="AB2763" s="2">
        <v>2512980000</v>
      </c>
      <c r="AC2763" s="2">
        <v>2511180000</v>
      </c>
      <c r="AD2763" s="2">
        <v>2502180000</v>
      </c>
      <c r="AE2763" s="2">
        <v>2496780000</v>
      </c>
      <c r="AF2763" s="2">
        <v>2498580000</v>
      </c>
    </row>
    <row r="2764" spans="1:32">
      <c r="A2764" t="s">
        <v>8381</v>
      </c>
      <c r="B2764" t="s">
        <v>19</v>
      </c>
      <c r="C2764" s="2">
        <v>18921500000</v>
      </c>
      <c r="D2764" s="2">
        <v>19192400000</v>
      </c>
      <c r="E2764" s="2">
        <v>18195800000</v>
      </c>
      <c r="F2764" s="2">
        <v>17968400000</v>
      </c>
      <c r="G2764" s="2">
        <v>17540300000</v>
      </c>
      <c r="H2764" s="2">
        <v>17376500000</v>
      </c>
      <c r="I2764" s="2">
        <v>17179200000</v>
      </c>
      <c r="J2764" s="2">
        <v>16941700000</v>
      </c>
      <c r="K2764" s="2">
        <v>16660800000</v>
      </c>
      <c r="L2764" s="2">
        <v>16369900000</v>
      </c>
      <c r="M2764" s="2">
        <v>16112400000</v>
      </c>
      <c r="N2764" s="2">
        <v>15878300000</v>
      </c>
      <c r="O2764" s="2">
        <v>15644200000</v>
      </c>
      <c r="P2764" s="2">
        <v>15450200000</v>
      </c>
      <c r="Q2764" s="2">
        <v>15276300000</v>
      </c>
      <c r="R2764" s="2">
        <v>15129200000</v>
      </c>
      <c r="S2764" s="2">
        <v>14985400000</v>
      </c>
      <c r="T2764" s="2">
        <v>14788100000</v>
      </c>
      <c r="U2764" s="2">
        <v>14697800000</v>
      </c>
      <c r="V2764" s="2">
        <v>14530500000</v>
      </c>
      <c r="W2764" s="2">
        <v>14390100000</v>
      </c>
      <c r="X2764" s="2">
        <v>14309800000</v>
      </c>
      <c r="Y2764" s="2">
        <v>14256300000</v>
      </c>
      <c r="Z2764" s="2">
        <v>14176100000</v>
      </c>
      <c r="AA2764" s="2">
        <v>14069000000</v>
      </c>
      <c r="AB2764" s="2">
        <v>14008900000</v>
      </c>
      <c r="AC2764" s="2">
        <v>13998800000</v>
      </c>
      <c r="AD2764" s="2">
        <v>13948700000</v>
      </c>
      <c r="AE2764" s="2">
        <v>13918600000</v>
      </c>
      <c r="AF2764" s="2">
        <v>13928600000</v>
      </c>
    </row>
    <row r="2765" spans="1:32">
      <c r="A2765" t="s">
        <v>8382</v>
      </c>
      <c r="B2765" t="s">
        <v>19</v>
      </c>
      <c r="C2765" s="2">
        <v>31655400000</v>
      </c>
      <c r="D2765" s="2">
        <v>32108600000</v>
      </c>
      <c r="E2765" s="2">
        <v>30441300000</v>
      </c>
      <c r="F2765" s="2">
        <v>30060900000</v>
      </c>
      <c r="G2765" s="2">
        <v>29344700000</v>
      </c>
      <c r="H2765" s="2">
        <v>29070600000</v>
      </c>
      <c r="I2765" s="2">
        <v>28740500000</v>
      </c>
      <c r="J2765" s="2">
        <v>28343300000</v>
      </c>
      <c r="K2765" s="2">
        <v>27873300000</v>
      </c>
      <c r="L2765" s="2">
        <v>27386500000</v>
      </c>
      <c r="M2765" s="2">
        <v>26955700000</v>
      </c>
      <c r="N2765" s="2">
        <v>26564100000</v>
      </c>
      <c r="O2765" s="2">
        <v>26172500000</v>
      </c>
      <c r="P2765" s="2">
        <v>25848000000</v>
      </c>
      <c r="Q2765" s="2">
        <v>25557000000</v>
      </c>
      <c r="R2765" s="2">
        <v>25310900000</v>
      </c>
      <c r="S2765" s="2">
        <v>25070300000</v>
      </c>
      <c r="T2765" s="2">
        <v>24740200000</v>
      </c>
      <c r="U2765" s="2">
        <v>24589100000</v>
      </c>
      <c r="V2765" s="2">
        <v>24309400000</v>
      </c>
      <c r="W2765" s="2">
        <v>24074400000</v>
      </c>
      <c r="X2765" s="2">
        <v>23940100000</v>
      </c>
      <c r="Y2765" s="2">
        <v>23850600000</v>
      </c>
      <c r="Z2765" s="2">
        <v>23716400000</v>
      </c>
      <c r="AA2765" s="2">
        <v>23537300000</v>
      </c>
      <c r="AB2765" s="2">
        <v>23436600000</v>
      </c>
      <c r="AC2765" s="2">
        <v>23419800000</v>
      </c>
      <c r="AD2765" s="2">
        <v>23335900000</v>
      </c>
      <c r="AE2765" s="2">
        <v>23285600000</v>
      </c>
      <c r="AF2765" s="2">
        <v>23302300000</v>
      </c>
    </row>
    <row r="2766" spans="1:32">
      <c r="A2766" t="s">
        <v>8383</v>
      </c>
      <c r="B2766" t="s">
        <v>19</v>
      </c>
      <c r="C2766" s="2">
        <v>1269660000</v>
      </c>
      <c r="D2766" s="2">
        <v>1287830000</v>
      </c>
      <c r="E2766" s="2">
        <v>1220960000</v>
      </c>
      <c r="F2766" s="2">
        <v>1205700000</v>
      </c>
      <c r="G2766" s="2">
        <v>1176980000</v>
      </c>
      <c r="H2766" s="2">
        <v>1165980000</v>
      </c>
      <c r="I2766" s="2">
        <v>1152740000</v>
      </c>
      <c r="J2766" s="2">
        <v>1136810000</v>
      </c>
      <c r="K2766" s="2">
        <v>1117960000</v>
      </c>
      <c r="L2766" s="2">
        <v>1098440000</v>
      </c>
      <c r="M2766" s="2">
        <v>1081160000</v>
      </c>
      <c r="N2766" s="2">
        <v>1065450000</v>
      </c>
      <c r="O2766" s="2">
        <v>1049740000</v>
      </c>
      <c r="P2766" s="2">
        <v>1036730000</v>
      </c>
      <c r="Q2766" s="2">
        <v>1025060000</v>
      </c>
      <c r="R2766" s="2">
        <v>1015190000</v>
      </c>
      <c r="S2766" s="2">
        <v>1005540000</v>
      </c>
      <c r="T2766" s="2">
        <v>992297000</v>
      </c>
      <c r="U2766" s="2">
        <v>986238000</v>
      </c>
      <c r="V2766" s="2">
        <v>975018000</v>
      </c>
      <c r="W2766" s="2">
        <v>965593000</v>
      </c>
      <c r="X2766" s="2">
        <v>960208000</v>
      </c>
      <c r="Y2766" s="2">
        <v>956617000</v>
      </c>
      <c r="Z2766" s="2">
        <v>951232000</v>
      </c>
      <c r="AA2766" s="2">
        <v>944051000</v>
      </c>
      <c r="AB2766" s="2">
        <v>940012000</v>
      </c>
      <c r="AC2766" s="2">
        <v>939338000</v>
      </c>
      <c r="AD2766" s="2">
        <v>935972000</v>
      </c>
      <c r="AE2766" s="2">
        <v>933953000</v>
      </c>
      <c r="AF2766" s="2">
        <v>934626000</v>
      </c>
    </row>
    <row r="2767" spans="1:32">
      <c r="A2767" t="s">
        <v>8384</v>
      </c>
      <c r="B2767" t="s">
        <v>19</v>
      </c>
      <c r="C2767" s="2">
        <v>1192710000</v>
      </c>
      <c r="D2767" s="2">
        <v>1209780000</v>
      </c>
      <c r="E2767" s="2">
        <v>1146960000</v>
      </c>
      <c r="F2767" s="2">
        <v>1132630000</v>
      </c>
      <c r="G2767" s="2">
        <v>1105650000</v>
      </c>
      <c r="H2767" s="2">
        <v>1095320000</v>
      </c>
      <c r="I2767" s="2">
        <v>1082880000</v>
      </c>
      <c r="J2767" s="2">
        <v>1067910000</v>
      </c>
      <c r="K2767" s="2">
        <v>1050210000</v>
      </c>
      <c r="L2767" s="2">
        <v>1031870000</v>
      </c>
      <c r="M2767" s="2">
        <v>1015630000</v>
      </c>
      <c r="N2767" s="2">
        <v>1000880000</v>
      </c>
      <c r="O2767" s="2">
        <v>986122000</v>
      </c>
      <c r="P2767" s="2">
        <v>973896000</v>
      </c>
      <c r="Q2767" s="2">
        <v>962934000</v>
      </c>
      <c r="R2767" s="2">
        <v>953659000</v>
      </c>
      <c r="S2767" s="2">
        <v>944595000</v>
      </c>
      <c r="T2767" s="2">
        <v>932158000</v>
      </c>
      <c r="U2767" s="2">
        <v>926466000</v>
      </c>
      <c r="V2767" s="2">
        <v>915926000</v>
      </c>
      <c r="W2767" s="2">
        <v>907072000</v>
      </c>
      <c r="X2767" s="2">
        <v>902013000</v>
      </c>
      <c r="Y2767" s="2">
        <v>898640000</v>
      </c>
      <c r="Z2767" s="2">
        <v>893581000</v>
      </c>
      <c r="AA2767" s="2">
        <v>886836000</v>
      </c>
      <c r="AB2767" s="2">
        <v>883041000</v>
      </c>
      <c r="AC2767" s="2">
        <v>882409000</v>
      </c>
      <c r="AD2767" s="2">
        <v>879247000</v>
      </c>
      <c r="AE2767" s="2">
        <v>877350000</v>
      </c>
      <c r="AF2767" s="2">
        <v>877982000</v>
      </c>
    </row>
    <row r="2768" spans="1:32">
      <c r="A2768" t="s">
        <v>8385</v>
      </c>
      <c r="B2768" t="s">
        <v>19</v>
      </c>
      <c r="C2768" s="2">
        <v>736672000</v>
      </c>
      <c r="D2768" s="2">
        <v>747218000</v>
      </c>
      <c r="E2768" s="2">
        <v>708418000</v>
      </c>
      <c r="F2768" s="2">
        <v>699565000</v>
      </c>
      <c r="G2768" s="2">
        <v>682899000</v>
      </c>
      <c r="H2768" s="2">
        <v>676519000</v>
      </c>
      <c r="I2768" s="2">
        <v>668837000</v>
      </c>
      <c r="J2768" s="2">
        <v>659593000</v>
      </c>
      <c r="K2768" s="2">
        <v>648656000</v>
      </c>
      <c r="L2768" s="2">
        <v>637329000</v>
      </c>
      <c r="M2768" s="2">
        <v>627304000</v>
      </c>
      <c r="N2768" s="2">
        <v>618190000</v>
      </c>
      <c r="O2768" s="2">
        <v>609076000</v>
      </c>
      <c r="P2768" s="2">
        <v>601524000</v>
      </c>
      <c r="Q2768" s="2">
        <v>594754000</v>
      </c>
      <c r="R2768" s="2">
        <v>589025000</v>
      </c>
      <c r="S2768" s="2">
        <v>583426000</v>
      </c>
      <c r="T2768" s="2">
        <v>575744000</v>
      </c>
      <c r="U2768" s="2">
        <v>572229000</v>
      </c>
      <c r="V2768" s="2">
        <v>565719000</v>
      </c>
      <c r="W2768" s="2">
        <v>560251000</v>
      </c>
      <c r="X2768" s="2">
        <v>557126000</v>
      </c>
      <c r="Y2768" s="2">
        <v>555043000</v>
      </c>
      <c r="Z2768" s="2">
        <v>551918000</v>
      </c>
      <c r="AA2768" s="2">
        <v>547751000</v>
      </c>
      <c r="AB2768" s="2">
        <v>545408000</v>
      </c>
      <c r="AC2768" s="2">
        <v>545017000</v>
      </c>
      <c r="AD2768" s="2">
        <v>543064000</v>
      </c>
      <c r="AE2768" s="2">
        <v>541892000</v>
      </c>
      <c r="AF2768" s="2">
        <v>542283000</v>
      </c>
    </row>
    <row r="2769" spans="1:32">
      <c r="A2769" t="s">
        <v>8386</v>
      </c>
      <c r="B2769" t="s">
        <v>19</v>
      </c>
      <c r="C2769" s="2">
        <v>74685600</v>
      </c>
      <c r="D2769" s="2">
        <v>75754800</v>
      </c>
      <c r="E2769" s="2">
        <v>71821200</v>
      </c>
      <c r="F2769" s="2">
        <v>70923600</v>
      </c>
      <c r="G2769" s="2">
        <v>69234000</v>
      </c>
      <c r="H2769" s="2">
        <v>68587200</v>
      </c>
      <c r="I2769" s="2">
        <v>67808400</v>
      </c>
      <c r="J2769" s="2">
        <v>66871200</v>
      </c>
      <c r="K2769" s="2">
        <v>65762400</v>
      </c>
      <c r="L2769" s="2">
        <v>64614000</v>
      </c>
      <c r="M2769" s="2">
        <v>63597600</v>
      </c>
      <c r="N2769" s="2">
        <v>62673600</v>
      </c>
      <c r="O2769" s="2">
        <v>61749600</v>
      </c>
      <c r="P2769" s="2">
        <v>60984000</v>
      </c>
      <c r="Q2769" s="2">
        <v>60297600</v>
      </c>
      <c r="R2769" s="2">
        <v>59716800</v>
      </c>
      <c r="S2769" s="2">
        <v>59149200</v>
      </c>
      <c r="T2769" s="2">
        <v>58370400</v>
      </c>
      <c r="U2769" s="2">
        <v>58014000</v>
      </c>
      <c r="V2769" s="2">
        <v>57354000</v>
      </c>
      <c r="W2769" s="2">
        <v>56799600</v>
      </c>
      <c r="X2769" s="2">
        <v>56482800</v>
      </c>
      <c r="Y2769" s="2">
        <v>56271600</v>
      </c>
      <c r="Z2769" s="2">
        <v>55954800</v>
      </c>
      <c r="AA2769" s="2">
        <v>55532400</v>
      </c>
      <c r="AB2769" s="2">
        <v>55294800</v>
      </c>
      <c r="AC2769" s="2">
        <v>55255200</v>
      </c>
      <c r="AD2769" s="2">
        <v>55057200</v>
      </c>
      <c r="AE2769" s="2">
        <v>54938400</v>
      </c>
      <c r="AF2769" s="2">
        <v>54978000</v>
      </c>
    </row>
    <row r="2770" spans="1:32">
      <c r="A2770" t="s">
        <v>8387</v>
      </c>
      <c r="B2770" t="s">
        <v>19</v>
      </c>
      <c r="C2770" s="2">
        <v>545431000</v>
      </c>
      <c r="D2770" s="2">
        <v>553240000</v>
      </c>
      <c r="E2770" s="2">
        <v>524512000</v>
      </c>
      <c r="F2770" s="2">
        <v>517957000</v>
      </c>
      <c r="G2770" s="2">
        <v>505618000</v>
      </c>
      <c r="H2770" s="2">
        <v>500894000</v>
      </c>
      <c r="I2770" s="2">
        <v>495207000</v>
      </c>
      <c r="J2770" s="2">
        <v>488362000</v>
      </c>
      <c r="K2770" s="2">
        <v>480265000</v>
      </c>
      <c r="L2770" s="2">
        <v>471878000</v>
      </c>
      <c r="M2770" s="2">
        <v>464455000</v>
      </c>
      <c r="N2770" s="2">
        <v>457707000</v>
      </c>
      <c r="O2770" s="2">
        <v>450959000</v>
      </c>
      <c r="P2770" s="2">
        <v>445368000</v>
      </c>
      <c r="Q2770" s="2">
        <v>440355000</v>
      </c>
      <c r="R2770" s="2">
        <v>436114000</v>
      </c>
      <c r="S2770" s="2">
        <v>431968000</v>
      </c>
      <c r="T2770" s="2">
        <v>426281000</v>
      </c>
      <c r="U2770" s="2">
        <v>423678000</v>
      </c>
      <c r="V2770" s="2">
        <v>418858000</v>
      </c>
      <c r="W2770" s="2">
        <v>414809000</v>
      </c>
      <c r="X2770" s="2">
        <v>412496000</v>
      </c>
      <c r="Y2770" s="2">
        <v>410953000</v>
      </c>
      <c r="Z2770" s="2">
        <v>408640000</v>
      </c>
      <c r="AA2770" s="2">
        <v>405555000</v>
      </c>
      <c r="AB2770" s="2">
        <v>403820000</v>
      </c>
      <c r="AC2770" s="2">
        <v>403530000</v>
      </c>
      <c r="AD2770" s="2">
        <v>402084000</v>
      </c>
      <c r="AE2770" s="2">
        <v>401217000</v>
      </c>
      <c r="AF2770" s="2">
        <v>401506000</v>
      </c>
    </row>
    <row r="2771" spans="1:32">
      <c r="A2771" t="s">
        <v>8388</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8389</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8390</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8391</v>
      </c>
      <c r="B2774" t="s">
        <v>19</v>
      </c>
      <c r="C2774" s="2">
        <v>47520500000000</v>
      </c>
      <c r="D2774" s="2">
        <v>48499600000000</v>
      </c>
      <c r="E2774" s="2">
        <v>45730700000000</v>
      </c>
      <c r="F2774" s="2">
        <v>34820200000000</v>
      </c>
      <c r="G2774" s="2">
        <v>33875100000000</v>
      </c>
      <c r="H2774" s="2">
        <v>33776000000000</v>
      </c>
      <c r="I2774" s="2">
        <v>32758500000000</v>
      </c>
      <c r="J2774" s="2">
        <v>33364100000000</v>
      </c>
      <c r="K2774" s="2">
        <v>34034400000000</v>
      </c>
      <c r="L2774" s="2">
        <v>34954500000000</v>
      </c>
      <c r="M2774" s="2">
        <v>32206600000000</v>
      </c>
      <c r="N2774" s="2">
        <v>29566400000000</v>
      </c>
      <c r="O2774" s="2">
        <v>27080800000000</v>
      </c>
      <c r="P2774" s="2">
        <v>24866000000000</v>
      </c>
      <c r="Q2774" s="2">
        <v>22601500000000</v>
      </c>
      <c r="R2774" s="2">
        <v>22420600000000</v>
      </c>
      <c r="S2774" s="2">
        <v>21946300000000</v>
      </c>
      <c r="T2774" s="2">
        <v>21860700000000</v>
      </c>
      <c r="U2774" s="2">
        <v>21600300000000</v>
      </c>
      <c r="V2774" s="2">
        <v>21308300000000</v>
      </c>
      <c r="W2774" s="2">
        <v>21339200000000</v>
      </c>
      <c r="X2774" s="2">
        <v>21147200000000</v>
      </c>
      <c r="Y2774" s="2">
        <v>20824000000000</v>
      </c>
      <c r="Z2774" s="2">
        <v>20472700000000</v>
      </c>
      <c r="AA2774" s="2">
        <v>20314000000000</v>
      </c>
      <c r="AB2774" s="2">
        <v>18615500000000</v>
      </c>
      <c r="AC2774" s="2">
        <v>18565700000000</v>
      </c>
      <c r="AD2774" s="2">
        <v>19498400000000</v>
      </c>
      <c r="AE2774" s="2">
        <v>19693800000000</v>
      </c>
      <c r="AF2774" s="2">
        <v>19760100000000</v>
      </c>
    </row>
    <row r="2775" spans="1:32">
      <c r="A2775" t="s">
        <v>8392</v>
      </c>
      <c r="B2775" t="s">
        <v>19</v>
      </c>
      <c r="C2775" s="2">
        <v>5372700000</v>
      </c>
      <c r="D2775" s="2">
        <v>5483400000</v>
      </c>
      <c r="E2775" s="2">
        <v>5170350000</v>
      </c>
      <c r="F2775" s="2">
        <v>3936790000</v>
      </c>
      <c r="G2775" s="2">
        <v>3829950000</v>
      </c>
      <c r="H2775" s="2">
        <v>3818740000</v>
      </c>
      <c r="I2775" s="2">
        <v>3703700000</v>
      </c>
      <c r="J2775" s="2">
        <v>3772170000</v>
      </c>
      <c r="K2775" s="2">
        <v>3847950000</v>
      </c>
      <c r="L2775" s="2">
        <v>3951980000</v>
      </c>
      <c r="M2775" s="2">
        <v>3869620000</v>
      </c>
      <c r="N2775" s="2">
        <v>3790130000</v>
      </c>
      <c r="O2775" s="2">
        <v>3723330000</v>
      </c>
      <c r="P2775" s="2">
        <v>3672570000</v>
      </c>
      <c r="Q2775" s="2">
        <v>3614340000</v>
      </c>
      <c r="R2775" s="2">
        <v>3585410000</v>
      </c>
      <c r="S2775" s="2">
        <v>3509560000</v>
      </c>
      <c r="T2775" s="2">
        <v>3490940000</v>
      </c>
      <c r="U2775" s="2">
        <v>3439640000</v>
      </c>
      <c r="V2775" s="2">
        <v>3393140000</v>
      </c>
      <c r="W2775" s="2">
        <v>3388530000</v>
      </c>
      <c r="X2775" s="2">
        <v>3358030000</v>
      </c>
      <c r="Y2775" s="2">
        <v>3302080000</v>
      </c>
      <c r="Z2775" s="2">
        <v>3246360000</v>
      </c>
      <c r="AA2775" s="2">
        <v>3216690000</v>
      </c>
      <c r="AB2775" s="2">
        <v>2964340000</v>
      </c>
      <c r="AC2775" s="2">
        <v>2948100000</v>
      </c>
      <c r="AD2775" s="2">
        <v>3078920000</v>
      </c>
      <c r="AE2775" s="2">
        <v>3105430000</v>
      </c>
      <c r="AF2775" s="2">
        <v>3115880000</v>
      </c>
    </row>
    <row r="2776" spans="1:32">
      <c r="A2776" t="s">
        <v>8393</v>
      </c>
      <c r="B2776" t="s">
        <v>19</v>
      </c>
      <c r="C2776" s="2">
        <v>29950700000</v>
      </c>
      <c r="D2776" s="2">
        <v>30567700000</v>
      </c>
      <c r="E2776" s="2">
        <v>28822600000</v>
      </c>
      <c r="F2776" s="2">
        <v>21946000000</v>
      </c>
      <c r="G2776" s="2">
        <v>21350400000</v>
      </c>
      <c r="H2776" s="2">
        <v>21287900000</v>
      </c>
      <c r="I2776" s="2">
        <v>20646600000</v>
      </c>
      <c r="J2776" s="2">
        <v>21028300000</v>
      </c>
      <c r="K2776" s="2">
        <v>21450800000</v>
      </c>
      <c r="L2776" s="2">
        <v>22030700000</v>
      </c>
      <c r="M2776" s="2">
        <v>21571600000</v>
      </c>
      <c r="N2776" s="2">
        <v>21128400000</v>
      </c>
      <c r="O2776" s="2">
        <v>20756100000</v>
      </c>
      <c r="P2776" s="2">
        <v>20473100000</v>
      </c>
      <c r="Q2776" s="2">
        <v>20148500000</v>
      </c>
      <c r="R2776" s="2">
        <v>19987200000</v>
      </c>
      <c r="S2776" s="2">
        <v>19564400000</v>
      </c>
      <c r="T2776" s="2">
        <v>19460600000</v>
      </c>
      <c r="U2776" s="2">
        <v>19174600000</v>
      </c>
      <c r="V2776" s="2">
        <v>18915400000</v>
      </c>
      <c r="W2776" s="2">
        <v>18889700000</v>
      </c>
      <c r="X2776" s="2">
        <v>18719700000</v>
      </c>
      <c r="Y2776" s="2">
        <v>18407700000</v>
      </c>
      <c r="Z2776" s="2">
        <v>18097200000</v>
      </c>
      <c r="AA2776" s="2">
        <v>17931800000</v>
      </c>
      <c r="AB2776" s="2">
        <v>16525000000</v>
      </c>
      <c r="AC2776" s="2">
        <v>16434500000</v>
      </c>
      <c r="AD2776" s="2">
        <v>17163700000</v>
      </c>
      <c r="AE2776" s="2">
        <v>17311500000</v>
      </c>
      <c r="AF2776" s="2">
        <v>17369800000</v>
      </c>
    </row>
    <row r="2777" spans="1:32">
      <c r="A2777" t="s">
        <v>8394</v>
      </c>
      <c r="B2777" t="s">
        <v>19</v>
      </c>
      <c r="C2777" s="2">
        <v>50107000000</v>
      </c>
      <c r="D2777" s="2">
        <v>51139400000</v>
      </c>
      <c r="E2777" s="2">
        <v>48219800000</v>
      </c>
      <c r="F2777" s="2">
        <v>36715400000</v>
      </c>
      <c r="G2777" s="2">
        <v>35718900000</v>
      </c>
      <c r="H2777" s="2">
        <v>35614400000</v>
      </c>
      <c r="I2777" s="2">
        <v>34541500000</v>
      </c>
      <c r="J2777" s="2">
        <v>35180100000</v>
      </c>
      <c r="K2777" s="2">
        <v>35886900000</v>
      </c>
      <c r="L2777" s="2">
        <v>36857100000</v>
      </c>
      <c r="M2777" s="2">
        <v>36088900000</v>
      </c>
      <c r="N2777" s="2">
        <v>35347600000</v>
      </c>
      <c r="O2777" s="2">
        <v>34724600000</v>
      </c>
      <c r="P2777" s="2">
        <v>34251200000</v>
      </c>
      <c r="Q2777" s="2">
        <v>33708100000</v>
      </c>
      <c r="R2777" s="2">
        <v>33438300000</v>
      </c>
      <c r="S2777" s="2">
        <v>32731000000</v>
      </c>
      <c r="T2777" s="2">
        <v>32557300000</v>
      </c>
      <c r="U2777" s="2">
        <v>32078900000</v>
      </c>
      <c r="V2777" s="2">
        <v>31645200000</v>
      </c>
      <c r="W2777" s="2">
        <v>31602100000</v>
      </c>
      <c r="X2777" s="2">
        <v>31317800000</v>
      </c>
      <c r="Y2777" s="2">
        <v>30795900000</v>
      </c>
      <c r="Z2777" s="2">
        <v>30276300000</v>
      </c>
      <c r="AA2777" s="2">
        <v>29999600000</v>
      </c>
      <c r="AB2777" s="2">
        <v>27646100000</v>
      </c>
      <c r="AC2777" s="2">
        <v>27494600000</v>
      </c>
      <c r="AD2777" s="2">
        <v>28714700000</v>
      </c>
      <c r="AE2777" s="2">
        <v>28962000000</v>
      </c>
      <c r="AF2777" s="2">
        <v>29059400000</v>
      </c>
    </row>
    <row r="2778" spans="1:32">
      <c r="A2778" t="s">
        <v>8395</v>
      </c>
      <c r="B2778" t="s">
        <v>19</v>
      </c>
      <c r="C2778" s="2">
        <v>2009730000</v>
      </c>
      <c r="D2778" s="2">
        <v>2051130000</v>
      </c>
      <c r="E2778" s="2">
        <v>1934030000</v>
      </c>
      <c r="F2778" s="2">
        <v>1472610000</v>
      </c>
      <c r="G2778" s="2">
        <v>1432640000</v>
      </c>
      <c r="H2778" s="2">
        <v>1428450000</v>
      </c>
      <c r="I2778" s="2">
        <v>1385420000</v>
      </c>
      <c r="J2778" s="2">
        <v>1411030000</v>
      </c>
      <c r="K2778" s="2">
        <v>1439370000</v>
      </c>
      <c r="L2778" s="2">
        <v>1478290000</v>
      </c>
      <c r="M2778" s="2">
        <v>1447480000</v>
      </c>
      <c r="N2778" s="2">
        <v>1417740000</v>
      </c>
      <c r="O2778" s="2">
        <v>1392760000</v>
      </c>
      <c r="P2778" s="2">
        <v>1373770000</v>
      </c>
      <c r="Q2778" s="2">
        <v>1351990000</v>
      </c>
      <c r="R2778" s="2">
        <v>1341170000</v>
      </c>
      <c r="S2778" s="2">
        <v>1312800000</v>
      </c>
      <c r="T2778" s="2">
        <v>1305830000</v>
      </c>
      <c r="U2778" s="2">
        <v>1286640000</v>
      </c>
      <c r="V2778" s="2">
        <v>1269250000</v>
      </c>
      <c r="W2778" s="2">
        <v>1267520000</v>
      </c>
      <c r="X2778" s="2">
        <v>1256110000</v>
      </c>
      <c r="Y2778" s="2">
        <v>1235180000</v>
      </c>
      <c r="Z2778" s="2">
        <v>1214340000</v>
      </c>
      <c r="AA2778" s="2">
        <v>1203240000</v>
      </c>
      <c r="AB2778" s="2">
        <v>1108850000</v>
      </c>
      <c r="AC2778" s="2">
        <v>1102770000</v>
      </c>
      <c r="AD2778" s="2">
        <v>1151710000</v>
      </c>
      <c r="AE2778" s="2">
        <v>1161630000</v>
      </c>
      <c r="AF2778" s="2">
        <v>1165530000</v>
      </c>
    </row>
    <row r="2779" spans="1:32">
      <c r="A2779" t="s">
        <v>8396</v>
      </c>
      <c r="B2779" t="s">
        <v>19</v>
      </c>
      <c r="C2779" s="2">
        <v>1887920000</v>
      </c>
      <c r="D2779" s="2">
        <v>1926820000</v>
      </c>
      <c r="E2779" s="2">
        <v>1816820000</v>
      </c>
      <c r="F2779" s="2">
        <v>1383360000</v>
      </c>
      <c r="G2779" s="2">
        <v>1345810000</v>
      </c>
      <c r="H2779" s="2">
        <v>1341870000</v>
      </c>
      <c r="I2779" s="2">
        <v>1301450000</v>
      </c>
      <c r="J2779" s="2">
        <v>1325510000</v>
      </c>
      <c r="K2779" s="2">
        <v>1352140000</v>
      </c>
      <c r="L2779" s="2">
        <v>1388700000</v>
      </c>
      <c r="M2779" s="2">
        <v>1359750000</v>
      </c>
      <c r="N2779" s="2">
        <v>1331820000</v>
      </c>
      <c r="O2779" s="2">
        <v>1308350000</v>
      </c>
      <c r="P2779" s="2">
        <v>1290510000</v>
      </c>
      <c r="Q2779" s="2">
        <v>1270050000</v>
      </c>
      <c r="R2779" s="2">
        <v>1259880000</v>
      </c>
      <c r="S2779" s="2">
        <v>1233230000</v>
      </c>
      <c r="T2779" s="2">
        <v>1226690000</v>
      </c>
      <c r="U2779" s="2">
        <v>1208660000</v>
      </c>
      <c r="V2779" s="2">
        <v>1192320000</v>
      </c>
      <c r="W2779" s="2">
        <v>1190700000</v>
      </c>
      <c r="X2779" s="2">
        <v>1179990000</v>
      </c>
      <c r="Y2779" s="2">
        <v>1160320000</v>
      </c>
      <c r="Z2779" s="2">
        <v>1140750000</v>
      </c>
      <c r="AA2779" s="2">
        <v>1130320000</v>
      </c>
      <c r="AB2779" s="2">
        <v>1041650000</v>
      </c>
      <c r="AC2779" s="2">
        <v>1035940000</v>
      </c>
      <c r="AD2779" s="2">
        <v>1081910000</v>
      </c>
      <c r="AE2779" s="2">
        <v>1091220000</v>
      </c>
      <c r="AF2779" s="2">
        <v>1094900000</v>
      </c>
    </row>
    <row r="2780" spans="1:32">
      <c r="A2780" t="s">
        <v>8397</v>
      </c>
      <c r="B2780" t="s">
        <v>19</v>
      </c>
      <c r="C2780" s="2">
        <v>1166070000</v>
      </c>
      <c r="D2780" s="2">
        <v>1190100000</v>
      </c>
      <c r="E2780" s="2">
        <v>1122150000</v>
      </c>
      <c r="F2780" s="2">
        <v>854426000</v>
      </c>
      <c r="G2780" s="2">
        <v>831237000</v>
      </c>
      <c r="H2780" s="2">
        <v>828805000</v>
      </c>
      <c r="I2780" s="2">
        <v>803837000</v>
      </c>
      <c r="J2780" s="2">
        <v>818697000</v>
      </c>
      <c r="K2780" s="2">
        <v>835145000</v>
      </c>
      <c r="L2780" s="2">
        <v>857724000</v>
      </c>
      <c r="M2780" s="2">
        <v>839848000</v>
      </c>
      <c r="N2780" s="2">
        <v>822594000</v>
      </c>
      <c r="O2780" s="2">
        <v>808098000</v>
      </c>
      <c r="P2780" s="2">
        <v>797080000</v>
      </c>
      <c r="Q2780" s="2">
        <v>784442000</v>
      </c>
      <c r="R2780" s="2">
        <v>778164000</v>
      </c>
      <c r="S2780" s="2">
        <v>761702000</v>
      </c>
      <c r="T2780" s="2">
        <v>757660000</v>
      </c>
      <c r="U2780" s="2">
        <v>746527000</v>
      </c>
      <c r="V2780" s="2">
        <v>736435000</v>
      </c>
      <c r="W2780" s="2">
        <v>735433000</v>
      </c>
      <c r="X2780" s="2">
        <v>728815000</v>
      </c>
      <c r="Y2780" s="2">
        <v>716670000</v>
      </c>
      <c r="Z2780" s="2">
        <v>704578000</v>
      </c>
      <c r="AA2780" s="2">
        <v>698138000</v>
      </c>
      <c r="AB2780" s="2">
        <v>643370000</v>
      </c>
      <c r="AC2780" s="2">
        <v>639845000</v>
      </c>
      <c r="AD2780" s="2">
        <v>668237000</v>
      </c>
      <c r="AE2780" s="2">
        <v>673991000</v>
      </c>
      <c r="AF2780" s="2">
        <v>676259000</v>
      </c>
    </row>
    <row r="2781" spans="1:32">
      <c r="A2781" t="s">
        <v>8398</v>
      </c>
      <c r="B2781" t="s">
        <v>19</v>
      </c>
      <c r="C2781" s="2">
        <v>118219000</v>
      </c>
      <c r="D2781" s="2">
        <v>120655000</v>
      </c>
      <c r="E2781" s="2">
        <v>113767000</v>
      </c>
      <c r="F2781" s="2">
        <v>86623800</v>
      </c>
      <c r="G2781" s="2">
        <v>84272800</v>
      </c>
      <c r="H2781" s="2">
        <v>84026300</v>
      </c>
      <c r="I2781" s="2">
        <v>81495000</v>
      </c>
      <c r="J2781" s="2">
        <v>83001600</v>
      </c>
      <c r="K2781" s="2">
        <v>84669100</v>
      </c>
      <c r="L2781" s="2">
        <v>86958200</v>
      </c>
      <c r="M2781" s="2">
        <v>85145800</v>
      </c>
      <c r="N2781" s="2">
        <v>83396700</v>
      </c>
      <c r="O2781" s="2">
        <v>81927000</v>
      </c>
      <c r="P2781" s="2">
        <v>80810000</v>
      </c>
      <c r="Q2781" s="2">
        <v>79528700</v>
      </c>
      <c r="R2781" s="2">
        <v>78892200</v>
      </c>
      <c r="S2781" s="2">
        <v>77223300</v>
      </c>
      <c r="T2781" s="2">
        <v>76813500</v>
      </c>
      <c r="U2781" s="2">
        <v>75684700</v>
      </c>
      <c r="V2781" s="2">
        <v>74661600</v>
      </c>
      <c r="W2781" s="2">
        <v>74560000</v>
      </c>
      <c r="X2781" s="2">
        <v>73889000</v>
      </c>
      <c r="Y2781" s="2">
        <v>72657800</v>
      </c>
      <c r="Z2781" s="2">
        <v>71431900</v>
      </c>
      <c r="AA2781" s="2">
        <v>70779000</v>
      </c>
      <c r="AB2781" s="2">
        <v>65226400</v>
      </c>
      <c r="AC2781" s="2">
        <v>64869000</v>
      </c>
      <c r="AD2781" s="2">
        <v>67747500</v>
      </c>
      <c r="AE2781" s="2">
        <v>68330900</v>
      </c>
      <c r="AF2781" s="2">
        <v>68560900</v>
      </c>
    </row>
    <row r="2782" spans="1:32">
      <c r="A2782" t="s">
        <v>8399</v>
      </c>
      <c r="B2782" t="s">
        <v>19</v>
      </c>
      <c r="C2782" s="2">
        <v>863358000</v>
      </c>
      <c r="D2782" s="2">
        <v>881146000</v>
      </c>
      <c r="E2782" s="2">
        <v>830841000</v>
      </c>
      <c r="F2782" s="2">
        <v>632616000</v>
      </c>
      <c r="G2782" s="2">
        <v>615447000</v>
      </c>
      <c r="H2782" s="2">
        <v>613646000</v>
      </c>
      <c r="I2782" s="2">
        <v>595161000</v>
      </c>
      <c r="J2782" s="2">
        <v>606163000</v>
      </c>
      <c r="K2782" s="2">
        <v>618341000</v>
      </c>
      <c r="L2782" s="2">
        <v>635058000</v>
      </c>
      <c r="M2782" s="2">
        <v>621823000</v>
      </c>
      <c r="N2782" s="2">
        <v>609048000</v>
      </c>
      <c r="O2782" s="2">
        <v>598315000</v>
      </c>
      <c r="P2782" s="2">
        <v>590158000</v>
      </c>
      <c r="Q2782" s="2">
        <v>580801000</v>
      </c>
      <c r="R2782" s="2">
        <v>576152000</v>
      </c>
      <c r="S2782" s="2">
        <v>563964000</v>
      </c>
      <c r="T2782" s="2">
        <v>560971000</v>
      </c>
      <c r="U2782" s="2">
        <v>552728000</v>
      </c>
      <c r="V2782" s="2">
        <v>545256000</v>
      </c>
      <c r="W2782" s="2">
        <v>544514000</v>
      </c>
      <c r="X2782" s="2">
        <v>539614000</v>
      </c>
      <c r="Y2782" s="2">
        <v>530622000</v>
      </c>
      <c r="Z2782" s="2">
        <v>521669000</v>
      </c>
      <c r="AA2782" s="2">
        <v>516901000</v>
      </c>
      <c r="AB2782" s="2">
        <v>476351000</v>
      </c>
      <c r="AC2782" s="2">
        <v>473741000</v>
      </c>
      <c r="AD2782" s="2">
        <v>494762000</v>
      </c>
      <c r="AE2782" s="2">
        <v>499023000</v>
      </c>
      <c r="AF2782" s="2">
        <v>500702000</v>
      </c>
    </row>
    <row r="2783" spans="1:32">
      <c r="A2783" t="s">
        <v>8400</v>
      </c>
      <c r="B2783" t="s">
        <v>19</v>
      </c>
      <c r="C2783" s="2">
        <v>1016510000</v>
      </c>
      <c r="D2783" s="2">
        <v>1037450000</v>
      </c>
      <c r="E2783" s="2">
        <v>978220000</v>
      </c>
      <c r="F2783" s="2">
        <v>744834000</v>
      </c>
      <c r="G2783" s="2">
        <v>724619000</v>
      </c>
      <c r="H2783" s="2">
        <v>722499000</v>
      </c>
      <c r="I2783" s="2">
        <v>700734000</v>
      </c>
      <c r="J2783" s="2">
        <v>713688000</v>
      </c>
      <c r="K2783" s="2">
        <v>728026000</v>
      </c>
      <c r="L2783" s="2">
        <v>747708000</v>
      </c>
      <c r="M2783" s="2">
        <v>732125000</v>
      </c>
      <c r="N2783" s="2">
        <v>717085000</v>
      </c>
      <c r="O2783" s="2">
        <v>704448000</v>
      </c>
      <c r="P2783" s="2">
        <v>694844000</v>
      </c>
      <c r="Q2783" s="2">
        <v>683827000</v>
      </c>
      <c r="R2783" s="2">
        <v>678353000</v>
      </c>
      <c r="S2783" s="2">
        <v>664003000</v>
      </c>
      <c r="T2783" s="2">
        <v>660480000</v>
      </c>
      <c r="U2783" s="2">
        <v>650774000</v>
      </c>
      <c r="V2783" s="2">
        <v>641977000</v>
      </c>
      <c r="W2783" s="2">
        <v>641103000</v>
      </c>
      <c r="X2783" s="2">
        <v>635334000</v>
      </c>
      <c r="Y2783" s="2">
        <v>624747000</v>
      </c>
      <c r="Z2783" s="2">
        <v>614206000</v>
      </c>
      <c r="AA2783" s="2">
        <v>608592000</v>
      </c>
      <c r="AB2783" s="2">
        <v>560848000</v>
      </c>
      <c r="AC2783" s="2">
        <v>557776000</v>
      </c>
      <c r="AD2783" s="2">
        <v>582526000</v>
      </c>
      <c r="AE2783" s="2">
        <v>587543000</v>
      </c>
      <c r="AF2783" s="2">
        <v>589520000</v>
      </c>
    </row>
    <row r="2784" spans="1:32">
      <c r="A2784" t="s">
        <v>8401</v>
      </c>
      <c r="B2784" t="s">
        <v>19</v>
      </c>
      <c r="C2784" s="2">
        <v>71648000</v>
      </c>
      <c r="D2784" s="2">
        <v>73124200</v>
      </c>
      <c r="E2784" s="2">
        <v>68949500</v>
      </c>
      <c r="F2784" s="2">
        <v>52499300</v>
      </c>
      <c r="G2784" s="2">
        <v>51074400</v>
      </c>
      <c r="H2784" s="2">
        <v>50925000</v>
      </c>
      <c r="I2784" s="2">
        <v>49390900</v>
      </c>
      <c r="J2784" s="2">
        <v>50304000</v>
      </c>
      <c r="K2784" s="2">
        <v>51314600</v>
      </c>
      <c r="L2784" s="2">
        <v>52701900</v>
      </c>
      <c r="M2784" s="2">
        <v>51603500</v>
      </c>
      <c r="N2784" s="2">
        <v>50543400</v>
      </c>
      <c r="O2784" s="2">
        <v>49652700</v>
      </c>
      <c r="P2784" s="2">
        <v>48975800</v>
      </c>
      <c r="Q2784" s="2">
        <v>48199200</v>
      </c>
      <c r="R2784" s="2">
        <v>47813400</v>
      </c>
      <c r="S2784" s="2">
        <v>46802000</v>
      </c>
      <c r="T2784" s="2">
        <v>46553600</v>
      </c>
      <c r="U2784" s="2">
        <v>45869500</v>
      </c>
      <c r="V2784" s="2">
        <v>45249500</v>
      </c>
      <c r="W2784" s="2">
        <v>45187900</v>
      </c>
      <c r="X2784" s="2">
        <v>44781200</v>
      </c>
      <c r="Y2784" s="2">
        <v>44035000</v>
      </c>
      <c r="Z2784" s="2">
        <v>43292000</v>
      </c>
      <c r="AA2784" s="2">
        <v>42896400</v>
      </c>
      <c r="AB2784" s="2">
        <v>39531200</v>
      </c>
      <c r="AC2784" s="2">
        <v>39314600</v>
      </c>
      <c r="AD2784" s="2">
        <v>41059100</v>
      </c>
      <c r="AE2784" s="2">
        <v>41412700</v>
      </c>
      <c r="AF2784" s="2">
        <v>41552000</v>
      </c>
    </row>
    <row r="2785" spans="1:32">
      <c r="A2785" t="s">
        <v>8402</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8403</v>
      </c>
      <c r="B2786" t="s">
        <v>19</v>
      </c>
      <c r="C2786" s="2">
        <v>107724000000000</v>
      </c>
      <c r="D2786" s="2">
        <v>115717000000000</v>
      </c>
      <c r="E2786" s="2">
        <v>107584000000000</v>
      </c>
      <c r="F2786" s="2">
        <v>109268000000000</v>
      </c>
      <c r="G2786" s="2">
        <v>113199000000000</v>
      </c>
      <c r="H2786" s="2">
        <v>118880000000000</v>
      </c>
      <c r="I2786" s="2">
        <v>123061000000000</v>
      </c>
      <c r="J2786" s="2">
        <v>125943000000000</v>
      </c>
      <c r="K2786" s="2">
        <v>126782000000000</v>
      </c>
      <c r="L2786" s="2">
        <v>127349000000000</v>
      </c>
      <c r="M2786" s="2">
        <v>128216000000000</v>
      </c>
      <c r="N2786" s="2">
        <v>129341000000000</v>
      </c>
      <c r="O2786" s="2">
        <v>130610000000000</v>
      </c>
      <c r="P2786" s="2">
        <v>132403000000000</v>
      </c>
      <c r="Q2786" s="2">
        <v>134208000000000</v>
      </c>
      <c r="R2786" s="2">
        <v>136060000000000</v>
      </c>
      <c r="S2786" s="2">
        <v>137984000000000</v>
      </c>
      <c r="T2786" s="2">
        <v>139344000000000</v>
      </c>
      <c r="U2786" s="2">
        <v>141683000000000</v>
      </c>
      <c r="V2786" s="2">
        <v>143755000000000</v>
      </c>
      <c r="W2786" s="2">
        <v>145872000000000</v>
      </c>
      <c r="X2786" s="2">
        <v>147980000000000</v>
      </c>
      <c r="Y2786" s="2">
        <v>150296000000000</v>
      </c>
      <c r="Z2786" s="2">
        <v>152268000000000</v>
      </c>
      <c r="AA2786" s="2">
        <v>154007000000000</v>
      </c>
      <c r="AB2786" s="2">
        <v>156238000000000</v>
      </c>
      <c r="AC2786" s="2">
        <v>158926000000000</v>
      </c>
      <c r="AD2786" s="2">
        <v>160835000000000</v>
      </c>
      <c r="AE2786" s="2">
        <v>163310000000000</v>
      </c>
      <c r="AF2786" s="2">
        <v>166793000000000</v>
      </c>
    </row>
    <row r="2787" spans="1:32">
      <c r="A2787" t="s">
        <v>8404</v>
      </c>
      <c r="B2787" t="s">
        <v>19</v>
      </c>
      <c r="C2787" s="2">
        <v>12179400000</v>
      </c>
      <c r="D2787" s="2">
        <v>13083100000</v>
      </c>
      <c r="E2787" s="2">
        <v>12163500000</v>
      </c>
      <c r="F2787" s="2">
        <v>12353900000</v>
      </c>
      <c r="G2787" s="2">
        <v>12798300000</v>
      </c>
      <c r="H2787" s="2">
        <v>13440700000</v>
      </c>
      <c r="I2787" s="2">
        <v>13913400000</v>
      </c>
      <c r="J2787" s="2">
        <v>14239200000</v>
      </c>
      <c r="K2787" s="2">
        <v>14334100000</v>
      </c>
      <c r="L2787" s="2">
        <v>14398200000</v>
      </c>
      <c r="M2787" s="2">
        <v>14496200000</v>
      </c>
      <c r="N2787" s="2">
        <v>14623300000</v>
      </c>
      <c r="O2787" s="2">
        <v>14766800000</v>
      </c>
      <c r="P2787" s="2">
        <v>14969500000</v>
      </c>
      <c r="Q2787" s="2">
        <v>15173700000</v>
      </c>
      <c r="R2787" s="2">
        <v>15383000000</v>
      </c>
      <c r="S2787" s="2">
        <v>15600500000</v>
      </c>
      <c r="T2787" s="2">
        <v>15754300000</v>
      </c>
      <c r="U2787" s="2">
        <v>16018800000</v>
      </c>
      <c r="V2787" s="2">
        <v>16253000000</v>
      </c>
      <c r="W2787" s="2">
        <v>16492400000</v>
      </c>
      <c r="X2787" s="2">
        <v>16730700000</v>
      </c>
      <c r="Y2787" s="2">
        <v>16992600000</v>
      </c>
      <c r="Z2787" s="2">
        <v>17215500000</v>
      </c>
      <c r="AA2787" s="2">
        <v>17412200000</v>
      </c>
      <c r="AB2787" s="2">
        <v>17664400000</v>
      </c>
      <c r="AC2787" s="2">
        <v>17968300000</v>
      </c>
      <c r="AD2787" s="2">
        <v>18184100000</v>
      </c>
      <c r="AE2787" s="2">
        <v>18463900000</v>
      </c>
      <c r="AF2787" s="2">
        <v>18857700000</v>
      </c>
    </row>
    <row r="2788" spans="1:32">
      <c r="A2788" t="s">
        <v>8405</v>
      </c>
      <c r="B2788" t="s">
        <v>19</v>
      </c>
      <c r="C2788" s="2">
        <v>67895000000</v>
      </c>
      <c r="D2788" s="2">
        <v>72932800000</v>
      </c>
      <c r="E2788" s="2">
        <v>67806500000</v>
      </c>
      <c r="F2788" s="2">
        <v>68868000000</v>
      </c>
      <c r="G2788" s="2">
        <v>71345400000</v>
      </c>
      <c r="H2788" s="2">
        <v>74926300000</v>
      </c>
      <c r="I2788" s="2">
        <v>77561500000</v>
      </c>
      <c r="J2788" s="2">
        <v>79377600000</v>
      </c>
      <c r="K2788" s="2">
        <v>79906700000</v>
      </c>
      <c r="L2788" s="2">
        <v>80264000000</v>
      </c>
      <c r="M2788" s="2">
        <v>80810400000</v>
      </c>
      <c r="N2788" s="2">
        <v>81519200000</v>
      </c>
      <c r="O2788" s="2">
        <v>82319000000</v>
      </c>
      <c r="P2788" s="2">
        <v>83449000000</v>
      </c>
      <c r="Q2788" s="2">
        <v>84587200000</v>
      </c>
      <c r="R2788" s="2">
        <v>85754200000</v>
      </c>
      <c r="S2788" s="2">
        <v>86966700000</v>
      </c>
      <c r="T2788" s="2">
        <v>87823900000</v>
      </c>
      <c r="U2788" s="2">
        <v>89298200000</v>
      </c>
      <c r="V2788" s="2">
        <v>90603800000</v>
      </c>
      <c r="W2788" s="2">
        <v>91938300000</v>
      </c>
      <c r="X2788" s="2">
        <v>93266900000</v>
      </c>
      <c r="Y2788" s="2">
        <v>94726800000</v>
      </c>
      <c r="Z2788" s="2">
        <v>95969700000</v>
      </c>
      <c r="AA2788" s="2">
        <v>97065800000</v>
      </c>
      <c r="AB2788" s="2">
        <v>98472000000</v>
      </c>
      <c r="AC2788" s="2">
        <v>100166000000</v>
      </c>
      <c r="AD2788" s="2">
        <v>101369000000</v>
      </c>
      <c r="AE2788" s="2">
        <v>102929000000</v>
      </c>
      <c r="AF2788" s="2">
        <v>105124000000</v>
      </c>
    </row>
    <row r="2789" spans="1:32">
      <c r="A2789" t="s">
        <v>8406</v>
      </c>
      <c r="B2789" t="s">
        <v>19</v>
      </c>
      <c r="C2789" s="2">
        <v>113587000000</v>
      </c>
      <c r="D2789" s="2">
        <v>122016000000</v>
      </c>
      <c r="E2789" s="2">
        <v>113439000000</v>
      </c>
      <c r="F2789" s="2">
        <v>115215000000</v>
      </c>
      <c r="G2789" s="2">
        <v>119360000000</v>
      </c>
      <c r="H2789" s="2">
        <v>125351000000</v>
      </c>
      <c r="I2789" s="2">
        <v>129759000000</v>
      </c>
      <c r="J2789" s="2">
        <v>132798000000</v>
      </c>
      <c r="K2789" s="2">
        <v>133683000000</v>
      </c>
      <c r="L2789" s="2">
        <v>134281000000</v>
      </c>
      <c r="M2789" s="2">
        <v>135195000000</v>
      </c>
      <c r="N2789" s="2">
        <v>136380000000</v>
      </c>
      <c r="O2789" s="2">
        <v>137718000000</v>
      </c>
      <c r="P2789" s="2">
        <v>139609000000</v>
      </c>
      <c r="Q2789" s="2">
        <v>141513000000</v>
      </c>
      <c r="R2789" s="2">
        <v>143466000000</v>
      </c>
      <c r="S2789" s="2">
        <v>145494000000</v>
      </c>
      <c r="T2789" s="2">
        <v>146928000000</v>
      </c>
      <c r="U2789" s="2">
        <v>149395000000</v>
      </c>
      <c r="V2789" s="2">
        <v>151579000000</v>
      </c>
      <c r="W2789" s="2">
        <v>153812000000</v>
      </c>
      <c r="X2789" s="2">
        <v>156034000000</v>
      </c>
      <c r="Y2789" s="2">
        <v>158477000000</v>
      </c>
      <c r="Z2789" s="2">
        <v>160556000000</v>
      </c>
      <c r="AA2789" s="2">
        <v>162390000000</v>
      </c>
      <c r="AB2789" s="2">
        <v>164742000000</v>
      </c>
      <c r="AC2789" s="2">
        <v>167576000000</v>
      </c>
      <c r="AD2789" s="2">
        <v>169589000000</v>
      </c>
      <c r="AE2789" s="2">
        <v>172198000000</v>
      </c>
      <c r="AF2789" s="2">
        <v>175871000000</v>
      </c>
    </row>
    <row r="2790" spans="1:32">
      <c r="A2790" t="s">
        <v>8407</v>
      </c>
      <c r="B2790" t="s">
        <v>19</v>
      </c>
      <c r="C2790" s="2">
        <v>4555840000</v>
      </c>
      <c r="D2790" s="2">
        <v>4893880000</v>
      </c>
      <c r="E2790" s="2">
        <v>4549900000</v>
      </c>
      <c r="F2790" s="2">
        <v>4621130000</v>
      </c>
      <c r="G2790" s="2">
        <v>4787370000</v>
      </c>
      <c r="H2790" s="2">
        <v>5027650000</v>
      </c>
      <c r="I2790" s="2">
        <v>5204470000</v>
      </c>
      <c r="J2790" s="2">
        <v>5326340000</v>
      </c>
      <c r="K2790" s="2">
        <v>5361840000</v>
      </c>
      <c r="L2790" s="2">
        <v>5385820000</v>
      </c>
      <c r="M2790" s="2">
        <v>5422480000</v>
      </c>
      <c r="N2790" s="2">
        <v>5470040000</v>
      </c>
      <c r="O2790" s="2">
        <v>5523700000</v>
      </c>
      <c r="P2790" s="2">
        <v>5599530000</v>
      </c>
      <c r="Q2790" s="2">
        <v>5675910000</v>
      </c>
      <c r="R2790" s="2">
        <v>5754210000</v>
      </c>
      <c r="S2790" s="2">
        <v>5835570000</v>
      </c>
      <c r="T2790" s="2">
        <v>5893100000</v>
      </c>
      <c r="U2790" s="2">
        <v>5992020000</v>
      </c>
      <c r="V2790" s="2">
        <v>6079630000</v>
      </c>
      <c r="W2790" s="2">
        <v>6169180000</v>
      </c>
      <c r="X2790" s="2">
        <v>6258330000</v>
      </c>
      <c r="Y2790" s="2">
        <v>6356290000</v>
      </c>
      <c r="Z2790" s="2">
        <v>6439690000</v>
      </c>
      <c r="AA2790" s="2">
        <v>6513240000</v>
      </c>
      <c r="AB2790" s="2">
        <v>6607590000</v>
      </c>
      <c r="AC2790" s="2">
        <v>6721260000</v>
      </c>
      <c r="AD2790" s="2">
        <v>6802000000</v>
      </c>
      <c r="AE2790" s="2">
        <v>6906650000</v>
      </c>
      <c r="AF2790" s="2">
        <v>7053950000</v>
      </c>
    </row>
    <row r="2791" spans="1:32">
      <c r="A2791" t="s">
        <v>8408</v>
      </c>
      <c r="B2791" t="s">
        <v>19</v>
      </c>
      <c r="C2791" s="2">
        <v>4279720000</v>
      </c>
      <c r="D2791" s="2">
        <v>4597280000</v>
      </c>
      <c r="E2791" s="2">
        <v>4274150000</v>
      </c>
      <c r="F2791" s="2">
        <v>4341060000</v>
      </c>
      <c r="G2791" s="2">
        <v>4497220000</v>
      </c>
      <c r="H2791" s="2">
        <v>4722940000</v>
      </c>
      <c r="I2791" s="2">
        <v>4889050000</v>
      </c>
      <c r="J2791" s="2">
        <v>5003530000</v>
      </c>
      <c r="K2791" s="2">
        <v>5036880000</v>
      </c>
      <c r="L2791" s="2">
        <v>5059400000</v>
      </c>
      <c r="M2791" s="2">
        <v>5093840000</v>
      </c>
      <c r="N2791" s="2">
        <v>5138520000</v>
      </c>
      <c r="O2791" s="2">
        <v>5188930000</v>
      </c>
      <c r="P2791" s="2">
        <v>5260170000</v>
      </c>
      <c r="Q2791" s="2">
        <v>5331920000</v>
      </c>
      <c r="R2791" s="2">
        <v>5405470000</v>
      </c>
      <c r="S2791" s="2">
        <v>5481900000</v>
      </c>
      <c r="T2791" s="2">
        <v>5535940000</v>
      </c>
      <c r="U2791" s="2">
        <v>5628870000</v>
      </c>
      <c r="V2791" s="2">
        <v>5711170000</v>
      </c>
      <c r="W2791" s="2">
        <v>5795290000</v>
      </c>
      <c r="X2791" s="2">
        <v>5879030000</v>
      </c>
      <c r="Y2791" s="2">
        <v>5971060000</v>
      </c>
      <c r="Z2791" s="2">
        <v>6049400000</v>
      </c>
      <c r="AA2791" s="2">
        <v>6118490000</v>
      </c>
      <c r="AB2791" s="2">
        <v>6207130000</v>
      </c>
      <c r="AC2791" s="2">
        <v>6313910000</v>
      </c>
      <c r="AD2791" s="2">
        <v>6389760000</v>
      </c>
      <c r="AE2791" s="2">
        <v>6488060000</v>
      </c>
      <c r="AF2791" s="2">
        <v>6626440000</v>
      </c>
    </row>
    <row r="2792" spans="1:32">
      <c r="A2792" t="s">
        <v>8409</v>
      </c>
      <c r="B2792" t="s">
        <v>19</v>
      </c>
      <c r="C2792" s="2">
        <v>2643360000</v>
      </c>
      <c r="D2792" s="2">
        <v>2839500000</v>
      </c>
      <c r="E2792" s="2">
        <v>2639920000</v>
      </c>
      <c r="F2792" s="2">
        <v>2681240000</v>
      </c>
      <c r="G2792" s="2">
        <v>2777700000</v>
      </c>
      <c r="H2792" s="2">
        <v>2917110000</v>
      </c>
      <c r="I2792" s="2">
        <v>3019710000</v>
      </c>
      <c r="J2792" s="2">
        <v>3090410000</v>
      </c>
      <c r="K2792" s="2">
        <v>3111010000</v>
      </c>
      <c r="L2792" s="2">
        <v>3124930000</v>
      </c>
      <c r="M2792" s="2">
        <v>3146200000</v>
      </c>
      <c r="N2792" s="2">
        <v>3173790000</v>
      </c>
      <c r="O2792" s="2">
        <v>3204930000</v>
      </c>
      <c r="P2792" s="2">
        <v>3248930000</v>
      </c>
      <c r="Q2792" s="2">
        <v>3293240000</v>
      </c>
      <c r="R2792" s="2">
        <v>3338670000</v>
      </c>
      <c r="S2792" s="2">
        <v>3385880000</v>
      </c>
      <c r="T2792" s="2">
        <v>3419260000</v>
      </c>
      <c r="U2792" s="2">
        <v>3476650000</v>
      </c>
      <c r="V2792" s="2">
        <v>3527490000</v>
      </c>
      <c r="W2792" s="2">
        <v>3579440000</v>
      </c>
      <c r="X2792" s="2">
        <v>3631170000</v>
      </c>
      <c r="Y2792" s="2">
        <v>3688000000</v>
      </c>
      <c r="Z2792" s="2">
        <v>3736400000</v>
      </c>
      <c r="AA2792" s="2">
        <v>3779070000</v>
      </c>
      <c r="AB2792" s="2">
        <v>3833820000</v>
      </c>
      <c r="AC2792" s="2">
        <v>3899770000</v>
      </c>
      <c r="AD2792" s="2">
        <v>3946620000</v>
      </c>
      <c r="AE2792" s="2">
        <v>4007330000</v>
      </c>
      <c r="AF2792" s="2">
        <v>4092800000</v>
      </c>
    </row>
    <row r="2793" spans="1:32">
      <c r="A2793" t="s">
        <v>8410</v>
      </c>
      <c r="B2793" t="s">
        <v>19</v>
      </c>
      <c r="C2793" s="2">
        <v>267990000</v>
      </c>
      <c r="D2793" s="2">
        <v>287876000</v>
      </c>
      <c r="E2793" s="2">
        <v>267641000</v>
      </c>
      <c r="F2793" s="2">
        <v>271831000</v>
      </c>
      <c r="G2793" s="2">
        <v>281610000</v>
      </c>
      <c r="H2793" s="2">
        <v>295744000</v>
      </c>
      <c r="I2793" s="2">
        <v>306146000</v>
      </c>
      <c r="J2793" s="2">
        <v>313314000</v>
      </c>
      <c r="K2793" s="2">
        <v>315402000</v>
      </c>
      <c r="L2793" s="2">
        <v>316813000</v>
      </c>
      <c r="M2793" s="2">
        <v>318969000</v>
      </c>
      <c r="N2793" s="2">
        <v>321767000</v>
      </c>
      <c r="O2793" s="2">
        <v>324924000</v>
      </c>
      <c r="P2793" s="2">
        <v>329384000</v>
      </c>
      <c r="Q2793" s="2">
        <v>333877000</v>
      </c>
      <c r="R2793" s="2">
        <v>338483000</v>
      </c>
      <c r="S2793" s="2">
        <v>343269000</v>
      </c>
      <c r="T2793" s="2">
        <v>346653000</v>
      </c>
      <c r="U2793" s="2">
        <v>352472000</v>
      </c>
      <c r="V2793" s="2">
        <v>357625000</v>
      </c>
      <c r="W2793" s="2">
        <v>362893000</v>
      </c>
      <c r="X2793" s="2">
        <v>368137000</v>
      </c>
      <c r="Y2793" s="2">
        <v>373899000</v>
      </c>
      <c r="Z2793" s="2">
        <v>378805000</v>
      </c>
      <c r="AA2793" s="2">
        <v>383131000</v>
      </c>
      <c r="AB2793" s="2">
        <v>388682000</v>
      </c>
      <c r="AC2793" s="2">
        <v>395368000</v>
      </c>
      <c r="AD2793" s="2">
        <v>400118000</v>
      </c>
      <c r="AE2793" s="2">
        <v>406273000</v>
      </c>
      <c r="AF2793" s="2">
        <v>414938000</v>
      </c>
    </row>
    <row r="2794" spans="1:32">
      <c r="A2794" t="s">
        <v>8411</v>
      </c>
      <c r="B2794" t="s">
        <v>19</v>
      </c>
      <c r="C2794" s="2">
        <v>1957140000</v>
      </c>
      <c r="D2794" s="2">
        <v>2102360000</v>
      </c>
      <c r="E2794" s="2">
        <v>1954590000</v>
      </c>
      <c r="F2794" s="2">
        <v>1985190000</v>
      </c>
      <c r="G2794" s="2">
        <v>2056600000</v>
      </c>
      <c r="H2794" s="2">
        <v>2159830000</v>
      </c>
      <c r="I2794" s="2">
        <v>2235790000</v>
      </c>
      <c r="J2794" s="2">
        <v>2288140000</v>
      </c>
      <c r="K2794" s="2">
        <v>2303390000</v>
      </c>
      <c r="L2794" s="2">
        <v>2313690000</v>
      </c>
      <c r="M2794" s="2">
        <v>2329440000</v>
      </c>
      <c r="N2794" s="2">
        <v>2349870000</v>
      </c>
      <c r="O2794" s="2">
        <v>2372930000</v>
      </c>
      <c r="P2794" s="2">
        <v>2405500000</v>
      </c>
      <c r="Q2794" s="2">
        <v>2438310000</v>
      </c>
      <c r="R2794" s="2">
        <v>2471950000</v>
      </c>
      <c r="S2794" s="2">
        <v>2506900000</v>
      </c>
      <c r="T2794" s="2">
        <v>2531620000</v>
      </c>
      <c r="U2794" s="2">
        <v>2574110000</v>
      </c>
      <c r="V2794" s="2">
        <v>2611750000</v>
      </c>
      <c r="W2794" s="2">
        <v>2650220000</v>
      </c>
      <c r="X2794" s="2">
        <v>2688510000</v>
      </c>
      <c r="Y2794" s="2">
        <v>2730600000</v>
      </c>
      <c r="Z2794" s="2">
        <v>2766430000</v>
      </c>
      <c r="AA2794" s="2">
        <v>2798020000</v>
      </c>
      <c r="AB2794" s="2">
        <v>2838560000</v>
      </c>
      <c r="AC2794" s="2">
        <v>2887390000</v>
      </c>
      <c r="AD2794" s="2">
        <v>2922070000</v>
      </c>
      <c r="AE2794" s="2">
        <v>2967030000</v>
      </c>
      <c r="AF2794" s="2">
        <v>3030310000</v>
      </c>
    </row>
    <row r="2795" spans="1:32">
      <c r="A2795" t="s">
        <v>8412</v>
      </c>
      <c r="B2795" t="s">
        <v>19</v>
      </c>
      <c r="C2795" s="2">
        <v>2304310000</v>
      </c>
      <c r="D2795" s="2">
        <v>2475290000</v>
      </c>
      <c r="E2795" s="2">
        <v>2301310000</v>
      </c>
      <c r="F2795" s="2">
        <v>2337340000</v>
      </c>
      <c r="G2795" s="2">
        <v>2421420000</v>
      </c>
      <c r="H2795" s="2">
        <v>2542950000</v>
      </c>
      <c r="I2795" s="2">
        <v>2632390000</v>
      </c>
      <c r="J2795" s="2">
        <v>2694020000</v>
      </c>
      <c r="K2795" s="2">
        <v>2711980000</v>
      </c>
      <c r="L2795" s="2">
        <v>2724110000</v>
      </c>
      <c r="M2795" s="2">
        <v>2742650000</v>
      </c>
      <c r="N2795" s="2">
        <v>2766710000</v>
      </c>
      <c r="O2795" s="2">
        <v>2793850000</v>
      </c>
      <c r="P2795" s="2">
        <v>2832210000</v>
      </c>
      <c r="Q2795" s="2">
        <v>2870840000</v>
      </c>
      <c r="R2795" s="2">
        <v>2910440000</v>
      </c>
      <c r="S2795" s="2">
        <v>2951590000</v>
      </c>
      <c r="T2795" s="2">
        <v>2980690000</v>
      </c>
      <c r="U2795" s="2">
        <v>3030720000</v>
      </c>
      <c r="V2795" s="2">
        <v>3075040000</v>
      </c>
      <c r="W2795" s="2">
        <v>3120330000</v>
      </c>
      <c r="X2795" s="2">
        <v>3165420000</v>
      </c>
      <c r="Y2795" s="2">
        <v>3214970000</v>
      </c>
      <c r="Z2795" s="2">
        <v>3257150000</v>
      </c>
      <c r="AA2795" s="2">
        <v>3294350000</v>
      </c>
      <c r="AB2795" s="2">
        <v>3342080000</v>
      </c>
      <c r="AC2795" s="2">
        <v>3399570000</v>
      </c>
      <c r="AD2795" s="2">
        <v>3440410000</v>
      </c>
      <c r="AE2795" s="2">
        <v>3493330000</v>
      </c>
      <c r="AF2795" s="2">
        <v>3567840000</v>
      </c>
    </row>
    <row r="2796" spans="1:32">
      <c r="A2796" t="s">
        <v>8413</v>
      </c>
      <c r="B2796" t="s">
        <v>19</v>
      </c>
      <c r="C2796" s="2">
        <v>162418000</v>
      </c>
      <c r="D2796" s="2">
        <v>174470000</v>
      </c>
      <c r="E2796" s="2">
        <v>162207000</v>
      </c>
      <c r="F2796" s="2">
        <v>164746000</v>
      </c>
      <c r="G2796" s="2">
        <v>170673000</v>
      </c>
      <c r="H2796" s="2">
        <v>179239000</v>
      </c>
      <c r="I2796" s="2">
        <v>185543000</v>
      </c>
      <c r="J2796" s="2">
        <v>189887000</v>
      </c>
      <c r="K2796" s="2">
        <v>191153000</v>
      </c>
      <c r="L2796" s="2">
        <v>192008000</v>
      </c>
      <c r="M2796" s="2">
        <v>193315000</v>
      </c>
      <c r="N2796" s="2">
        <v>195010000</v>
      </c>
      <c r="O2796" s="2">
        <v>196924000</v>
      </c>
      <c r="P2796" s="2">
        <v>199627000</v>
      </c>
      <c r="Q2796" s="2">
        <v>202350000</v>
      </c>
      <c r="R2796" s="2">
        <v>205141000</v>
      </c>
      <c r="S2796" s="2">
        <v>208042000</v>
      </c>
      <c r="T2796" s="2">
        <v>210093000</v>
      </c>
      <c r="U2796" s="2">
        <v>213619000</v>
      </c>
      <c r="V2796" s="2">
        <v>216743000</v>
      </c>
      <c r="W2796" s="2">
        <v>219935000</v>
      </c>
      <c r="X2796" s="2">
        <v>223113000</v>
      </c>
      <c r="Y2796" s="2">
        <v>226606000</v>
      </c>
      <c r="Z2796" s="2">
        <v>229579000</v>
      </c>
      <c r="AA2796" s="2">
        <v>232201000</v>
      </c>
      <c r="AB2796" s="2">
        <v>235565000</v>
      </c>
      <c r="AC2796" s="2">
        <v>239617000</v>
      </c>
      <c r="AD2796" s="2">
        <v>242496000</v>
      </c>
      <c r="AE2796" s="2">
        <v>246226000</v>
      </c>
      <c r="AF2796" s="2">
        <v>251478000</v>
      </c>
    </row>
    <row r="2797" spans="1:32">
      <c r="A2797" t="s">
        <v>8414</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8415</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8416</v>
      </c>
      <c r="B2799" t="s">
        <v>19</v>
      </c>
      <c r="C2799" s="2">
        <v>474701000</v>
      </c>
      <c r="D2799" s="2">
        <v>484779000</v>
      </c>
      <c r="E2799" s="2">
        <v>469962000</v>
      </c>
      <c r="F2799" s="2">
        <v>473501000</v>
      </c>
      <c r="G2799" s="2">
        <v>481180000</v>
      </c>
      <c r="H2799" s="2">
        <v>493418000</v>
      </c>
      <c r="I2799" s="2">
        <v>502116000</v>
      </c>
      <c r="J2799" s="2">
        <v>507215000</v>
      </c>
      <c r="K2799" s="2">
        <v>510275000</v>
      </c>
      <c r="L2799" s="2">
        <v>511655000</v>
      </c>
      <c r="M2799" s="2">
        <v>513694000</v>
      </c>
      <c r="N2799" s="2">
        <v>517774000</v>
      </c>
      <c r="O2799" s="2">
        <v>522453000</v>
      </c>
      <c r="P2799" s="2">
        <v>527792000</v>
      </c>
      <c r="Q2799" s="2">
        <v>534931000</v>
      </c>
      <c r="R2799" s="2">
        <v>541650000</v>
      </c>
      <c r="S2799" s="2">
        <v>547649000</v>
      </c>
      <c r="T2799" s="2">
        <v>553168000</v>
      </c>
      <c r="U2799" s="2">
        <v>559947000</v>
      </c>
      <c r="V2799" s="2">
        <v>565346000</v>
      </c>
      <c r="W2799" s="2">
        <v>572425000</v>
      </c>
      <c r="X2799" s="2">
        <v>580043000</v>
      </c>
      <c r="Y2799" s="2">
        <v>588922000</v>
      </c>
      <c r="Z2799" s="2">
        <v>596601000</v>
      </c>
      <c r="AA2799" s="2">
        <v>602900000</v>
      </c>
      <c r="AB2799" s="2">
        <v>608299000</v>
      </c>
      <c r="AC2799" s="2">
        <v>616697000</v>
      </c>
      <c r="AD2799" s="2">
        <v>623896000</v>
      </c>
      <c r="AE2799" s="2">
        <v>631695000</v>
      </c>
      <c r="AF2799" s="2">
        <v>642493000</v>
      </c>
    </row>
    <row r="2800" spans="1:32">
      <c r="A2800" t="s">
        <v>8417</v>
      </c>
      <c r="B2800" t="s">
        <v>19</v>
      </c>
      <c r="C2800" s="2">
        <v>2646270000</v>
      </c>
      <c r="D2800" s="2">
        <v>2702450000</v>
      </c>
      <c r="E2800" s="2">
        <v>2619850000</v>
      </c>
      <c r="F2800" s="2">
        <v>2639580000</v>
      </c>
      <c r="G2800" s="2">
        <v>2682380000</v>
      </c>
      <c r="H2800" s="2">
        <v>2750600000</v>
      </c>
      <c r="I2800" s="2">
        <v>2799100000</v>
      </c>
      <c r="J2800" s="2">
        <v>2827520000</v>
      </c>
      <c r="K2800" s="2">
        <v>2844580000</v>
      </c>
      <c r="L2800" s="2">
        <v>2852270000</v>
      </c>
      <c r="M2800" s="2">
        <v>2863640000</v>
      </c>
      <c r="N2800" s="2">
        <v>2886380000</v>
      </c>
      <c r="O2800" s="2">
        <v>2912460000</v>
      </c>
      <c r="P2800" s="2">
        <v>2942230000</v>
      </c>
      <c r="Q2800" s="2">
        <v>2982020000</v>
      </c>
      <c r="R2800" s="2">
        <v>3019480000</v>
      </c>
      <c r="S2800" s="2">
        <v>3052920000</v>
      </c>
      <c r="T2800" s="2">
        <v>3083690000</v>
      </c>
      <c r="U2800" s="2">
        <v>3121480000</v>
      </c>
      <c r="V2800" s="2">
        <v>3151570000</v>
      </c>
      <c r="W2800" s="2">
        <v>3191040000</v>
      </c>
      <c r="X2800" s="2">
        <v>3233510000</v>
      </c>
      <c r="Y2800" s="2">
        <v>3283000000</v>
      </c>
      <c r="Z2800" s="2">
        <v>3325810000</v>
      </c>
      <c r="AA2800" s="2">
        <v>3360920000</v>
      </c>
      <c r="AB2800" s="2">
        <v>3391020000</v>
      </c>
      <c r="AC2800" s="2">
        <v>3437840000</v>
      </c>
      <c r="AD2800" s="2">
        <v>3477970000</v>
      </c>
      <c r="AE2800" s="2">
        <v>3521440000</v>
      </c>
      <c r="AF2800" s="2">
        <v>3581640000</v>
      </c>
    </row>
    <row r="2801" spans="1:32">
      <c r="A2801" t="s">
        <v>8418</v>
      </c>
      <c r="B2801" t="s">
        <v>19</v>
      </c>
      <c r="C2801" s="2">
        <v>4427170000</v>
      </c>
      <c r="D2801" s="2">
        <v>4521160000</v>
      </c>
      <c r="E2801" s="2">
        <v>4382970000</v>
      </c>
      <c r="F2801" s="2">
        <v>4415980000</v>
      </c>
      <c r="G2801" s="2">
        <v>4487590000</v>
      </c>
      <c r="H2801" s="2">
        <v>4601720000</v>
      </c>
      <c r="I2801" s="2">
        <v>4682850000</v>
      </c>
      <c r="J2801" s="2">
        <v>4730400000</v>
      </c>
      <c r="K2801" s="2">
        <v>4758940000</v>
      </c>
      <c r="L2801" s="2">
        <v>4771800000</v>
      </c>
      <c r="M2801" s="2">
        <v>4790830000</v>
      </c>
      <c r="N2801" s="2">
        <v>4828870000</v>
      </c>
      <c r="O2801" s="2">
        <v>4872510000</v>
      </c>
      <c r="P2801" s="2">
        <v>4922310000</v>
      </c>
      <c r="Q2801" s="2">
        <v>4988880000</v>
      </c>
      <c r="R2801" s="2">
        <v>5051540000</v>
      </c>
      <c r="S2801" s="2">
        <v>5107490000</v>
      </c>
      <c r="T2801" s="2">
        <v>5158970000</v>
      </c>
      <c r="U2801" s="2">
        <v>5222190000</v>
      </c>
      <c r="V2801" s="2">
        <v>5272540000</v>
      </c>
      <c r="W2801" s="2">
        <v>5338560000</v>
      </c>
      <c r="X2801" s="2">
        <v>5409610000</v>
      </c>
      <c r="Y2801" s="2">
        <v>5492420000</v>
      </c>
      <c r="Z2801" s="2">
        <v>5564030000</v>
      </c>
      <c r="AA2801" s="2">
        <v>5622770000</v>
      </c>
      <c r="AB2801" s="2">
        <v>5673130000</v>
      </c>
      <c r="AC2801" s="2">
        <v>5751450000</v>
      </c>
      <c r="AD2801" s="2">
        <v>5818590000</v>
      </c>
      <c r="AE2801" s="2">
        <v>5891320000</v>
      </c>
      <c r="AF2801" s="2">
        <v>5992030000</v>
      </c>
    </row>
    <row r="2802" spans="1:32">
      <c r="A2802" t="s">
        <v>8419</v>
      </c>
      <c r="B2802" t="s">
        <v>19</v>
      </c>
      <c r="C2802" s="2">
        <v>177568000</v>
      </c>
      <c r="D2802" s="2">
        <v>181338000</v>
      </c>
      <c r="E2802" s="2">
        <v>175795000</v>
      </c>
      <c r="F2802" s="2">
        <v>177119000</v>
      </c>
      <c r="G2802" s="2">
        <v>179991000</v>
      </c>
      <c r="H2802" s="2">
        <v>184569000</v>
      </c>
      <c r="I2802" s="2">
        <v>187823000</v>
      </c>
      <c r="J2802" s="2">
        <v>189730000</v>
      </c>
      <c r="K2802" s="2">
        <v>190875000</v>
      </c>
      <c r="L2802" s="2">
        <v>191391000</v>
      </c>
      <c r="M2802" s="2">
        <v>192154000</v>
      </c>
      <c r="N2802" s="2">
        <v>193680000</v>
      </c>
      <c r="O2802" s="2">
        <v>195430000</v>
      </c>
      <c r="P2802" s="2">
        <v>197427000</v>
      </c>
      <c r="Q2802" s="2">
        <v>200097000</v>
      </c>
      <c r="R2802" s="2">
        <v>202611000</v>
      </c>
      <c r="S2802" s="2">
        <v>204855000</v>
      </c>
      <c r="T2802" s="2">
        <v>206919000</v>
      </c>
      <c r="U2802" s="2">
        <v>209455000</v>
      </c>
      <c r="V2802" s="2">
        <v>211475000</v>
      </c>
      <c r="W2802" s="2">
        <v>214122000</v>
      </c>
      <c r="X2802" s="2">
        <v>216972000</v>
      </c>
      <c r="Y2802" s="2">
        <v>220293000</v>
      </c>
      <c r="Z2802" s="2">
        <v>223166000</v>
      </c>
      <c r="AA2802" s="2">
        <v>225522000</v>
      </c>
      <c r="AB2802" s="2">
        <v>227542000</v>
      </c>
      <c r="AC2802" s="2">
        <v>230683000</v>
      </c>
      <c r="AD2802" s="2">
        <v>233376000</v>
      </c>
      <c r="AE2802" s="2">
        <v>236293000</v>
      </c>
      <c r="AF2802" s="2">
        <v>240332000</v>
      </c>
    </row>
    <row r="2803" spans="1:32">
      <c r="A2803" t="s">
        <v>8420</v>
      </c>
      <c r="B2803" t="s">
        <v>19</v>
      </c>
      <c r="C2803" s="2">
        <v>166806000</v>
      </c>
      <c r="D2803" s="2">
        <v>170347000</v>
      </c>
      <c r="E2803" s="2">
        <v>165141000</v>
      </c>
      <c r="F2803" s="2">
        <v>166384000</v>
      </c>
      <c r="G2803" s="2">
        <v>169083000</v>
      </c>
      <c r="H2803" s="2">
        <v>173383000</v>
      </c>
      <c r="I2803" s="2">
        <v>176440000</v>
      </c>
      <c r="J2803" s="2">
        <v>178231000</v>
      </c>
      <c r="K2803" s="2">
        <v>179306000</v>
      </c>
      <c r="L2803" s="2">
        <v>179791000</v>
      </c>
      <c r="M2803" s="2">
        <v>180508000</v>
      </c>
      <c r="N2803" s="2">
        <v>181941000</v>
      </c>
      <c r="O2803" s="2">
        <v>183586000</v>
      </c>
      <c r="P2803" s="2">
        <v>185462000</v>
      </c>
      <c r="Q2803" s="2">
        <v>187970000</v>
      </c>
      <c r="R2803" s="2">
        <v>190331000</v>
      </c>
      <c r="S2803" s="2">
        <v>192439000</v>
      </c>
      <c r="T2803" s="2">
        <v>194379000</v>
      </c>
      <c r="U2803" s="2">
        <v>196761000</v>
      </c>
      <c r="V2803" s="2">
        <v>198658000</v>
      </c>
      <c r="W2803" s="2">
        <v>201145000</v>
      </c>
      <c r="X2803" s="2">
        <v>203823000</v>
      </c>
      <c r="Y2803" s="2">
        <v>206942000</v>
      </c>
      <c r="Z2803" s="2">
        <v>209641000</v>
      </c>
      <c r="AA2803" s="2">
        <v>211854000</v>
      </c>
      <c r="AB2803" s="2">
        <v>213751000</v>
      </c>
      <c r="AC2803" s="2">
        <v>216702000</v>
      </c>
      <c r="AD2803" s="2">
        <v>219232000</v>
      </c>
      <c r="AE2803" s="2">
        <v>221972000</v>
      </c>
      <c r="AF2803" s="2">
        <v>225767000</v>
      </c>
    </row>
    <row r="2804" spans="1:32">
      <c r="A2804" t="s">
        <v>8421</v>
      </c>
      <c r="B2804" t="s">
        <v>19</v>
      </c>
      <c r="C2804" s="2">
        <v>103027000</v>
      </c>
      <c r="D2804" s="2">
        <v>105215000</v>
      </c>
      <c r="E2804" s="2">
        <v>101999000</v>
      </c>
      <c r="F2804" s="2">
        <v>102767000</v>
      </c>
      <c r="G2804" s="2">
        <v>104433000</v>
      </c>
      <c r="H2804" s="2">
        <v>107090000</v>
      </c>
      <c r="I2804" s="2">
        <v>108977000</v>
      </c>
      <c r="J2804" s="2">
        <v>110084000</v>
      </c>
      <c r="K2804" s="2">
        <v>110748000</v>
      </c>
      <c r="L2804" s="2">
        <v>111048000</v>
      </c>
      <c r="M2804" s="2">
        <v>111490000</v>
      </c>
      <c r="N2804" s="2">
        <v>112376000</v>
      </c>
      <c r="O2804" s="2">
        <v>113391000</v>
      </c>
      <c r="P2804" s="2">
        <v>114550000</v>
      </c>
      <c r="Q2804" s="2">
        <v>116099000</v>
      </c>
      <c r="R2804" s="2">
        <v>117558000</v>
      </c>
      <c r="S2804" s="2">
        <v>118860000</v>
      </c>
      <c r="T2804" s="2">
        <v>120057000</v>
      </c>
      <c r="U2804" s="2">
        <v>121529000</v>
      </c>
      <c r="V2804" s="2">
        <v>122700000</v>
      </c>
      <c r="W2804" s="2">
        <v>124237000</v>
      </c>
      <c r="X2804" s="2">
        <v>125890000</v>
      </c>
      <c r="Y2804" s="2">
        <v>127817000</v>
      </c>
      <c r="Z2804" s="2">
        <v>129484000</v>
      </c>
      <c r="AA2804" s="2">
        <v>130851000</v>
      </c>
      <c r="AB2804" s="2">
        <v>132023000</v>
      </c>
      <c r="AC2804" s="2">
        <v>133846000</v>
      </c>
      <c r="AD2804" s="2">
        <v>135408000</v>
      </c>
      <c r="AE2804" s="2">
        <v>137101000</v>
      </c>
      <c r="AF2804" s="2">
        <v>139444000</v>
      </c>
    </row>
    <row r="2805" spans="1:32">
      <c r="A2805" t="s">
        <v>8422</v>
      </c>
      <c r="B2805" t="s">
        <v>19</v>
      </c>
      <c r="C2805" s="2">
        <v>10445200</v>
      </c>
      <c r="D2805" s="2">
        <v>10666900</v>
      </c>
      <c r="E2805" s="2">
        <v>10340900</v>
      </c>
      <c r="F2805" s="2">
        <v>10418800</v>
      </c>
      <c r="G2805" s="2">
        <v>10587700</v>
      </c>
      <c r="H2805" s="2">
        <v>10857000</v>
      </c>
      <c r="I2805" s="2">
        <v>11048400</v>
      </c>
      <c r="J2805" s="2">
        <v>11160600</v>
      </c>
      <c r="K2805" s="2">
        <v>11227900</v>
      </c>
      <c r="L2805" s="2">
        <v>11258300</v>
      </c>
      <c r="M2805" s="2">
        <v>11303200</v>
      </c>
      <c r="N2805" s="2">
        <v>11392900</v>
      </c>
      <c r="O2805" s="2">
        <v>11495900</v>
      </c>
      <c r="P2805" s="2">
        <v>11613400</v>
      </c>
      <c r="Q2805" s="2">
        <v>11770400</v>
      </c>
      <c r="R2805" s="2">
        <v>11918300</v>
      </c>
      <c r="S2805" s="2">
        <v>12050300</v>
      </c>
      <c r="T2805" s="2">
        <v>12171700</v>
      </c>
      <c r="U2805" s="2">
        <v>12320900</v>
      </c>
      <c r="V2805" s="2">
        <v>12439700</v>
      </c>
      <c r="W2805" s="2">
        <v>12595400</v>
      </c>
      <c r="X2805" s="2">
        <v>12763100</v>
      </c>
      <c r="Y2805" s="2">
        <v>12958400</v>
      </c>
      <c r="Z2805" s="2">
        <v>13127400</v>
      </c>
      <c r="AA2805" s="2">
        <v>13266000</v>
      </c>
      <c r="AB2805" s="2">
        <v>13384800</v>
      </c>
      <c r="AC2805" s="2">
        <v>13569600</v>
      </c>
      <c r="AD2805" s="2">
        <v>13728000</v>
      </c>
      <c r="AE2805" s="2">
        <v>13899600</v>
      </c>
      <c r="AF2805" s="2">
        <v>14137200</v>
      </c>
    </row>
    <row r="2806" spans="1:32">
      <c r="A2806" t="s">
        <v>8423</v>
      </c>
      <c r="B2806" t="s">
        <v>19</v>
      </c>
      <c r="C2806" s="2">
        <v>76281300</v>
      </c>
      <c r="D2806" s="2">
        <v>77900800</v>
      </c>
      <c r="E2806" s="2">
        <v>75519800</v>
      </c>
      <c r="F2806" s="2">
        <v>76088500</v>
      </c>
      <c r="G2806" s="2">
        <v>77322400</v>
      </c>
      <c r="H2806" s="2">
        <v>79289000</v>
      </c>
      <c r="I2806" s="2">
        <v>80686800</v>
      </c>
      <c r="J2806" s="2">
        <v>81506200</v>
      </c>
      <c r="K2806" s="2">
        <v>81997800</v>
      </c>
      <c r="L2806" s="2">
        <v>82219600</v>
      </c>
      <c r="M2806" s="2">
        <v>82547300</v>
      </c>
      <c r="N2806" s="2">
        <v>83202800</v>
      </c>
      <c r="O2806" s="2">
        <v>83954800</v>
      </c>
      <c r="P2806" s="2">
        <v>84812700</v>
      </c>
      <c r="Q2806" s="2">
        <v>85959900</v>
      </c>
      <c r="R2806" s="2">
        <v>87039600</v>
      </c>
      <c r="S2806" s="2">
        <v>88003600</v>
      </c>
      <c r="T2806" s="2">
        <v>88890400</v>
      </c>
      <c r="U2806" s="2">
        <v>89979800</v>
      </c>
      <c r="V2806" s="2">
        <v>90847400</v>
      </c>
      <c r="W2806" s="2">
        <v>91984900</v>
      </c>
      <c r="X2806" s="2">
        <v>93209200</v>
      </c>
      <c r="Y2806" s="2">
        <v>94635900</v>
      </c>
      <c r="Z2806" s="2">
        <v>95869800</v>
      </c>
      <c r="AA2806" s="2">
        <v>96882000</v>
      </c>
      <c r="AB2806" s="2">
        <v>97749600</v>
      </c>
      <c r="AC2806" s="2">
        <v>99099200</v>
      </c>
      <c r="AD2806" s="2">
        <v>100256000</v>
      </c>
      <c r="AE2806" s="2">
        <v>101509000</v>
      </c>
      <c r="AF2806" s="2">
        <v>103244000</v>
      </c>
    </row>
    <row r="2807" spans="1:32">
      <c r="A2807" t="s">
        <v>8424</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8425</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8426</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8427</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8428</v>
      </c>
      <c r="B2811" t="s">
        <v>19</v>
      </c>
      <c r="C2811" s="2">
        <v>678487000</v>
      </c>
      <c r="D2811" s="2">
        <v>624496000</v>
      </c>
      <c r="E2811" s="2">
        <v>564266000</v>
      </c>
      <c r="F2811" s="2">
        <v>564266000</v>
      </c>
      <c r="G2811" s="2">
        <v>553948000</v>
      </c>
      <c r="H2811" s="2">
        <v>553468000</v>
      </c>
      <c r="I2811" s="2">
        <v>545189000</v>
      </c>
      <c r="J2811" s="2">
        <v>534391000</v>
      </c>
      <c r="K2811" s="2">
        <v>522453000</v>
      </c>
      <c r="L2811" s="2">
        <v>508715000</v>
      </c>
      <c r="M2811" s="2">
        <v>494678000</v>
      </c>
      <c r="N2811" s="2">
        <v>481420000</v>
      </c>
      <c r="O2811" s="2">
        <v>472601000</v>
      </c>
      <c r="P2811" s="2">
        <v>465462000</v>
      </c>
      <c r="Q2811" s="2">
        <v>459883000</v>
      </c>
      <c r="R2811" s="2">
        <v>456164000</v>
      </c>
      <c r="S2811" s="2">
        <v>453764000</v>
      </c>
      <c r="T2811" s="2">
        <v>450645000</v>
      </c>
      <c r="U2811" s="2">
        <v>454664000</v>
      </c>
      <c r="V2811" s="2">
        <v>455264000</v>
      </c>
      <c r="W2811" s="2">
        <v>454784000</v>
      </c>
      <c r="X2811" s="2">
        <v>456704000</v>
      </c>
      <c r="Y2811" s="2">
        <v>454844000</v>
      </c>
      <c r="Z2811" s="2">
        <v>455024000</v>
      </c>
      <c r="AA2811" s="2">
        <v>455924000</v>
      </c>
      <c r="AB2811" s="2">
        <v>458983000</v>
      </c>
      <c r="AC2811" s="2">
        <v>459823000</v>
      </c>
      <c r="AD2811" s="2">
        <v>458384000</v>
      </c>
      <c r="AE2811" s="2">
        <v>458624000</v>
      </c>
      <c r="AF2811" s="2">
        <v>458924000</v>
      </c>
    </row>
    <row r="2812" spans="1:32">
      <c r="A2812" t="s">
        <v>8429</v>
      </c>
      <c r="B2812" t="s">
        <v>19</v>
      </c>
      <c r="C2812" s="2">
        <v>3782290000</v>
      </c>
      <c r="D2812" s="2">
        <v>3481310000</v>
      </c>
      <c r="E2812" s="2">
        <v>3145550000</v>
      </c>
      <c r="F2812" s="2">
        <v>3145550000</v>
      </c>
      <c r="G2812" s="2">
        <v>3088030000</v>
      </c>
      <c r="H2812" s="2">
        <v>3085360000</v>
      </c>
      <c r="I2812" s="2">
        <v>3039210000</v>
      </c>
      <c r="J2812" s="2">
        <v>2979010000</v>
      </c>
      <c r="K2812" s="2">
        <v>2912460000</v>
      </c>
      <c r="L2812" s="2">
        <v>2835880000</v>
      </c>
      <c r="M2812" s="2">
        <v>2757630000</v>
      </c>
      <c r="N2812" s="2">
        <v>2683720000</v>
      </c>
      <c r="O2812" s="2">
        <v>2634560000</v>
      </c>
      <c r="P2812" s="2">
        <v>2594760000</v>
      </c>
      <c r="Q2812" s="2">
        <v>2563660000</v>
      </c>
      <c r="R2812" s="2">
        <v>2542930000</v>
      </c>
      <c r="S2812" s="2">
        <v>2529550000</v>
      </c>
      <c r="T2812" s="2">
        <v>2512160000</v>
      </c>
      <c r="U2812" s="2">
        <v>2534570000</v>
      </c>
      <c r="V2812" s="2">
        <v>2537910000</v>
      </c>
      <c r="W2812" s="2">
        <v>2535240000</v>
      </c>
      <c r="X2812" s="2">
        <v>2545940000</v>
      </c>
      <c r="Y2812" s="2">
        <v>2535570000</v>
      </c>
      <c r="Z2812" s="2">
        <v>2536580000</v>
      </c>
      <c r="AA2812" s="2">
        <v>2541590000</v>
      </c>
      <c r="AB2812" s="2">
        <v>2558650000</v>
      </c>
      <c r="AC2812" s="2">
        <v>2563330000</v>
      </c>
      <c r="AD2812" s="2">
        <v>2555300000</v>
      </c>
      <c r="AE2812" s="2">
        <v>2556640000</v>
      </c>
      <c r="AF2812" s="2">
        <v>2558310000</v>
      </c>
    </row>
    <row r="2813" spans="1:32">
      <c r="A2813" t="s">
        <v>8430</v>
      </c>
      <c r="B2813" t="s">
        <v>19</v>
      </c>
      <c r="C2813" s="2">
        <v>6327720000</v>
      </c>
      <c r="D2813" s="2">
        <v>5824190000</v>
      </c>
      <c r="E2813" s="2">
        <v>5262470000</v>
      </c>
      <c r="F2813" s="2">
        <v>5262470000</v>
      </c>
      <c r="G2813" s="2">
        <v>5166240000</v>
      </c>
      <c r="H2813" s="2">
        <v>5161760000</v>
      </c>
      <c r="I2813" s="2">
        <v>5084550000</v>
      </c>
      <c r="J2813" s="2">
        <v>4983850000</v>
      </c>
      <c r="K2813" s="2">
        <v>4872510000</v>
      </c>
      <c r="L2813" s="2">
        <v>4744390000</v>
      </c>
      <c r="M2813" s="2">
        <v>4613470000</v>
      </c>
      <c r="N2813" s="2">
        <v>4489830000</v>
      </c>
      <c r="O2813" s="2">
        <v>4407580000</v>
      </c>
      <c r="P2813" s="2">
        <v>4341010000</v>
      </c>
      <c r="Q2813" s="2">
        <v>4288970000</v>
      </c>
      <c r="R2813" s="2">
        <v>4254290000</v>
      </c>
      <c r="S2813" s="2">
        <v>4231910000</v>
      </c>
      <c r="T2813" s="2">
        <v>4202810000</v>
      </c>
      <c r="U2813" s="2">
        <v>4240300000</v>
      </c>
      <c r="V2813" s="2">
        <v>4245890000</v>
      </c>
      <c r="W2813" s="2">
        <v>4241420000</v>
      </c>
      <c r="X2813" s="2">
        <v>4259320000</v>
      </c>
      <c r="Y2813" s="2">
        <v>4241980000</v>
      </c>
      <c r="Z2813" s="2">
        <v>4243660000</v>
      </c>
      <c r="AA2813" s="2">
        <v>4252050000</v>
      </c>
      <c r="AB2813" s="2">
        <v>4280580000</v>
      </c>
      <c r="AC2813" s="2">
        <v>4288410000</v>
      </c>
      <c r="AD2813" s="2">
        <v>4274990000</v>
      </c>
      <c r="AE2813" s="2">
        <v>4277220000</v>
      </c>
      <c r="AF2813" s="2">
        <v>4280020000</v>
      </c>
    </row>
    <row r="2814" spans="1:32">
      <c r="A2814" t="s">
        <v>8431</v>
      </c>
      <c r="B2814" t="s">
        <v>19</v>
      </c>
      <c r="C2814" s="2">
        <v>253796000</v>
      </c>
      <c r="D2814" s="2">
        <v>233600000</v>
      </c>
      <c r="E2814" s="2">
        <v>211071000</v>
      </c>
      <c r="F2814" s="2">
        <v>211071000</v>
      </c>
      <c r="G2814" s="2">
        <v>207211000</v>
      </c>
      <c r="H2814" s="2">
        <v>207031000</v>
      </c>
      <c r="I2814" s="2">
        <v>203935000</v>
      </c>
      <c r="J2814" s="2">
        <v>199896000</v>
      </c>
      <c r="K2814" s="2">
        <v>195430000</v>
      </c>
      <c r="L2814" s="2">
        <v>190291000</v>
      </c>
      <c r="M2814" s="2">
        <v>185040000</v>
      </c>
      <c r="N2814" s="2">
        <v>180081000</v>
      </c>
      <c r="O2814" s="2">
        <v>176782000</v>
      </c>
      <c r="P2814" s="2">
        <v>174112000</v>
      </c>
      <c r="Q2814" s="2">
        <v>172025000</v>
      </c>
      <c r="R2814" s="2">
        <v>170634000</v>
      </c>
      <c r="S2814" s="2">
        <v>169736000</v>
      </c>
      <c r="T2814" s="2">
        <v>168569000</v>
      </c>
      <c r="U2814" s="2">
        <v>170073000</v>
      </c>
      <c r="V2814" s="2">
        <v>170297000</v>
      </c>
      <c r="W2814" s="2">
        <v>170118000</v>
      </c>
      <c r="X2814" s="2">
        <v>170836000</v>
      </c>
      <c r="Y2814" s="2">
        <v>170140000</v>
      </c>
      <c r="Z2814" s="2">
        <v>170207000</v>
      </c>
      <c r="AA2814" s="2">
        <v>170544000</v>
      </c>
      <c r="AB2814" s="2">
        <v>171688000</v>
      </c>
      <c r="AC2814" s="2">
        <v>172003000</v>
      </c>
      <c r="AD2814" s="2">
        <v>171464000</v>
      </c>
      <c r="AE2814" s="2">
        <v>171554000</v>
      </c>
      <c r="AF2814" s="2">
        <v>171666000</v>
      </c>
    </row>
    <row r="2815" spans="1:32">
      <c r="A2815" t="s">
        <v>8432</v>
      </c>
      <c r="B2815" t="s">
        <v>19</v>
      </c>
      <c r="C2815" s="2">
        <v>238415000</v>
      </c>
      <c r="D2815" s="2">
        <v>219443000</v>
      </c>
      <c r="E2815" s="2">
        <v>198278000</v>
      </c>
      <c r="F2815" s="2">
        <v>198278000</v>
      </c>
      <c r="G2815" s="2">
        <v>194653000</v>
      </c>
      <c r="H2815" s="2">
        <v>194484000</v>
      </c>
      <c r="I2815" s="2">
        <v>191575000</v>
      </c>
      <c r="J2815" s="2">
        <v>187781000</v>
      </c>
      <c r="K2815" s="2">
        <v>183586000</v>
      </c>
      <c r="L2815" s="2">
        <v>178758000</v>
      </c>
      <c r="M2815" s="2">
        <v>173826000</v>
      </c>
      <c r="N2815" s="2">
        <v>169167000</v>
      </c>
      <c r="O2815" s="2">
        <v>166068000</v>
      </c>
      <c r="P2815" s="2">
        <v>163560000</v>
      </c>
      <c r="Q2815" s="2">
        <v>161599000</v>
      </c>
      <c r="R2815" s="2">
        <v>160292000</v>
      </c>
      <c r="S2815" s="2">
        <v>159449000</v>
      </c>
      <c r="T2815" s="2">
        <v>158353000</v>
      </c>
      <c r="U2815" s="2">
        <v>159765000</v>
      </c>
      <c r="V2815" s="2">
        <v>159976000</v>
      </c>
      <c r="W2815" s="2">
        <v>159807000</v>
      </c>
      <c r="X2815" s="2">
        <v>160482000</v>
      </c>
      <c r="Y2815" s="2">
        <v>159829000</v>
      </c>
      <c r="Z2815" s="2">
        <v>159892000</v>
      </c>
      <c r="AA2815" s="2">
        <v>160208000</v>
      </c>
      <c r="AB2815" s="2">
        <v>161283000</v>
      </c>
      <c r="AC2815" s="2">
        <v>161578000</v>
      </c>
      <c r="AD2815" s="2">
        <v>161072000</v>
      </c>
      <c r="AE2815" s="2">
        <v>161157000</v>
      </c>
      <c r="AF2815" s="2">
        <v>161262000</v>
      </c>
    </row>
    <row r="2816" spans="1:32">
      <c r="A2816" t="s">
        <v>8433</v>
      </c>
      <c r="B2816" t="s">
        <v>19</v>
      </c>
      <c r="C2816" s="2">
        <v>147256000</v>
      </c>
      <c r="D2816" s="2">
        <v>135538000</v>
      </c>
      <c r="E2816" s="2">
        <v>122466000</v>
      </c>
      <c r="F2816" s="2">
        <v>122466000</v>
      </c>
      <c r="G2816" s="2">
        <v>120227000</v>
      </c>
      <c r="H2816" s="2">
        <v>120123000</v>
      </c>
      <c r="I2816" s="2">
        <v>118326000</v>
      </c>
      <c r="J2816" s="2">
        <v>115982000</v>
      </c>
      <c r="K2816" s="2">
        <v>113391000</v>
      </c>
      <c r="L2816" s="2">
        <v>110410000</v>
      </c>
      <c r="M2816" s="2">
        <v>107363000</v>
      </c>
      <c r="N2816" s="2">
        <v>104486000</v>
      </c>
      <c r="O2816" s="2">
        <v>102572000</v>
      </c>
      <c r="P2816" s="2">
        <v>101022000</v>
      </c>
      <c r="Q2816" s="2">
        <v>99811300</v>
      </c>
      <c r="R2816" s="2">
        <v>99004100</v>
      </c>
      <c r="S2816" s="2">
        <v>98483300</v>
      </c>
      <c r="T2816" s="2">
        <v>97806200</v>
      </c>
      <c r="U2816" s="2">
        <v>98678600</v>
      </c>
      <c r="V2816" s="2">
        <v>98808800</v>
      </c>
      <c r="W2816" s="2">
        <v>98704600</v>
      </c>
      <c r="X2816" s="2">
        <v>99121300</v>
      </c>
      <c r="Y2816" s="2">
        <v>98717600</v>
      </c>
      <c r="Z2816" s="2">
        <v>98756700</v>
      </c>
      <c r="AA2816" s="2">
        <v>98952000</v>
      </c>
      <c r="AB2816" s="2">
        <v>99616000</v>
      </c>
      <c r="AC2816" s="2">
        <v>99798300</v>
      </c>
      <c r="AD2816" s="2">
        <v>99485800</v>
      </c>
      <c r="AE2816" s="2">
        <v>99537900</v>
      </c>
      <c r="AF2816" s="2">
        <v>99603000</v>
      </c>
    </row>
    <row r="2817" spans="1:32">
      <c r="A2817" t="s">
        <v>8434</v>
      </c>
      <c r="B2817" t="s">
        <v>19</v>
      </c>
      <c r="C2817" s="2">
        <v>14929200</v>
      </c>
      <c r="D2817" s="2">
        <v>13741200</v>
      </c>
      <c r="E2817" s="2">
        <v>12415900</v>
      </c>
      <c r="F2817" s="2">
        <v>12415900</v>
      </c>
      <c r="G2817" s="2">
        <v>12188900</v>
      </c>
      <c r="H2817" s="2">
        <v>12178300</v>
      </c>
      <c r="I2817" s="2">
        <v>11996200</v>
      </c>
      <c r="J2817" s="2">
        <v>11758600</v>
      </c>
      <c r="K2817" s="2">
        <v>11495900</v>
      </c>
      <c r="L2817" s="2">
        <v>11193600</v>
      </c>
      <c r="M2817" s="2">
        <v>10884700</v>
      </c>
      <c r="N2817" s="2">
        <v>10593000</v>
      </c>
      <c r="O2817" s="2">
        <v>10399000</v>
      </c>
      <c r="P2817" s="2">
        <v>10241900</v>
      </c>
      <c r="Q2817" s="2">
        <v>10119100</v>
      </c>
      <c r="R2817" s="2">
        <v>10037300</v>
      </c>
      <c r="S2817" s="2">
        <v>9984480</v>
      </c>
      <c r="T2817" s="2">
        <v>9915840</v>
      </c>
      <c r="U2817" s="2">
        <v>10004300</v>
      </c>
      <c r="V2817" s="2">
        <v>10017500</v>
      </c>
      <c r="W2817" s="2">
        <v>10006900</v>
      </c>
      <c r="X2817" s="2">
        <v>10049200</v>
      </c>
      <c r="Y2817" s="2">
        <v>10008200</v>
      </c>
      <c r="Z2817" s="2">
        <v>10012200</v>
      </c>
      <c r="AA2817" s="2">
        <v>10032000</v>
      </c>
      <c r="AB2817" s="2">
        <v>10099300</v>
      </c>
      <c r="AC2817" s="2">
        <v>10117800</v>
      </c>
      <c r="AD2817" s="2">
        <v>10086100</v>
      </c>
      <c r="AE2817" s="2">
        <v>10091400</v>
      </c>
      <c r="AF2817" s="2">
        <v>10098000</v>
      </c>
    </row>
    <row r="2818" spans="1:32">
      <c r="A2818" t="s">
        <v>8435</v>
      </c>
      <c r="B2818" t="s">
        <v>19</v>
      </c>
      <c r="C2818" s="2">
        <v>109028000</v>
      </c>
      <c r="D2818" s="2">
        <v>100352000</v>
      </c>
      <c r="E2818" s="2">
        <v>90673800</v>
      </c>
      <c r="F2818" s="2">
        <v>90673800</v>
      </c>
      <c r="G2818" s="2">
        <v>89015800</v>
      </c>
      <c r="H2818" s="2">
        <v>88938600</v>
      </c>
      <c r="I2818" s="2">
        <v>87608300</v>
      </c>
      <c r="J2818" s="2">
        <v>85873100</v>
      </c>
      <c r="K2818" s="2">
        <v>83954800</v>
      </c>
      <c r="L2818" s="2">
        <v>81747200</v>
      </c>
      <c r="M2818" s="2">
        <v>79491400</v>
      </c>
      <c r="N2818" s="2">
        <v>77361000</v>
      </c>
      <c r="O2818" s="2">
        <v>75943900</v>
      </c>
      <c r="P2818" s="2">
        <v>74796800</v>
      </c>
      <c r="Q2818" s="2">
        <v>73900200</v>
      </c>
      <c r="R2818" s="2">
        <v>73302600</v>
      </c>
      <c r="S2818" s="2">
        <v>72917000</v>
      </c>
      <c r="T2818" s="2">
        <v>72415700</v>
      </c>
      <c r="U2818" s="2">
        <v>73061600</v>
      </c>
      <c r="V2818" s="2">
        <v>73158000</v>
      </c>
      <c r="W2818" s="2">
        <v>73080800</v>
      </c>
      <c r="X2818" s="2">
        <v>73389300</v>
      </c>
      <c r="Y2818" s="2">
        <v>73090500</v>
      </c>
      <c r="Z2818" s="2">
        <v>73119400</v>
      </c>
      <c r="AA2818" s="2">
        <v>73264000</v>
      </c>
      <c r="AB2818" s="2">
        <v>73755600</v>
      </c>
      <c r="AC2818" s="2">
        <v>73890600</v>
      </c>
      <c r="AD2818" s="2">
        <v>73659200</v>
      </c>
      <c r="AE2818" s="2">
        <v>73697800</v>
      </c>
      <c r="AF2818" s="2">
        <v>73746000</v>
      </c>
    </row>
    <row r="2819" spans="1:32">
      <c r="A2819" t="s">
        <v>8436</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8437</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8438</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8439</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8440</v>
      </c>
      <c r="B2823" t="s">
        <v>19</v>
      </c>
      <c r="C2823" s="2">
        <v>552088000</v>
      </c>
      <c r="D2823" s="2">
        <v>604699000</v>
      </c>
      <c r="E2823" s="2">
        <v>607699000</v>
      </c>
      <c r="F2823" s="2">
        <v>649092000</v>
      </c>
      <c r="G2823" s="2">
        <v>700683000</v>
      </c>
      <c r="H2823" s="2">
        <v>754674000</v>
      </c>
      <c r="I2823" s="2">
        <v>805066000</v>
      </c>
      <c r="J2823" s="2">
        <v>842860000</v>
      </c>
      <c r="K2823" s="2">
        <v>850058000</v>
      </c>
      <c r="L2823" s="2">
        <v>854858000</v>
      </c>
      <c r="M2823" s="2">
        <v>856657000</v>
      </c>
      <c r="N2823" s="2">
        <v>854258000</v>
      </c>
      <c r="O2823" s="2">
        <v>1006630000</v>
      </c>
      <c r="P2823" s="2">
        <v>1018630000</v>
      </c>
      <c r="Q2823" s="2">
        <v>1036030000</v>
      </c>
      <c r="R2823" s="2">
        <v>1055830000</v>
      </c>
      <c r="S2823" s="2">
        <v>1069620000</v>
      </c>
      <c r="T2823" s="2">
        <v>1077420000</v>
      </c>
      <c r="U2823" s="2">
        <v>1097820000</v>
      </c>
      <c r="V2823" s="2">
        <v>1109220000</v>
      </c>
      <c r="W2823" s="2">
        <v>1121220000</v>
      </c>
      <c r="X2823" s="2">
        <v>1131410000</v>
      </c>
      <c r="Y2823" s="2">
        <v>1137410000</v>
      </c>
      <c r="Z2823" s="2">
        <v>1138610000</v>
      </c>
      <c r="AA2823" s="2">
        <v>1146410000</v>
      </c>
      <c r="AB2823" s="2">
        <v>1152410000</v>
      </c>
      <c r="AC2823" s="2">
        <v>1157210000</v>
      </c>
      <c r="AD2823" s="2">
        <v>1159610000</v>
      </c>
      <c r="AE2823" s="2">
        <v>1159010000</v>
      </c>
      <c r="AF2823" s="2">
        <v>1154810000</v>
      </c>
    </row>
    <row r="2824" spans="1:32">
      <c r="A2824" t="s">
        <v>8441</v>
      </c>
      <c r="B2824" t="s">
        <v>19</v>
      </c>
      <c r="C2824" s="2">
        <v>3077670000</v>
      </c>
      <c r="D2824" s="2">
        <v>3370950000</v>
      </c>
      <c r="E2824" s="2">
        <v>3387670000</v>
      </c>
      <c r="F2824" s="2">
        <v>3618420000</v>
      </c>
      <c r="G2824" s="2">
        <v>3906030000</v>
      </c>
      <c r="H2824" s="2">
        <v>4207000000</v>
      </c>
      <c r="I2824" s="2">
        <v>4487920000</v>
      </c>
      <c r="J2824" s="2">
        <v>4698600000</v>
      </c>
      <c r="K2824" s="2">
        <v>4738730000</v>
      </c>
      <c r="L2824" s="2">
        <v>4765480000</v>
      </c>
      <c r="M2824" s="2">
        <v>4775520000</v>
      </c>
      <c r="N2824" s="2">
        <v>4762140000</v>
      </c>
      <c r="O2824" s="2">
        <v>5611570000</v>
      </c>
      <c r="P2824" s="2">
        <v>5678460000</v>
      </c>
      <c r="Q2824" s="2">
        <v>5775440000</v>
      </c>
      <c r="R2824" s="2">
        <v>5885800000</v>
      </c>
      <c r="S2824" s="2">
        <v>5962720000</v>
      </c>
      <c r="T2824" s="2">
        <v>6006190000</v>
      </c>
      <c r="U2824" s="2">
        <v>6119900000</v>
      </c>
      <c r="V2824" s="2">
        <v>6183440000</v>
      </c>
      <c r="W2824" s="2">
        <v>6250320000</v>
      </c>
      <c r="X2824" s="2">
        <v>6307170000</v>
      </c>
      <c r="Y2824" s="2">
        <v>6340610000</v>
      </c>
      <c r="Z2824" s="2">
        <v>6347300000</v>
      </c>
      <c r="AA2824" s="2">
        <v>6390780000</v>
      </c>
      <c r="AB2824" s="2">
        <v>6424220000</v>
      </c>
      <c r="AC2824" s="2">
        <v>6450970000</v>
      </c>
      <c r="AD2824" s="2">
        <v>6464350000</v>
      </c>
      <c r="AE2824" s="2">
        <v>6461010000</v>
      </c>
      <c r="AF2824" s="2">
        <v>6437600000</v>
      </c>
    </row>
    <row r="2825" spans="1:32">
      <c r="A2825" t="s">
        <v>8442</v>
      </c>
      <c r="B2825" t="s">
        <v>19</v>
      </c>
      <c r="C2825" s="2">
        <v>5148890000</v>
      </c>
      <c r="D2825" s="2">
        <v>5639560000</v>
      </c>
      <c r="E2825" s="2">
        <v>5667530000</v>
      </c>
      <c r="F2825" s="2">
        <v>6053570000</v>
      </c>
      <c r="G2825" s="2">
        <v>6534730000</v>
      </c>
      <c r="H2825" s="2">
        <v>7038260000</v>
      </c>
      <c r="I2825" s="2">
        <v>7508220000</v>
      </c>
      <c r="J2825" s="2">
        <v>7860690000</v>
      </c>
      <c r="K2825" s="2">
        <v>7927830000</v>
      </c>
      <c r="L2825" s="2">
        <v>7972590000</v>
      </c>
      <c r="M2825" s="2">
        <v>7989370000</v>
      </c>
      <c r="N2825" s="2">
        <v>7967000000</v>
      </c>
      <c r="O2825" s="2">
        <v>9388080000</v>
      </c>
      <c r="P2825" s="2">
        <v>9499980000</v>
      </c>
      <c r="Q2825" s="2">
        <v>9662230000</v>
      </c>
      <c r="R2825" s="2">
        <v>9846870000</v>
      </c>
      <c r="S2825" s="2">
        <v>9975550000</v>
      </c>
      <c r="T2825" s="2">
        <v>10048300000</v>
      </c>
      <c r="U2825" s="2">
        <v>10238500000</v>
      </c>
      <c r="V2825" s="2">
        <v>10344800000</v>
      </c>
      <c r="W2825" s="2">
        <v>10456700000</v>
      </c>
      <c r="X2825" s="2">
        <v>10551800000</v>
      </c>
      <c r="Y2825" s="2">
        <v>10607800000</v>
      </c>
      <c r="Z2825" s="2">
        <v>10618900000</v>
      </c>
      <c r="AA2825" s="2">
        <v>10691700000</v>
      </c>
      <c r="AB2825" s="2">
        <v>10747600000</v>
      </c>
      <c r="AC2825" s="2">
        <v>10792400000</v>
      </c>
      <c r="AD2825" s="2">
        <v>10814800000</v>
      </c>
      <c r="AE2825" s="2">
        <v>10809200000</v>
      </c>
      <c r="AF2825" s="2">
        <v>10770000000</v>
      </c>
    </row>
    <row r="2826" spans="1:32">
      <c r="A2826" t="s">
        <v>8443</v>
      </c>
      <c r="B2826" t="s">
        <v>19</v>
      </c>
      <c r="C2826" s="2">
        <v>206515000</v>
      </c>
      <c r="D2826" s="2">
        <v>226195000</v>
      </c>
      <c r="E2826" s="2">
        <v>227317000</v>
      </c>
      <c r="F2826" s="2">
        <v>242801000</v>
      </c>
      <c r="G2826" s="2">
        <v>262099000</v>
      </c>
      <c r="H2826" s="2">
        <v>282295000</v>
      </c>
      <c r="I2826" s="2">
        <v>301145000</v>
      </c>
      <c r="J2826" s="2">
        <v>315282000</v>
      </c>
      <c r="K2826" s="2">
        <v>317975000</v>
      </c>
      <c r="L2826" s="2">
        <v>319770000</v>
      </c>
      <c r="M2826" s="2">
        <v>320443000</v>
      </c>
      <c r="N2826" s="2">
        <v>319546000</v>
      </c>
      <c r="O2826" s="2">
        <v>376544000</v>
      </c>
      <c r="P2826" s="2">
        <v>381032000</v>
      </c>
      <c r="Q2826" s="2">
        <v>387539000</v>
      </c>
      <c r="R2826" s="2">
        <v>394945000</v>
      </c>
      <c r="S2826" s="2">
        <v>400106000</v>
      </c>
      <c r="T2826" s="2">
        <v>403023000</v>
      </c>
      <c r="U2826" s="2">
        <v>410653000</v>
      </c>
      <c r="V2826" s="2">
        <v>414916000</v>
      </c>
      <c r="W2826" s="2">
        <v>419404000</v>
      </c>
      <c r="X2826" s="2">
        <v>423219000</v>
      </c>
      <c r="Y2826" s="2">
        <v>425463000</v>
      </c>
      <c r="Z2826" s="2">
        <v>425912000</v>
      </c>
      <c r="AA2826" s="2">
        <v>428829000</v>
      </c>
      <c r="AB2826" s="2">
        <v>431073000</v>
      </c>
      <c r="AC2826" s="2">
        <v>432868000</v>
      </c>
      <c r="AD2826" s="2">
        <v>433766000</v>
      </c>
      <c r="AE2826" s="2">
        <v>433542000</v>
      </c>
      <c r="AF2826" s="2">
        <v>431971000</v>
      </c>
    </row>
    <row r="2827" spans="1:32">
      <c r="A2827" t="s">
        <v>8444</v>
      </c>
      <c r="B2827" t="s">
        <v>19</v>
      </c>
      <c r="C2827" s="2">
        <v>193999000</v>
      </c>
      <c r="D2827" s="2">
        <v>212486000</v>
      </c>
      <c r="E2827" s="2">
        <v>213540000</v>
      </c>
      <c r="F2827" s="2">
        <v>228086000</v>
      </c>
      <c r="G2827" s="2">
        <v>246214000</v>
      </c>
      <c r="H2827" s="2">
        <v>265186000</v>
      </c>
      <c r="I2827" s="2">
        <v>282894000</v>
      </c>
      <c r="J2827" s="2">
        <v>296174000</v>
      </c>
      <c r="K2827" s="2">
        <v>298704000</v>
      </c>
      <c r="L2827" s="2">
        <v>300390000</v>
      </c>
      <c r="M2827" s="2">
        <v>301022000</v>
      </c>
      <c r="N2827" s="2">
        <v>300179000</v>
      </c>
      <c r="O2827" s="2">
        <v>353723000</v>
      </c>
      <c r="P2827" s="2">
        <v>357939000</v>
      </c>
      <c r="Q2827" s="2">
        <v>364052000</v>
      </c>
      <c r="R2827" s="2">
        <v>371009000</v>
      </c>
      <c r="S2827" s="2">
        <v>375857000</v>
      </c>
      <c r="T2827" s="2">
        <v>378598000</v>
      </c>
      <c r="U2827" s="2">
        <v>385765000</v>
      </c>
      <c r="V2827" s="2">
        <v>389770000</v>
      </c>
      <c r="W2827" s="2">
        <v>393986000</v>
      </c>
      <c r="X2827" s="2">
        <v>397570000</v>
      </c>
      <c r="Y2827" s="2">
        <v>399678000</v>
      </c>
      <c r="Z2827" s="2">
        <v>400099000</v>
      </c>
      <c r="AA2827" s="2">
        <v>402840000</v>
      </c>
      <c r="AB2827" s="2">
        <v>404948000</v>
      </c>
      <c r="AC2827" s="2">
        <v>406634000</v>
      </c>
      <c r="AD2827" s="2">
        <v>407477000</v>
      </c>
      <c r="AE2827" s="2">
        <v>407266000</v>
      </c>
      <c r="AF2827" s="2">
        <v>405791000</v>
      </c>
    </row>
    <row r="2828" spans="1:32">
      <c r="A2828" t="s">
        <v>8445</v>
      </c>
      <c r="B2828" t="s">
        <v>19</v>
      </c>
      <c r="C2828" s="2">
        <v>119823000</v>
      </c>
      <c r="D2828" s="2">
        <v>131242000</v>
      </c>
      <c r="E2828" s="2">
        <v>131893000</v>
      </c>
      <c r="F2828" s="2">
        <v>140876000</v>
      </c>
      <c r="G2828" s="2">
        <v>152074000</v>
      </c>
      <c r="H2828" s="2">
        <v>163792000</v>
      </c>
      <c r="I2828" s="2">
        <v>174728000</v>
      </c>
      <c r="J2828" s="2">
        <v>182931000</v>
      </c>
      <c r="K2828" s="2">
        <v>184493000</v>
      </c>
      <c r="L2828" s="2">
        <v>185535000</v>
      </c>
      <c r="M2828" s="2">
        <v>185926000</v>
      </c>
      <c r="N2828" s="2">
        <v>185405000</v>
      </c>
      <c r="O2828" s="2">
        <v>218476000</v>
      </c>
      <c r="P2828" s="2">
        <v>221080000</v>
      </c>
      <c r="Q2828" s="2">
        <v>224856000</v>
      </c>
      <c r="R2828" s="2">
        <v>229152000</v>
      </c>
      <c r="S2828" s="2">
        <v>232147000</v>
      </c>
      <c r="T2828" s="2">
        <v>233840000</v>
      </c>
      <c r="U2828" s="2">
        <v>238266000</v>
      </c>
      <c r="V2828" s="2">
        <v>240740000</v>
      </c>
      <c r="W2828" s="2">
        <v>243344000</v>
      </c>
      <c r="X2828" s="2">
        <v>245558000</v>
      </c>
      <c r="Y2828" s="2">
        <v>246860000</v>
      </c>
      <c r="Z2828" s="2">
        <v>247120000</v>
      </c>
      <c r="AA2828" s="2">
        <v>248813000</v>
      </c>
      <c r="AB2828" s="2">
        <v>250115000</v>
      </c>
      <c r="AC2828" s="2">
        <v>251156000</v>
      </c>
      <c r="AD2828" s="2">
        <v>251677000</v>
      </c>
      <c r="AE2828" s="2">
        <v>251547000</v>
      </c>
      <c r="AF2828" s="2">
        <v>250635000</v>
      </c>
    </row>
    <row r="2829" spans="1:32">
      <c r="A2829" t="s">
        <v>8446</v>
      </c>
      <c r="B2829" t="s">
        <v>19</v>
      </c>
      <c r="C2829" s="2">
        <v>12148000</v>
      </c>
      <c r="D2829" s="2">
        <v>13305600</v>
      </c>
      <c r="E2829" s="2">
        <v>13371600</v>
      </c>
      <c r="F2829" s="2">
        <v>14282400</v>
      </c>
      <c r="G2829" s="2">
        <v>15417600</v>
      </c>
      <c r="H2829" s="2">
        <v>16605600</v>
      </c>
      <c r="I2829" s="2">
        <v>17714400</v>
      </c>
      <c r="J2829" s="2">
        <v>18546000</v>
      </c>
      <c r="K2829" s="2">
        <v>18704400</v>
      </c>
      <c r="L2829" s="2">
        <v>18810000</v>
      </c>
      <c r="M2829" s="2">
        <v>18849600</v>
      </c>
      <c r="N2829" s="2">
        <v>18796800</v>
      </c>
      <c r="O2829" s="2">
        <v>22149600</v>
      </c>
      <c r="P2829" s="2">
        <v>22413600</v>
      </c>
      <c r="Q2829" s="2">
        <v>22796400</v>
      </c>
      <c r="R2829" s="2">
        <v>23232000</v>
      </c>
      <c r="S2829" s="2">
        <v>23535600</v>
      </c>
      <c r="T2829" s="2">
        <v>23707200</v>
      </c>
      <c r="U2829" s="2">
        <v>24156000</v>
      </c>
      <c r="V2829" s="2">
        <v>24406800</v>
      </c>
      <c r="W2829" s="2">
        <v>24670800</v>
      </c>
      <c r="X2829" s="2">
        <v>24895200</v>
      </c>
      <c r="Y2829" s="2">
        <v>25027200</v>
      </c>
      <c r="Z2829" s="2">
        <v>25053600</v>
      </c>
      <c r="AA2829" s="2">
        <v>25225200</v>
      </c>
      <c r="AB2829" s="2">
        <v>25357200</v>
      </c>
      <c r="AC2829" s="2">
        <v>25462800</v>
      </c>
      <c r="AD2829" s="2">
        <v>25515600</v>
      </c>
      <c r="AE2829" s="2">
        <v>25502400</v>
      </c>
      <c r="AF2829" s="2">
        <v>25410000</v>
      </c>
    </row>
    <row r="2830" spans="1:32">
      <c r="A2830" t="s">
        <v>8447</v>
      </c>
      <c r="B2830" t="s">
        <v>19</v>
      </c>
      <c r="C2830" s="2">
        <v>88716900</v>
      </c>
      <c r="D2830" s="2">
        <v>97171200</v>
      </c>
      <c r="E2830" s="2">
        <v>97653200</v>
      </c>
      <c r="F2830" s="2">
        <v>104305000</v>
      </c>
      <c r="G2830" s="2">
        <v>112595000</v>
      </c>
      <c r="H2830" s="2">
        <v>121271000</v>
      </c>
      <c r="I2830" s="2">
        <v>129369000</v>
      </c>
      <c r="J2830" s="2">
        <v>135442000</v>
      </c>
      <c r="K2830" s="2">
        <v>136599000</v>
      </c>
      <c r="L2830" s="2">
        <v>137370000</v>
      </c>
      <c r="M2830" s="2">
        <v>137659000</v>
      </c>
      <c r="N2830" s="2">
        <v>137274000</v>
      </c>
      <c r="O2830" s="2">
        <v>161759000</v>
      </c>
      <c r="P2830" s="2">
        <v>163687000</v>
      </c>
      <c r="Q2830" s="2">
        <v>166483000</v>
      </c>
      <c r="R2830" s="2">
        <v>169664000</v>
      </c>
      <c r="S2830" s="2">
        <v>171882000</v>
      </c>
      <c r="T2830" s="2">
        <v>173135000</v>
      </c>
      <c r="U2830" s="2">
        <v>176412000</v>
      </c>
      <c r="V2830" s="2">
        <v>178244000</v>
      </c>
      <c r="W2830" s="2">
        <v>180172000</v>
      </c>
      <c r="X2830" s="2">
        <v>181811000</v>
      </c>
      <c r="Y2830" s="2">
        <v>182775000</v>
      </c>
      <c r="Z2830" s="2">
        <v>182968000</v>
      </c>
      <c r="AA2830" s="2">
        <v>184221000</v>
      </c>
      <c r="AB2830" s="2">
        <v>185185000</v>
      </c>
      <c r="AC2830" s="2">
        <v>185956000</v>
      </c>
      <c r="AD2830" s="2">
        <v>186342000</v>
      </c>
      <c r="AE2830" s="2">
        <v>186245000</v>
      </c>
      <c r="AF2830" s="2">
        <v>185570000</v>
      </c>
    </row>
    <row r="2831" spans="1:32">
      <c r="A2831" t="s">
        <v>8448</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8449</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8450</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8451</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18797000000000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8452</v>
      </c>
      <c r="B2835" t="s">
        <v>19</v>
      </c>
      <c r="C2835" s="2">
        <v>1874830000</v>
      </c>
      <c r="D2835" s="2">
        <v>1607540000</v>
      </c>
      <c r="E2835" s="2">
        <v>1664820000</v>
      </c>
      <c r="F2835" s="2">
        <v>1756460000</v>
      </c>
      <c r="G2835" s="2">
        <v>1868280000</v>
      </c>
      <c r="H2835" s="2">
        <v>2008470000</v>
      </c>
      <c r="I2835" s="2">
        <v>2093020000</v>
      </c>
      <c r="J2835" s="2">
        <v>2129030000</v>
      </c>
      <c r="K2835" s="2">
        <v>2155750000</v>
      </c>
      <c r="L2835" s="2">
        <v>2162300000</v>
      </c>
      <c r="M2835" s="2">
        <v>2181390000</v>
      </c>
      <c r="N2835" s="2">
        <v>2225030000</v>
      </c>
      <c r="O2835" s="2">
        <v>2190670000</v>
      </c>
      <c r="P2835" s="2">
        <v>2165570000</v>
      </c>
      <c r="Q2835" s="2">
        <v>2149750000</v>
      </c>
      <c r="R2835" s="2">
        <v>2138840000</v>
      </c>
      <c r="S2835" s="2">
        <v>2142660000</v>
      </c>
      <c r="T2835" s="2">
        <v>2134480000</v>
      </c>
      <c r="U2835" s="2">
        <v>2125210000</v>
      </c>
      <c r="V2835" s="2">
        <v>2114840000</v>
      </c>
      <c r="W2835" s="2">
        <v>2112660000</v>
      </c>
      <c r="X2835" s="2">
        <v>2114840000</v>
      </c>
      <c r="Y2835" s="2">
        <v>2109390000</v>
      </c>
      <c r="Z2835" s="2">
        <v>2097930000</v>
      </c>
      <c r="AA2835" s="2">
        <v>2081020000</v>
      </c>
      <c r="AB2835" s="2">
        <v>2070660000</v>
      </c>
      <c r="AC2835" s="2">
        <v>2068480000</v>
      </c>
      <c r="AD2835" s="2">
        <v>2058660000</v>
      </c>
      <c r="AE2835" s="2">
        <v>2051020000</v>
      </c>
      <c r="AF2835" s="2">
        <v>2059200000</v>
      </c>
    </row>
    <row r="2836" spans="1:32">
      <c r="A2836" t="s">
        <v>8453</v>
      </c>
      <c r="B2836" t="s">
        <v>19</v>
      </c>
      <c r="C2836" s="2">
        <v>10451400000</v>
      </c>
      <c r="D2836" s="2">
        <v>8961400000</v>
      </c>
      <c r="E2836" s="2">
        <v>9280690000</v>
      </c>
      <c r="F2836" s="2">
        <v>9791550000</v>
      </c>
      <c r="G2836" s="2">
        <v>10414900000</v>
      </c>
      <c r="H2836" s="2">
        <v>11196400000</v>
      </c>
      <c r="I2836" s="2">
        <v>11667800000</v>
      </c>
      <c r="J2836" s="2">
        <v>11868500000</v>
      </c>
      <c r="K2836" s="2">
        <v>12017500000</v>
      </c>
      <c r="L2836" s="2">
        <v>12053900000</v>
      </c>
      <c r="M2836" s="2">
        <v>12160400000</v>
      </c>
      <c r="N2836" s="2">
        <v>12403600000</v>
      </c>
      <c r="O2836" s="2">
        <v>12212100000</v>
      </c>
      <c r="P2836" s="2">
        <v>12072200000</v>
      </c>
      <c r="Q2836" s="2">
        <v>11984000000</v>
      </c>
      <c r="R2836" s="2">
        <v>11923200000</v>
      </c>
      <c r="S2836" s="2">
        <v>11944500000</v>
      </c>
      <c r="T2836" s="2">
        <v>11898900000</v>
      </c>
      <c r="U2836" s="2">
        <v>11847200000</v>
      </c>
      <c r="V2836" s="2">
        <v>11789400000</v>
      </c>
      <c r="W2836" s="2">
        <v>11777200000</v>
      </c>
      <c r="X2836" s="2">
        <v>11789400000</v>
      </c>
      <c r="Y2836" s="2">
        <v>11759000000</v>
      </c>
      <c r="Z2836" s="2">
        <v>11695100000</v>
      </c>
      <c r="AA2836" s="2">
        <v>11600900000</v>
      </c>
      <c r="AB2836" s="2">
        <v>11543100000</v>
      </c>
      <c r="AC2836" s="2">
        <v>11530900000</v>
      </c>
      <c r="AD2836" s="2">
        <v>11476200000</v>
      </c>
      <c r="AE2836" s="2">
        <v>11433600000</v>
      </c>
      <c r="AF2836" s="2">
        <v>11479200000</v>
      </c>
    </row>
    <row r="2837" spans="1:32">
      <c r="A2837" t="s">
        <v>8454</v>
      </c>
      <c r="B2837" t="s">
        <v>19</v>
      </c>
      <c r="C2837" s="2">
        <v>17485100000</v>
      </c>
      <c r="D2837" s="2">
        <v>14992300000</v>
      </c>
      <c r="E2837" s="2">
        <v>15526500000</v>
      </c>
      <c r="F2837" s="2">
        <v>16381100000</v>
      </c>
      <c r="G2837" s="2">
        <v>17424000000</v>
      </c>
      <c r="H2837" s="2">
        <v>18731500000</v>
      </c>
      <c r="I2837" s="2">
        <v>19520000000</v>
      </c>
      <c r="J2837" s="2">
        <v>19855800000</v>
      </c>
      <c r="K2837" s="2">
        <v>20105000000</v>
      </c>
      <c r="L2837" s="2">
        <v>20166100000</v>
      </c>
      <c r="M2837" s="2">
        <v>20344100000</v>
      </c>
      <c r="N2837" s="2">
        <v>20751100000</v>
      </c>
      <c r="O2837" s="2">
        <v>20430600000</v>
      </c>
      <c r="P2837" s="2">
        <v>20196600000</v>
      </c>
      <c r="Q2837" s="2">
        <v>20049100000</v>
      </c>
      <c r="R2837" s="2">
        <v>19947300000</v>
      </c>
      <c r="S2837" s="2">
        <v>19982900000</v>
      </c>
      <c r="T2837" s="2">
        <v>19906600000</v>
      </c>
      <c r="U2837" s="2">
        <v>19820200000</v>
      </c>
      <c r="V2837" s="2">
        <v>19723500000</v>
      </c>
      <c r="W2837" s="2">
        <v>19703100000</v>
      </c>
      <c r="X2837" s="2">
        <v>19723500000</v>
      </c>
      <c r="Y2837" s="2">
        <v>19672600000</v>
      </c>
      <c r="Z2837" s="2">
        <v>19565800000</v>
      </c>
      <c r="AA2837" s="2">
        <v>19408100000</v>
      </c>
      <c r="AB2837" s="2">
        <v>19311400000</v>
      </c>
      <c r="AC2837" s="2">
        <v>19291100000</v>
      </c>
      <c r="AD2837" s="2">
        <v>19199500000</v>
      </c>
      <c r="AE2837" s="2">
        <v>19128300000</v>
      </c>
      <c r="AF2837" s="2">
        <v>19204600000</v>
      </c>
    </row>
    <row r="2838" spans="1:32">
      <c r="A2838" t="s">
        <v>8455</v>
      </c>
      <c r="B2838" t="s">
        <v>19</v>
      </c>
      <c r="C2838" s="2">
        <v>701303000</v>
      </c>
      <c r="D2838" s="2">
        <v>601321000</v>
      </c>
      <c r="E2838" s="2">
        <v>622746000</v>
      </c>
      <c r="F2838" s="2">
        <v>657025000</v>
      </c>
      <c r="G2838" s="2">
        <v>698855000</v>
      </c>
      <c r="H2838" s="2">
        <v>751294000</v>
      </c>
      <c r="I2838" s="2">
        <v>782921000</v>
      </c>
      <c r="J2838" s="2">
        <v>796388000</v>
      </c>
      <c r="K2838" s="2">
        <v>806386000</v>
      </c>
      <c r="L2838" s="2">
        <v>808835000</v>
      </c>
      <c r="M2838" s="2">
        <v>815976000</v>
      </c>
      <c r="N2838" s="2">
        <v>832300000</v>
      </c>
      <c r="O2838" s="2">
        <v>819445000</v>
      </c>
      <c r="P2838" s="2">
        <v>810059000</v>
      </c>
      <c r="Q2838" s="2">
        <v>804142000</v>
      </c>
      <c r="R2838" s="2">
        <v>800061000</v>
      </c>
      <c r="S2838" s="2">
        <v>801489000</v>
      </c>
      <c r="T2838" s="2">
        <v>798429000</v>
      </c>
      <c r="U2838" s="2">
        <v>794960000</v>
      </c>
      <c r="V2838" s="2">
        <v>791083000</v>
      </c>
      <c r="W2838" s="2">
        <v>790267000</v>
      </c>
      <c r="X2838" s="2">
        <v>791083000</v>
      </c>
      <c r="Y2838" s="2">
        <v>789043000</v>
      </c>
      <c r="Z2838" s="2">
        <v>784758000</v>
      </c>
      <c r="AA2838" s="2">
        <v>778432000</v>
      </c>
      <c r="AB2838" s="2">
        <v>774556000</v>
      </c>
      <c r="AC2838" s="2">
        <v>773739000</v>
      </c>
      <c r="AD2838" s="2">
        <v>770067000</v>
      </c>
      <c r="AE2838" s="2">
        <v>767210000</v>
      </c>
      <c r="AF2838" s="2">
        <v>770271000</v>
      </c>
    </row>
    <row r="2839" spans="1:32">
      <c r="A2839" t="s">
        <v>8456</v>
      </c>
      <c r="B2839" t="s">
        <v>19</v>
      </c>
      <c r="C2839" s="2">
        <v>658800000</v>
      </c>
      <c r="D2839" s="2">
        <v>564877000</v>
      </c>
      <c r="E2839" s="2">
        <v>585004000</v>
      </c>
      <c r="F2839" s="2">
        <v>617206000</v>
      </c>
      <c r="G2839" s="2">
        <v>656500000</v>
      </c>
      <c r="H2839" s="2">
        <v>705761000</v>
      </c>
      <c r="I2839" s="2">
        <v>735471000</v>
      </c>
      <c r="J2839" s="2">
        <v>748122000</v>
      </c>
      <c r="K2839" s="2">
        <v>757514000</v>
      </c>
      <c r="L2839" s="2">
        <v>759815000</v>
      </c>
      <c r="M2839" s="2">
        <v>766523000</v>
      </c>
      <c r="N2839" s="2">
        <v>781858000</v>
      </c>
      <c r="O2839" s="2">
        <v>769782000</v>
      </c>
      <c r="P2839" s="2">
        <v>760965000</v>
      </c>
      <c r="Q2839" s="2">
        <v>755406000</v>
      </c>
      <c r="R2839" s="2">
        <v>751573000</v>
      </c>
      <c r="S2839" s="2">
        <v>752914000</v>
      </c>
      <c r="T2839" s="2">
        <v>750039000</v>
      </c>
      <c r="U2839" s="2">
        <v>746781000</v>
      </c>
      <c r="V2839" s="2">
        <v>743139000</v>
      </c>
      <c r="W2839" s="2">
        <v>742372000</v>
      </c>
      <c r="X2839" s="2">
        <v>743139000</v>
      </c>
      <c r="Y2839" s="2">
        <v>741222000</v>
      </c>
      <c r="Z2839" s="2">
        <v>737197000</v>
      </c>
      <c r="AA2839" s="2">
        <v>731255000</v>
      </c>
      <c r="AB2839" s="2">
        <v>727613000</v>
      </c>
      <c r="AC2839" s="2">
        <v>726846000</v>
      </c>
      <c r="AD2839" s="2">
        <v>723396000</v>
      </c>
      <c r="AE2839" s="2">
        <v>720712000</v>
      </c>
      <c r="AF2839" s="2">
        <v>723588000</v>
      </c>
    </row>
    <row r="2840" spans="1:32">
      <c r="A2840" t="s">
        <v>8457</v>
      </c>
      <c r="B2840" t="s">
        <v>19</v>
      </c>
      <c r="C2840" s="2">
        <v>406906000</v>
      </c>
      <c r="D2840" s="2">
        <v>348895000</v>
      </c>
      <c r="E2840" s="2">
        <v>361326000</v>
      </c>
      <c r="F2840" s="2">
        <v>381215000</v>
      </c>
      <c r="G2840" s="2">
        <v>405485000</v>
      </c>
      <c r="H2840" s="2">
        <v>435911000</v>
      </c>
      <c r="I2840" s="2">
        <v>454262000</v>
      </c>
      <c r="J2840" s="2">
        <v>462075000</v>
      </c>
      <c r="K2840" s="2">
        <v>467877000</v>
      </c>
      <c r="L2840" s="2">
        <v>469297000</v>
      </c>
      <c r="M2840" s="2">
        <v>473441000</v>
      </c>
      <c r="N2840" s="2">
        <v>482912000</v>
      </c>
      <c r="O2840" s="2">
        <v>475454000</v>
      </c>
      <c r="P2840" s="2">
        <v>470008000</v>
      </c>
      <c r="Q2840" s="2">
        <v>466574000</v>
      </c>
      <c r="R2840" s="2">
        <v>464207000</v>
      </c>
      <c r="S2840" s="2">
        <v>465035000</v>
      </c>
      <c r="T2840" s="2">
        <v>463259000</v>
      </c>
      <c r="U2840" s="2">
        <v>461247000</v>
      </c>
      <c r="V2840" s="2">
        <v>458997000</v>
      </c>
      <c r="W2840" s="2">
        <v>458524000</v>
      </c>
      <c r="X2840" s="2">
        <v>458997000</v>
      </c>
      <c r="Y2840" s="2">
        <v>457814000</v>
      </c>
      <c r="Z2840" s="2">
        <v>455327000</v>
      </c>
      <c r="AA2840" s="2">
        <v>451657000</v>
      </c>
      <c r="AB2840" s="2">
        <v>449408000</v>
      </c>
      <c r="AC2840" s="2">
        <v>448934000</v>
      </c>
      <c r="AD2840" s="2">
        <v>446803000</v>
      </c>
      <c r="AE2840" s="2">
        <v>445146000</v>
      </c>
      <c r="AF2840" s="2">
        <v>446922000</v>
      </c>
    </row>
    <row r="2841" spans="1:32">
      <c r="A2841" t="s">
        <v>8458</v>
      </c>
      <c r="B2841" t="s">
        <v>19</v>
      </c>
      <c r="C2841" s="2">
        <v>41253100</v>
      </c>
      <c r="D2841" s="2">
        <v>35371800</v>
      </c>
      <c r="E2841" s="2">
        <v>36632100</v>
      </c>
      <c r="F2841" s="2">
        <v>38648500</v>
      </c>
      <c r="G2841" s="2">
        <v>41109100</v>
      </c>
      <c r="H2841" s="2">
        <v>44193800</v>
      </c>
      <c r="I2841" s="2">
        <v>46054200</v>
      </c>
      <c r="J2841" s="2">
        <v>46846400</v>
      </c>
      <c r="K2841" s="2">
        <v>47434500</v>
      </c>
      <c r="L2841" s="2">
        <v>47578500</v>
      </c>
      <c r="M2841" s="2">
        <v>47998600</v>
      </c>
      <c r="N2841" s="2">
        <v>48958800</v>
      </c>
      <c r="O2841" s="2">
        <v>48202700</v>
      </c>
      <c r="P2841" s="2">
        <v>47650500</v>
      </c>
      <c r="Q2841" s="2">
        <v>47302500</v>
      </c>
      <c r="R2841" s="2">
        <v>47062400</v>
      </c>
      <c r="S2841" s="2">
        <v>47146400</v>
      </c>
      <c r="T2841" s="2">
        <v>46966400</v>
      </c>
      <c r="U2841" s="2">
        <v>46762400</v>
      </c>
      <c r="V2841" s="2">
        <v>46534300</v>
      </c>
      <c r="W2841" s="2">
        <v>46486300</v>
      </c>
      <c r="X2841" s="2">
        <v>46534300</v>
      </c>
      <c r="Y2841" s="2">
        <v>46414300</v>
      </c>
      <c r="Z2841" s="2">
        <v>46162200</v>
      </c>
      <c r="AA2841" s="2">
        <v>45790100</v>
      </c>
      <c r="AB2841" s="2">
        <v>45562100</v>
      </c>
      <c r="AC2841" s="2">
        <v>45514100</v>
      </c>
      <c r="AD2841" s="2">
        <v>45298000</v>
      </c>
      <c r="AE2841" s="2">
        <v>45130000</v>
      </c>
      <c r="AF2841" s="2">
        <v>45310000</v>
      </c>
    </row>
    <row r="2842" spans="1:32">
      <c r="A2842" t="s">
        <v>8459</v>
      </c>
      <c r="B2842" t="s">
        <v>19</v>
      </c>
      <c r="C2842" s="2">
        <v>301273000</v>
      </c>
      <c r="D2842" s="2">
        <v>258322000</v>
      </c>
      <c r="E2842" s="2">
        <v>267525000</v>
      </c>
      <c r="F2842" s="2">
        <v>282252000</v>
      </c>
      <c r="G2842" s="2">
        <v>300221000</v>
      </c>
      <c r="H2842" s="2">
        <v>322748000</v>
      </c>
      <c r="I2842" s="2">
        <v>336335000</v>
      </c>
      <c r="J2842" s="2">
        <v>342120000</v>
      </c>
      <c r="K2842" s="2">
        <v>346416000</v>
      </c>
      <c r="L2842" s="2">
        <v>347467000</v>
      </c>
      <c r="M2842" s="2">
        <v>350535000</v>
      </c>
      <c r="N2842" s="2">
        <v>357548000</v>
      </c>
      <c r="O2842" s="2">
        <v>352026000</v>
      </c>
      <c r="P2842" s="2">
        <v>347993000</v>
      </c>
      <c r="Q2842" s="2">
        <v>345451000</v>
      </c>
      <c r="R2842" s="2">
        <v>343698000</v>
      </c>
      <c r="S2842" s="2">
        <v>344312000</v>
      </c>
      <c r="T2842" s="2">
        <v>342997000</v>
      </c>
      <c r="U2842" s="2">
        <v>341507000</v>
      </c>
      <c r="V2842" s="2">
        <v>339841000</v>
      </c>
      <c r="W2842" s="2">
        <v>339491000</v>
      </c>
      <c r="X2842" s="2">
        <v>339841000</v>
      </c>
      <c r="Y2842" s="2">
        <v>338965000</v>
      </c>
      <c r="Z2842" s="2">
        <v>337124000</v>
      </c>
      <c r="AA2842" s="2">
        <v>334407000</v>
      </c>
      <c r="AB2842" s="2">
        <v>332741000</v>
      </c>
      <c r="AC2842" s="2">
        <v>332391000</v>
      </c>
      <c r="AD2842" s="2">
        <v>330813000</v>
      </c>
      <c r="AE2842" s="2">
        <v>329586000</v>
      </c>
      <c r="AF2842" s="2">
        <v>330901000</v>
      </c>
    </row>
    <row r="2843" spans="1:32">
      <c r="A2843" t="s">
        <v>8460</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8461</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8462</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8463</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8464</v>
      </c>
      <c r="B2847" t="s">
        <v>19</v>
      </c>
      <c r="C2847" s="2">
        <v>1128410000</v>
      </c>
      <c r="D2847" s="2">
        <v>1145810000</v>
      </c>
      <c r="E2847" s="2">
        <v>1077420000</v>
      </c>
      <c r="F2847" s="2">
        <v>1096620000</v>
      </c>
      <c r="G2847" s="2">
        <v>1111010000</v>
      </c>
      <c r="H2847" s="2">
        <v>1136210000</v>
      </c>
      <c r="I2847" s="2">
        <v>1151810000</v>
      </c>
      <c r="J2847" s="2">
        <v>1157210000</v>
      </c>
      <c r="K2847" s="2">
        <v>1153010000</v>
      </c>
      <c r="L2847" s="2">
        <v>1144010000</v>
      </c>
      <c r="M2847" s="2">
        <v>1136210000</v>
      </c>
      <c r="N2847" s="2">
        <v>1132010000</v>
      </c>
      <c r="O2847" s="2">
        <v>1132610000</v>
      </c>
      <c r="P2847" s="2">
        <v>1138010000</v>
      </c>
      <c r="Q2847" s="2">
        <v>1145810000</v>
      </c>
      <c r="R2847" s="2">
        <v>1153610000</v>
      </c>
      <c r="S2847" s="2">
        <v>1162610000</v>
      </c>
      <c r="T2847" s="2">
        <v>1171000000</v>
      </c>
      <c r="U2847" s="2">
        <v>1183000000</v>
      </c>
      <c r="V2847" s="2">
        <v>1187200000</v>
      </c>
      <c r="W2847" s="2">
        <v>1198600000</v>
      </c>
      <c r="X2847" s="2">
        <v>1214200000</v>
      </c>
      <c r="Y2847" s="2">
        <v>1228000000</v>
      </c>
      <c r="Z2847" s="2">
        <v>1239390000</v>
      </c>
      <c r="AA2847" s="2">
        <v>1252590000</v>
      </c>
      <c r="AB2847" s="2">
        <v>1262190000</v>
      </c>
      <c r="AC2847" s="2">
        <v>1277190000</v>
      </c>
      <c r="AD2847" s="2">
        <v>1286790000</v>
      </c>
      <c r="AE2847" s="2">
        <v>1298180000</v>
      </c>
      <c r="AF2847" s="2">
        <v>1314380000</v>
      </c>
    </row>
    <row r="2848" spans="1:32">
      <c r="A2848" t="s">
        <v>8465</v>
      </c>
      <c r="B2848" t="s">
        <v>19</v>
      </c>
      <c r="C2848" s="2">
        <v>6290440000</v>
      </c>
      <c r="D2848" s="2">
        <v>6387420000</v>
      </c>
      <c r="E2848" s="2">
        <v>6006180000</v>
      </c>
      <c r="F2848" s="2">
        <v>6113200000</v>
      </c>
      <c r="G2848" s="2">
        <v>6193460000</v>
      </c>
      <c r="H2848" s="2">
        <v>6333910000</v>
      </c>
      <c r="I2848" s="2">
        <v>6420860000</v>
      </c>
      <c r="J2848" s="2">
        <v>6450960000</v>
      </c>
      <c r="K2848" s="2">
        <v>6427550000</v>
      </c>
      <c r="L2848" s="2">
        <v>6377390000</v>
      </c>
      <c r="M2848" s="2">
        <v>6333910000</v>
      </c>
      <c r="N2848" s="2">
        <v>6310510000</v>
      </c>
      <c r="O2848" s="2">
        <v>6313850000</v>
      </c>
      <c r="P2848" s="2">
        <v>6343950000</v>
      </c>
      <c r="Q2848" s="2">
        <v>6387420000</v>
      </c>
      <c r="R2848" s="2">
        <v>6430900000</v>
      </c>
      <c r="S2848" s="2">
        <v>6481060000</v>
      </c>
      <c r="T2848" s="2">
        <v>6527880000</v>
      </c>
      <c r="U2848" s="2">
        <v>6594760000</v>
      </c>
      <c r="V2848" s="2">
        <v>6618170000</v>
      </c>
      <c r="W2848" s="2">
        <v>6681710000</v>
      </c>
      <c r="X2848" s="2">
        <v>6768660000</v>
      </c>
      <c r="Y2848" s="2">
        <v>6845580000</v>
      </c>
      <c r="Z2848" s="2">
        <v>6909120000</v>
      </c>
      <c r="AA2848" s="2">
        <v>6982690000</v>
      </c>
      <c r="AB2848" s="2">
        <v>7036200000</v>
      </c>
      <c r="AC2848" s="2">
        <v>7119800000</v>
      </c>
      <c r="AD2848" s="2">
        <v>7173310000</v>
      </c>
      <c r="AE2848" s="2">
        <v>7236850000</v>
      </c>
      <c r="AF2848" s="2">
        <v>7327140000</v>
      </c>
    </row>
    <row r="2849" spans="1:32">
      <c r="A2849" t="s">
        <v>8466</v>
      </c>
      <c r="B2849" t="s">
        <v>19</v>
      </c>
      <c r="C2849" s="2">
        <v>10523800000</v>
      </c>
      <c r="D2849" s="2">
        <v>10686100000</v>
      </c>
      <c r="E2849" s="2">
        <v>10048300000</v>
      </c>
      <c r="F2849" s="2">
        <v>10227300000</v>
      </c>
      <c r="G2849" s="2">
        <v>10361600000</v>
      </c>
      <c r="H2849" s="2">
        <v>10596600000</v>
      </c>
      <c r="I2849" s="2">
        <v>10742000000</v>
      </c>
      <c r="J2849" s="2">
        <v>10792400000</v>
      </c>
      <c r="K2849" s="2">
        <v>10753200000</v>
      </c>
      <c r="L2849" s="2">
        <v>10669300000</v>
      </c>
      <c r="M2849" s="2">
        <v>10596600000</v>
      </c>
      <c r="N2849" s="2">
        <v>10557400000</v>
      </c>
      <c r="O2849" s="2">
        <v>10563000000</v>
      </c>
      <c r="P2849" s="2">
        <v>10613300000</v>
      </c>
      <c r="Q2849" s="2">
        <v>10686100000</v>
      </c>
      <c r="R2849" s="2">
        <v>10758800000</v>
      </c>
      <c r="S2849" s="2">
        <v>10842700000</v>
      </c>
      <c r="T2849" s="2">
        <v>10921000000</v>
      </c>
      <c r="U2849" s="2">
        <v>11032900000</v>
      </c>
      <c r="V2849" s="2">
        <v>11072100000</v>
      </c>
      <c r="W2849" s="2">
        <v>11178400000</v>
      </c>
      <c r="X2849" s="2">
        <v>11323900000</v>
      </c>
      <c r="Y2849" s="2">
        <v>11452600000</v>
      </c>
      <c r="Z2849" s="2">
        <v>11558900000</v>
      </c>
      <c r="AA2849" s="2">
        <v>11681900000</v>
      </c>
      <c r="AB2849" s="2">
        <v>11771500000</v>
      </c>
      <c r="AC2849" s="2">
        <v>11911300000</v>
      </c>
      <c r="AD2849" s="2">
        <v>12000800000</v>
      </c>
      <c r="AE2849" s="2">
        <v>12107100000</v>
      </c>
      <c r="AF2849" s="2">
        <v>12258200000</v>
      </c>
    </row>
    <row r="2850" spans="1:32">
      <c r="A2850" t="s">
        <v>8467</v>
      </c>
      <c r="B2850" t="s">
        <v>19</v>
      </c>
      <c r="C2850" s="2">
        <v>422096000</v>
      </c>
      <c r="D2850" s="2">
        <v>428604000</v>
      </c>
      <c r="E2850" s="2">
        <v>403022000</v>
      </c>
      <c r="F2850" s="2">
        <v>410203000</v>
      </c>
      <c r="G2850" s="2">
        <v>415589000</v>
      </c>
      <c r="H2850" s="2">
        <v>425014000</v>
      </c>
      <c r="I2850" s="2">
        <v>430848000</v>
      </c>
      <c r="J2850" s="2">
        <v>432868000</v>
      </c>
      <c r="K2850" s="2">
        <v>431297000</v>
      </c>
      <c r="L2850" s="2">
        <v>427931000</v>
      </c>
      <c r="M2850" s="2">
        <v>425014000</v>
      </c>
      <c r="N2850" s="2">
        <v>423443000</v>
      </c>
      <c r="O2850" s="2">
        <v>423667000</v>
      </c>
      <c r="P2850" s="2">
        <v>425687000</v>
      </c>
      <c r="Q2850" s="2">
        <v>428604000</v>
      </c>
      <c r="R2850" s="2">
        <v>431521000</v>
      </c>
      <c r="S2850" s="2">
        <v>434887000</v>
      </c>
      <c r="T2850" s="2">
        <v>438029000</v>
      </c>
      <c r="U2850" s="2">
        <v>442517000</v>
      </c>
      <c r="V2850" s="2">
        <v>444088000</v>
      </c>
      <c r="W2850" s="2">
        <v>448351000</v>
      </c>
      <c r="X2850" s="2">
        <v>454186000</v>
      </c>
      <c r="Y2850" s="2">
        <v>459347000</v>
      </c>
      <c r="Z2850" s="2">
        <v>463610000</v>
      </c>
      <c r="AA2850" s="2">
        <v>468547000</v>
      </c>
      <c r="AB2850" s="2">
        <v>472138000</v>
      </c>
      <c r="AC2850" s="2">
        <v>477748000</v>
      </c>
      <c r="AD2850" s="2">
        <v>481338000</v>
      </c>
      <c r="AE2850" s="2">
        <v>485602000</v>
      </c>
      <c r="AF2850" s="2">
        <v>491660000</v>
      </c>
    </row>
    <row r="2851" spans="1:32">
      <c r="A2851" t="s">
        <v>8468</v>
      </c>
      <c r="B2851" t="s">
        <v>19</v>
      </c>
      <c r="C2851" s="2">
        <v>396515000</v>
      </c>
      <c r="D2851" s="2">
        <v>402628000</v>
      </c>
      <c r="E2851" s="2">
        <v>378597000</v>
      </c>
      <c r="F2851" s="2">
        <v>385342000</v>
      </c>
      <c r="G2851" s="2">
        <v>390402000</v>
      </c>
      <c r="H2851" s="2">
        <v>399255000</v>
      </c>
      <c r="I2851" s="2">
        <v>404736000</v>
      </c>
      <c r="J2851" s="2">
        <v>406633000</v>
      </c>
      <c r="K2851" s="2">
        <v>405158000</v>
      </c>
      <c r="L2851" s="2">
        <v>401996000</v>
      </c>
      <c r="M2851" s="2">
        <v>399255000</v>
      </c>
      <c r="N2851" s="2">
        <v>397780000</v>
      </c>
      <c r="O2851" s="2">
        <v>397990000</v>
      </c>
      <c r="P2851" s="2">
        <v>399888000</v>
      </c>
      <c r="Q2851" s="2">
        <v>402628000</v>
      </c>
      <c r="R2851" s="2">
        <v>405368000</v>
      </c>
      <c r="S2851" s="2">
        <v>408530000</v>
      </c>
      <c r="T2851" s="2">
        <v>411482000</v>
      </c>
      <c r="U2851" s="2">
        <v>415698000</v>
      </c>
      <c r="V2851" s="2">
        <v>417173000</v>
      </c>
      <c r="W2851" s="2">
        <v>421178000</v>
      </c>
      <c r="X2851" s="2">
        <v>426659000</v>
      </c>
      <c r="Y2851" s="2">
        <v>431508000</v>
      </c>
      <c r="Z2851" s="2">
        <v>435513000</v>
      </c>
      <c r="AA2851" s="2">
        <v>440150000</v>
      </c>
      <c r="AB2851" s="2">
        <v>443523000</v>
      </c>
      <c r="AC2851" s="2">
        <v>448793000</v>
      </c>
      <c r="AD2851" s="2">
        <v>452166000</v>
      </c>
      <c r="AE2851" s="2">
        <v>456171000</v>
      </c>
      <c r="AF2851" s="2">
        <v>461863000</v>
      </c>
    </row>
    <row r="2852" spans="1:32">
      <c r="A2852" t="s">
        <v>8469</v>
      </c>
      <c r="B2852" t="s">
        <v>19</v>
      </c>
      <c r="C2852" s="2">
        <v>244906000</v>
      </c>
      <c r="D2852" s="2">
        <v>248682000</v>
      </c>
      <c r="E2852" s="2">
        <v>233839000</v>
      </c>
      <c r="F2852" s="2">
        <v>238006000</v>
      </c>
      <c r="G2852" s="2">
        <v>241130000</v>
      </c>
      <c r="H2852" s="2">
        <v>246599000</v>
      </c>
      <c r="I2852" s="2">
        <v>249984000</v>
      </c>
      <c r="J2852" s="2">
        <v>251156000</v>
      </c>
      <c r="K2852" s="2">
        <v>250244000</v>
      </c>
      <c r="L2852" s="2">
        <v>248291000</v>
      </c>
      <c r="M2852" s="2">
        <v>246599000</v>
      </c>
      <c r="N2852" s="2">
        <v>245687000</v>
      </c>
      <c r="O2852" s="2">
        <v>245818000</v>
      </c>
      <c r="P2852" s="2">
        <v>246989000</v>
      </c>
      <c r="Q2852" s="2">
        <v>248682000</v>
      </c>
      <c r="R2852" s="2">
        <v>250375000</v>
      </c>
      <c r="S2852" s="2">
        <v>252328000</v>
      </c>
      <c r="T2852" s="2">
        <v>254150000</v>
      </c>
      <c r="U2852" s="2">
        <v>256754000</v>
      </c>
      <c r="V2852" s="2">
        <v>257666000</v>
      </c>
      <c r="W2852" s="2">
        <v>260140000</v>
      </c>
      <c r="X2852" s="2">
        <v>263525000</v>
      </c>
      <c r="Y2852" s="2">
        <v>266519000</v>
      </c>
      <c r="Z2852" s="2">
        <v>268993000</v>
      </c>
      <c r="AA2852" s="2">
        <v>271858000</v>
      </c>
      <c r="AB2852" s="2">
        <v>273941000</v>
      </c>
      <c r="AC2852" s="2">
        <v>277196000</v>
      </c>
      <c r="AD2852" s="2">
        <v>279279000</v>
      </c>
      <c r="AE2852" s="2">
        <v>281753000</v>
      </c>
      <c r="AF2852" s="2">
        <v>285268000</v>
      </c>
    </row>
    <row r="2853" spans="1:32">
      <c r="A2853" t="s">
        <v>8470</v>
      </c>
      <c r="B2853" t="s">
        <v>19</v>
      </c>
      <c r="C2853" s="2">
        <v>24829200</v>
      </c>
      <c r="D2853" s="2">
        <v>25212000</v>
      </c>
      <c r="E2853" s="2">
        <v>23707200</v>
      </c>
      <c r="F2853" s="2">
        <v>24129600</v>
      </c>
      <c r="G2853" s="2">
        <v>24446400</v>
      </c>
      <c r="H2853" s="2">
        <v>25000800</v>
      </c>
      <c r="I2853" s="2">
        <v>25344000</v>
      </c>
      <c r="J2853" s="2">
        <v>25462800</v>
      </c>
      <c r="K2853" s="2">
        <v>25370400</v>
      </c>
      <c r="L2853" s="2">
        <v>25172400</v>
      </c>
      <c r="M2853" s="2">
        <v>25000800</v>
      </c>
      <c r="N2853" s="2">
        <v>24908400</v>
      </c>
      <c r="O2853" s="2">
        <v>24921600</v>
      </c>
      <c r="P2853" s="2">
        <v>25040400</v>
      </c>
      <c r="Q2853" s="2">
        <v>25212000</v>
      </c>
      <c r="R2853" s="2">
        <v>25383600</v>
      </c>
      <c r="S2853" s="2">
        <v>25581600</v>
      </c>
      <c r="T2853" s="2">
        <v>25766400</v>
      </c>
      <c r="U2853" s="2">
        <v>26030400</v>
      </c>
      <c r="V2853" s="2">
        <v>26122800</v>
      </c>
      <c r="W2853" s="2">
        <v>26373600</v>
      </c>
      <c r="X2853" s="2">
        <v>26716800</v>
      </c>
      <c r="Y2853" s="2">
        <v>27020400</v>
      </c>
      <c r="Z2853" s="2">
        <v>27271200</v>
      </c>
      <c r="AA2853" s="2">
        <v>27561600</v>
      </c>
      <c r="AB2853" s="2">
        <v>27772800</v>
      </c>
      <c r="AC2853" s="2">
        <v>28102800</v>
      </c>
      <c r="AD2853" s="2">
        <v>28314000</v>
      </c>
      <c r="AE2853" s="2">
        <v>28564800</v>
      </c>
      <c r="AF2853" s="2">
        <v>28921200</v>
      </c>
    </row>
    <row r="2854" spans="1:32">
      <c r="A2854" t="s">
        <v>8471</v>
      </c>
      <c r="B2854" t="s">
        <v>19</v>
      </c>
      <c r="C2854" s="2">
        <v>181328000</v>
      </c>
      <c r="D2854" s="2">
        <v>184124000</v>
      </c>
      <c r="E2854" s="2">
        <v>173134000</v>
      </c>
      <c r="F2854" s="2">
        <v>176219000</v>
      </c>
      <c r="G2854" s="2">
        <v>178533000</v>
      </c>
      <c r="H2854" s="2">
        <v>182582000</v>
      </c>
      <c r="I2854" s="2">
        <v>185088000</v>
      </c>
      <c r="J2854" s="2">
        <v>185956000</v>
      </c>
      <c r="K2854" s="2">
        <v>185281000</v>
      </c>
      <c r="L2854" s="2">
        <v>183835000</v>
      </c>
      <c r="M2854" s="2">
        <v>182582000</v>
      </c>
      <c r="N2854" s="2">
        <v>181907000</v>
      </c>
      <c r="O2854" s="2">
        <v>182003000</v>
      </c>
      <c r="P2854" s="2">
        <v>182871000</v>
      </c>
      <c r="Q2854" s="2">
        <v>184124000</v>
      </c>
      <c r="R2854" s="2">
        <v>185377000</v>
      </c>
      <c r="S2854" s="2">
        <v>186823000</v>
      </c>
      <c r="T2854" s="2">
        <v>188173000</v>
      </c>
      <c r="U2854" s="2">
        <v>190101000</v>
      </c>
      <c r="V2854" s="2">
        <v>190776000</v>
      </c>
      <c r="W2854" s="2">
        <v>192607000</v>
      </c>
      <c r="X2854" s="2">
        <v>195114000</v>
      </c>
      <c r="Y2854" s="2">
        <v>197331000</v>
      </c>
      <c r="Z2854" s="2">
        <v>199162000</v>
      </c>
      <c r="AA2854" s="2">
        <v>201283000</v>
      </c>
      <c r="AB2854" s="2">
        <v>202826000</v>
      </c>
      <c r="AC2854" s="2">
        <v>205236000</v>
      </c>
      <c r="AD2854" s="2">
        <v>206778000</v>
      </c>
      <c r="AE2854" s="2">
        <v>208610000</v>
      </c>
      <c r="AF2854" s="2">
        <v>211212000</v>
      </c>
    </row>
    <row r="2855" spans="1:32">
      <c r="A2855" t="s">
        <v>8472</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8473</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8474</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8475</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8476</v>
      </c>
      <c r="B2859" t="s">
        <v>19</v>
      </c>
      <c r="C2859" s="2">
        <v>623896000</v>
      </c>
      <c r="D2859" s="2">
        <v>615497000</v>
      </c>
      <c r="E2859" s="2">
        <v>597380000</v>
      </c>
      <c r="F2859" s="2">
        <v>603499000</v>
      </c>
      <c r="G2859" s="2">
        <v>616097000</v>
      </c>
      <c r="H2859" s="2">
        <v>637094000</v>
      </c>
      <c r="I2859" s="2">
        <v>652691000</v>
      </c>
      <c r="J2859" s="2">
        <v>658690000</v>
      </c>
      <c r="K2859" s="2">
        <v>659290000</v>
      </c>
      <c r="L2859" s="2">
        <v>656890000</v>
      </c>
      <c r="M2859" s="2">
        <v>655691000</v>
      </c>
      <c r="N2859" s="2">
        <v>661090000</v>
      </c>
      <c r="O2859" s="2">
        <v>667089000</v>
      </c>
      <c r="P2859" s="2">
        <v>673088000</v>
      </c>
      <c r="Q2859" s="2">
        <v>682086000</v>
      </c>
      <c r="R2859" s="2">
        <v>694084000</v>
      </c>
      <c r="S2859" s="2">
        <v>706082000</v>
      </c>
      <c r="T2859" s="2">
        <v>717480000</v>
      </c>
      <c r="U2859" s="2">
        <v>728878000</v>
      </c>
      <c r="V2859" s="2">
        <v>736077000</v>
      </c>
      <c r="W2859" s="2">
        <v>746875000</v>
      </c>
      <c r="X2859" s="2">
        <v>757674000</v>
      </c>
      <c r="Y2859" s="2">
        <v>767872000</v>
      </c>
      <c r="Z2859" s="2">
        <v>775071000</v>
      </c>
      <c r="AA2859" s="2">
        <v>778670000</v>
      </c>
      <c r="AB2859" s="2">
        <v>779270000</v>
      </c>
      <c r="AC2859" s="2">
        <v>787069000</v>
      </c>
      <c r="AD2859" s="2">
        <v>791268000</v>
      </c>
      <c r="AE2859" s="2">
        <v>793668000</v>
      </c>
      <c r="AF2859" s="2">
        <v>803266000</v>
      </c>
    </row>
    <row r="2860" spans="1:32">
      <c r="A2860" t="s">
        <v>8477</v>
      </c>
      <c r="B2860" t="s">
        <v>19</v>
      </c>
      <c r="C2860" s="2">
        <v>3477970000</v>
      </c>
      <c r="D2860" s="2">
        <v>3431150000</v>
      </c>
      <c r="E2860" s="2">
        <v>3330150000</v>
      </c>
      <c r="F2860" s="2">
        <v>3364270000</v>
      </c>
      <c r="G2860" s="2">
        <v>3434490000</v>
      </c>
      <c r="H2860" s="2">
        <v>3551540000</v>
      </c>
      <c r="I2860" s="2">
        <v>3638490000</v>
      </c>
      <c r="J2860" s="2">
        <v>3671930000</v>
      </c>
      <c r="K2860" s="2">
        <v>3675280000</v>
      </c>
      <c r="L2860" s="2">
        <v>3661900000</v>
      </c>
      <c r="M2860" s="2">
        <v>3655210000</v>
      </c>
      <c r="N2860" s="2">
        <v>3685310000</v>
      </c>
      <c r="O2860" s="2">
        <v>3718750000</v>
      </c>
      <c r="P2860" s="2">
        <v>3752190000</v>
      </c>
      <c r="Q2860" s="2">
        <v>3802360000</v>
      </c>
      <c r="R2860" s="2">
        <v>3869240000</v>
      </c>
      <c r="S2860" s="2">
        <v>3936120000</v>
      </c>
      <c r="T2860" s="2">
        <v>3999660000</v>
      </c>
      <c r="U2860" s="2">
        <v>4063200000</v>
      </c>
      <c r="V2860" s="2">
        <v>4103330000</v>
      </c>
      <c r="W2860" s="2">
        <v>4163530000</v>
      </c>
      <c r="X2860" s="2">
        <v>4223720000</v>
      </c>
      <c r="Y2860" s="2">
        <v>4280580000</v>
      </c>
      <c r="Z2860" s="2">
        <v>4320710000</v>
      </c>
      <c r="AA2860" s="2">
        <v>4340770000</v>
      </c>
      <c r="AB2860" s="2">
        <v>4344120000</v>
      </c>
      <c r="AC2860" s="2">
        <v>4387590000</v>
      </c>
      <c r="AD2860" s="2">
        <v>4411000000</v>
      </c>
      <c r="AE2860" s="2">
        <v>4424380000</v>
      </c>
      <c r="AF2860" s="2">
        <v>4477880000</v>
      </c>
    </row>
    <row r="2861" spans="1:32">
      <c r="A2861" t="s">
        <v>8478</v>
      </c>
      <c r="B2861" t="s">
        <v>19</v>
      </c>
      <c r="C2861" s="2">
        <v>5818590000</v>
      </c>
      <c r="D2861" s="2">
        <v>5740260000</v>
      </c>
      <c r="E2861" s="2">
        <v>5571300000</v>
      </c>
      <c r="F2861" s="2">
        <v>5628370000</v>
      </c>
      <c r="G2861" s="2">
        <v>5745860000</v>
      </c>
      <c r="H2861" s="2">
        <v>5941680000</v>
      </c>
      <c r="I2861" s="2">
        <v>6087140000</v>
      </c>
      <c r="J2861" s="2">
        <v>6143090000</v>
      </c>
      <c r="K2861" s="2">
        <v>6148690000</v>
      </c>
      <c r="L2861" s="2">
        <v>6126310000</v>
      </c>
      <c r="M2861" s="2">
        <v>6115120000</v>
      </c>
      <c r="N2861" s="2">
        <v>6165470000</v>
      </c>
      <c r="O2861" s="2">
        <v>6221420000</v>
      </c>
      <c r="P2861" s="2">
        <v>6277370000</v>
      </c>
      <c r="Q2861" s="2">
        <v>6361290000</v>
      </c>
      <c r="R2861" s="2">
        <v>6473180000</v>
      </c>
      <c r="S2861" s="2">
        <v>6585080000</v>
      </c>
      <c r="T2861" s="2">
        <v>6691380000</v>
      </c>
      <c r="U2861" s="2">
        <v>6797680000</v>
      </c>
      <c r="V2861" s="2">
        <v>6864820000</v>
      </c>
      <c r="W2861" s="2">
        <v>6965530000</v>
      </c>
      <c r="X2861" s="2">
        <v>7066230000</v>
      </c>
      <c r="Y2861" s="2">
        <v>7161340000</v>
      </c>
      <c r="Z2861" s="2">
        <v>7228480000</v>
      </c>
      <c r="AA2861" s="2">
        <v>7262050000</v>
      </c>
      <c r="AB2861" s="2">
        <v>7267650000</v>
      </c>
      <c r="AC2861" s="2">
        <v>7340380000</v>
      </c>
      <c r="AD2861" s="2">
        <v>7379540000</v>
      </c>
      <c r="AE2861" s="2">
        <v>7401920000</v>
      </c>
      <c r="AF2861" s="2">
        <v>7491440000</v>
      </c>
    </row>
    <row r="2862" spans="1:32">
      <c r="A2862" t="s">
        <v>8479</v>
      </c>
      <c r="B2862" t="s">
        <v>19</v>
      </c>
      <c r="C2862" s="2">
        <v>233376000</v>
      </c>
      <c r="D2862" s="2">
        <v>230234000</v>
      </c>
      <c r="E2862" s="2">
        <v>223458000</v>
      </c>
      <c r="F2862" s="2">
        <v>225746000</v>
      </c>
      <c r="G2862" s="2">
        <v>230459000</v>
      </c>
      <c r="H2862" s="2">
        <v>238313000</v>
      </c>
      <c r="I2862" s="2">
        <v>244147000</v>
      </c>
      <c r="J2862" s="2">
        <v>246391000</v>
      </c>
      <c r="K2862" s="2">
        <v>246616000</v>
      </c>
      <c r="L2862" s="2">
        <v>245718000</v>
      </c>
      <c r="M2862" s="2">
        <v>245269000</v>
      </c>
      <c r="N2862" s="2">
        <v>247289000</v>
      </c>
      <c r="O2862" s="2">
        <v>249533000</v>
      </c>
      <c r="P2862" s="2">
        <v>251777000</v>
      </c>
      <c r="Q2862" s="2">
        <v>255143000</v>
      </c>
      <c r="R2862" s="2">
        <v>259631000</v>
      </c>
      <c r="S2862" s="2">
        <v>264119000</v>
      </c>
      <c r="T2862" s="2">
        <v>268382000</v>
      </c>
      <c r="U2862" s="2">
        <v>272646000</v>
      </c>
      <c r="V2862" s="2">
        <v>275339000</v>
      </c>
      <c r="W2862" s="2">
        <v>279378000</v>
      </c>
      <c r="X2862" s="2">
        <v>283417000</v>
      </c>
      <c r="Y2862" s="2">
        <v>287232000</v>
      </c>
      <c r="Z2862" s="2">
        <v>289925000</v>
      </c>
      <c r="AA2862" s="2">
        <v>291271000</v>
      </c>
      <c r="AB2862" s="2">
        <v>291496000</v>
      </c>
      <c r="AC2862" s="2">
        <v>294413000</v>
      </c>
      <c r="AD2862" s="2">
        <v>295984000</v>
      </c>
      <c r="AE2862" s="2">
        <v>296881000</v>
      </c>
      <c r="AF2862" s="2">
        <v>300472000</v>
      </c>
    </row>
    <row r="2863" spans="1:32">
      <c r="A2863" t="s">
        <v>8480</v>
      </c>
      <c r="B2863" t="s">
        <v>19</v>
      </c>
      <c r="C2863" s="2">
        <v>219232000</v>
      </c>
      <c r="D2863" s="2">
        <v>216281000</v>
      </c>
      <c r="E2863" s="2">
        <v>209915000</v>
      </c>
      <c r="F2863" s="2">
        <v>212065000</v>
      </c>
      <c r="G2863" s="2">
        <v>216492000</v>
      </c>
      <c r="H2863" s="2">
        <v>223870000</v>
      </c>
      <c r="I2863" s="2">
        <v>229350000</v>
      </c>
      <c r="J2863" s="2">
        <v>231458000</v>
      </c>
      <c r="K2863" s="2">
        <v>231669000</v>
      </c>
      <c r="L2863" s="2">
        <v>230826000</v>
      </c>
      <c r="M2863" s="2">
        <v>230404000</v>
      </c>
      <c r="N2863" s="2">
        <v>232302000</v>
      </c>
      <c r="O2863" s="2">
        <v>234410000</v>
      </c>
      <c r="P2863" s="2">
        <v>236518000</v>
      </c>
      <c r="Q2863" s="2">
        <v>239680000</v>
      </c>
      <c r="R2863" s="2">
        <v>243896000</v>
      </c>
      <c r="S2863" s="2">
        <v>248112000</v>
      </c>
      <c r="T2863" s="2">
        <v>252117000</v>
      </c>
      <c r="U2863" s="2">
        <v>256122000</v>
      </c>
      <c r="V2863" s="2">
        <v>258652000</v>
      </c>
      <c r="W2863" s="2">
        <v>262446000</v>
      </c>
      <c r="X2863" s="2">
        <v>266240000</v>
      </c>
      <c r="Y2863" s="2">
        <v>269824000</v>
      </c>
      <c r="Z2863" s="2">
        <v>272354000</v>
      </c>
      <c r="AA2863" s="2">
        <v>273618000</v>
      </c>
      <c r="AB2863" s="2">
        <v>273829000</v>
      </c>
      <c r="AC2863" s="2">
        <v>276570000</v>
      </c>
      <c r="AD2863" s="2">
        <v>278045000</v>
      </c>
      <c r="AE2863" s="2">
        <v>278888000</v>
      </c>
      <c r="AF2863" s="2">
        <v>282261000</v>
      </c>
    </row>
    <row r="2864" spans="1:32">
      <c r="A2864" t="s">
        <v>8481</v>
      </c>
      <c r="B2864" t="s">
        <v>19</v>
      </c>
      <c r="C2864" s="2">
        <v>135408000</v>
      </c>
      <c r="D2864" s="2">
        <v>133585000</v>
      </c>
      <c r="E2864" s="2">
        <v>129653000</v>
      </c>
      <c r="F2864" s="2">
        <v>130981000</v>
      </c>
      <c r="G2864" s="2">
        <v>133715000</v>
      </c>
      <c r="H2864" s="2">
        <v>138272000</v>
      </c>
      <c r="I2864" s="2">
        <v>141658000</v>
      </c>
      <c r="J2864" s="2">
        <v>142960000</v>
      </c>
      <c r="K2864" s="2">
        <v>143090000</v>
      </c>
      <c r="L2864" s="2">
        <v>142569000</v>
      </c>
      <c r="M2864" s="2">
        <v>142309000</v>
      </c>
      <c r="N2864" s="2">
        <v>143480000</v>
      </c>
      <c r="O2864" s="2">
        <v>144782000</v>
      </c>
      <c r="P2864" s="2">
        <v>146084000</v>
      </c>
      <c r="Q2864" s="2">
        <v>148037000</v>
      </c>
      <c r="R2864" s="2">
        <v>150641000</v>
      </c>
      <c r="S2864" s="2">
        <v>153245000</v>
      </c>
      <c r="T2864" s="2">
        <v>155719000</v>
      </c>
      <c r="U2864" s="2">
        <v>158193000</v>
      </c>
      <c r="V2864" s="2">
        <v>159755000</v>
      </c>
      <c r="W2864" s="2">
        <v>162099000</v>
      </c>
      <c r="X2864" s="2">
        <v>164443000</v>
      </c>
      <c r="Y2864" s="2">
        <v>166656000</v>
      </c>
      <c r="Z2864" s="2">
        <v>168218000</v>
      </c>
      <c r="AA2864" s="2">
        <v>169000000</v>
      </c>
      <c r="AB2864" s="2">
        <v>169130000</v>
      </c>
      <c r="AC2864" s="2">
        <v>170822000</v>
      </c>
      <c r="AD2864" s="2">
        <v>171734000</v>
      </c>
      <c r="AE2864" s="2">
        <v>172255000</v>
      </c>
      <c r="AF2864" s="2">
        <v>174338000</v>
      </c>
    </row>
    <row r="2865" spans="1:32">
      <c r="A2865" t="s">
        <v>8482</v>
      </c>
      <c r="B2865" t="s">
        <v>19</v>
      </c>
      <c r="C2865" s="2">
        <v>13728000</v>
      </c>
      <c r="D2865" s="2">
        <v>13543200</v>
      </c>
      <c r="E2865" s="2">
        <v>13144600</v>
      </c>
      <c r="F2865" s="2">
        <v>13279200</v>
      </c>
      <c r="G2865" s="2">
        <v>13556400</v>
      </c>
      <c r="H2865" s="2">
        <v>14018400</v>
      </c>
      <c r="I2865" s="2">
        <v>14361600</v>
      </c>
      <c r="J2865" s="2">
        <v>14493600</v>
      </c>
      <c r="K2865" s="2">
        <v>14506800</v>
      </c>
      <c r="L2865" s="2">
        <v>14454000</v>
      </c>
      <c r="M2865" s="2">
        <v>14427600</v>
      </c>
      <c r="N2865" s="2">
        <v>14546400</v>
      </c>
      <c r="O2865" s="2">
        <v>14678400</v>
      </c>
      <c r="P2865" s="2">
        <v>14810400</v>
      </c>
      <c r="Q2865" s="2">
        <v>15008400</v>
      </c>
      <c r="R2865" s="2">
        <v>15272400</v>
      </c>
      <c r="S2865" s="2">
        <v>15536400</v>
      </c>
      <c r="T2865" s="2">
        <v>15787200</v>
      </c>
      <c r="U2865" s="2">
        <v>16038000</v>
      </c>
      <c r="V2865" s="2">
        <v>16196400</v>
      </c>
      <c r="W2865" s="2">
        <v>16434000</v>
      </c>
      <c r="X2865" s="2">
        <v>16671600</v>
      </c>
      <c r="Y2865" s="2">
        <v>16896000</v>
      </c>
      <c r="Z2865" s="2">
        <v>17054400</v>
      </c>
      <c r="AA2865" s="2">
        <v>17133600</v>
      </c>
      <c r="AB2865" s="2">
        <v>17146800</v>
      </c>
      <c r="AC2865" s="2">
        <v>17318400</v>
      </c>
      <c r="AD2865" s="2">
        <v>17410800</v>
      </c>
      <c r="AE2865" s="2">
        <v>17463600</v>
      </c>
      <c r="AF2865" s="2">
        <v>17674800</v>
      </c>
    </row>
    <row r="2866" spans="1:32">
      <c r="A2866" t="s">
        <v>8483</v>
      </c>
      <c r="B2866" t="s">
        <v>19</v>
      </c>
      <c r="C2866" s="2">
        <v>100256000</v>
      </c>
      <c r="D2866" s="2">
        <v>98906400</v>
      </c>
      <c r="E2866" s="2">
        <v>95995100</v>
      </c>
      <c r="F2866" s="2">
        <v>96978400</v>
      </c>
      <c r="G2866" s="2">
        <v>99002800</v>
      </c>
      <c r="H2866" s="2">
        <v>102377000</v>
      </c>
      <c r="I2866" s="2">
        <v>104883000</v>
      </c>
      <c r="J2866" s="2">
        <v>105847000</v>
      </c>
      <c r="K2866" s="2">
        <v>105944000</v>
      </c>
      <c r="L2866" s="2">
        <v>105558000</v>
      </c>
      <c r="M2866" s="2">
        <v>105365000</v>
      </c>
      <c r="N2866" s="2">
        <v>106233000</v>
      </c>
      <c r="O2866" s="2">
        <v>107197000</v>
      </c>
      <c r="P2866" s="2">
        <v>108161000</v>
      </c>
      <c r="Q2866" s="2">
        <v>109607000</v>
      </c>
      <c r="R2866" s="2">
        <v>111535000</v>
      </c>
      <c r="S2866" s="2">
        <v>113463000</v>
      </c>
      <c r="T2866" s="2">
        <v>115294000</v>
      </c>
      <c r="U2866" s="2">
        <v>117126000</v>
      </c>
      <c r="V2866" s="2">
        <v>118283000</v>
      </c>
      <c r="W2866" s="2">
        <v>120018000</v>
      </c>
      <c r="X2866" s="2">
        <v>121753000</v>
      </c>
      <c r="Y2866" s="2">
        <v>123392000</v>
      </c>
      <c r="Z2866" s="2">
        <v>124549000</v>
      </c>
      <c r="AA2866" s="2">
        <v>125127000</v>
      </c>
      <c r="AB2866" s="2">
        <v>125224000</v>
      </c>
      <c r="AC2866" s="2">
        <v>126477000</v>
      </c>
      <c r="AD2866" s="2">
        <v>127152000</v>
      </c>
      <c r="AE2866" s="2">
        <v>127537000</v>
      </c>
      <c r="AF2866" s="2">
        <v>129080000</v>
      </c>
    </row>
    <row r="2867" spans="1:32">
      <c r="A2867" t="s">
        <v>8484</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8485</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8486</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8487</v>
      </c>
      <c r="B2870" t="s">
        <v>19</v>
      </c>
      <c r="C2870" s="2">
        <v>1215600000000</v>
      </c>
      <c r="D2870" s="2">
        <v>1090910000000</v>
      </c>
      <c r="E2870" s="2">
        <v>1145030000000</v>
      </c>
      <c r="F2870" s="2">
        <v>1258580000000</v>
      </c>
      <c r="G2870" s="2">
        <v>1331810000000</v>
      </c>
      <c r="H2870" s="2">
        <v>1394420000000</v>
      </c>
      <c r="I2870" s="2">
        <v>1427840000000</v>
      </c>
      <c r="J2870" s="2">
        <v>1430500000000</v>
      </c>
      <c r="K2870" s="2">
        <v>1414050000000</v>
      </c>
      <c r="L2870" s="2">
        <v>1391230000000</v>
      </c>
      <c r="M2870" s="2">
        <v>1370010000000</v>
      </c>
      <c r="N2870" s="2">
        <v>1354090000000</v>
      </c>
      <c r="O2870" s="2">
        <v>1338700000000</v>
      </c>
      <c r="P2870" s="2">
        <v>1329150000000</v>
      </c>
      <c r="Q2870" s="2">
        <v>1321720000000</v>
      </c>
      <c r="R2870" s="2">
        <v>1330740000000</v>
      </c>
      <c r="S2870" s="2">
        <v>1339230000000</v>
      </c>
      <c r="T2870" s="2">
        <v>1338700000000</v>
      </c>
      <c r="U2870" s="2">
        <v>1363110000000</v>
      </c>
      <c r="V2870" s="2">
        <v>1364170000000</v>
      </c>
      <c r="W2870" s="2">
        <v>1371070000000</v>
      </c>
      <c r="X2870" s="2">
        <v>1387520000000</v>
      </c>
      <c r="Y2870" s="2">
        <v>1410870000000</v>
      </c>
      <c r="Z2870" s="2">
        <v>1434210000000</v>
      </c>
      <c r="AA2870" s="2">
        <v>1447480000000</v>
      </c>
      <c r="AB2870" s="2">
        <v>1432620000000</v>
      </c>
      <c r="AC2870" s="2">
        <v>1452250000000</v>
      </c>
      <c r="AD2870" s="2">
        <v>1472420000000</v>
      </c>
      <c r="AE2870" s="2">
        <v>1492050000000</v>
      </c>
      <c r="AF2870" s="2">
        <v>1505310000000</v>
      </c>
    </row>
    <row r="2871" spans="1:32">
      <c r="A2871" t="s">
        <v>8488</v>
      </c>
      <c r="B2871" t="s">
        <v>19</v>
      </c>
      <c r="C2871" s="2">
        <v>137437000</v>
      </c>
      <c r="D2871" s="2">
        <v>123339000</v>
      </c>
      <c r="E2871" s="2">
        <v>129458000</v>
      </c>
      <c r="F2871" s="2">
        <v>142296000</v>
      </c>
      <c r="G2871" s="2">
        <v>150575000</v>
      </c>
      <c r="H2871" s="2">
        <v>157654000</v>
      </c>
      <c r="I2871" s="2">
        <v>161433000</v>
      </c>
      <c r="J2871" s="2">
        <v>161733000</v>
      </c>
      <c r="K2871" s="2">
        <v>159873000</v>
      </c>
      <c r="L2871" s="2">
        <v>157294000</v>
      </c>
      <c r="M2871" s="2">
        <v>154894000</v>
      </c>
      <c r="N2871" s="2">
        <v>153094000</v>
      </c>
      <c r="O2871" s="2">
        <v>151355000</v>
      </c>
      <c r="P2871" s="2">
        <v>150275000</v>
      </c>
      <c r="Q2871" s="2">
        <v>149435000</v>
      </c>
      <c r="R2871" s="2">
        <v>150455000</v>
      </c>
      <c r="S2871" s="2">
        <v>151415000</v>
      </c>
      <c r="T2871" s="2">
        <v>151355000</v>
      </c>
      <c r="U2871" s="2">
        <v>154114000</v>
      </c>
      <c r="V2871" s="2">
        <v>154234000</v>
      </c>
      <c r="W2871" s="2">
        <v>155014000</v>
      </c>
      <c r="X2871" s="2">
        <v>156874000</v>
      </c>
      <c r="Y2871" s="2">
        <v>159513000</v>
      </c>
      <c r="Z2871" s="2">
        <v>162153000</v>
      </c>
      <c r="AA2871" s="2">
        <v>163653000</v>
      </c>
      <c r="AB2871" s="2">
        <v>161973000</v>
      </c>
      <c r="AC2871" s="2">
        <v>164193000</v>
      </c>
      <c r="AD2871" s="2">
        <v>166472000</v>
      </c>
      <c r="AE2871" s="2">
        <v>168692000</v>
      </c>
      <c r="AF2871" s="2">
        <v>170192000</v>
      </c>
    </row>
    <row r="2872" spans="1:32">
      <c r="A2872" t="s">
        <v>8489</v>
      </c>
      <c r="B2872" t="s">
        <v>19</v>
      </c>
      <c r="C2872" s="2">
        <v>766156000</v>
      </c>
      <c r="D2872" s="2">
        <v>687568000</v>
      </c>
      <c r="E2872" s="2">
        <v>721678000</v>
      </c>
      <c r="F2872" s="2">
        <v>793244000</v>
      </c>
      <c r="G2872" s="2">
        <v>839394000</v>
      </c>
      <c r="H2872" s="2">
        <v>878856000</v>
      </c>
      <c r="I2872" s="2">
        <v>899924000</v>
      </c>
      <c r="J2872" s="2">
        <v>901596000</v>
      </c>
      <c r="K2872" s="2">
        <v>891229000</v>
      </c>
      <c r="L2872" s="2">
        <v>876849000</v>
      </c>
      <c r="M2872" s="2">
        <v>863472000</v>
      </c>
      <c r="N2872" s="2">
        <v>853440000</v>
      </c>
      <c r="O2872" s="2">
        <v>843742000</v>
      </c>
      <c r="P2872" s="2">
        <v>837722000</v>
      </c>
      <c r="Q2872" s="2">
        <v>833040000</v>
      </c>
      <c r="R2872" s="2">
        <v>838725000</v>
      </c>
      <c r="S2872" s="2">
        <v>844076000</v>
      </c>
      <c r="T2872" s="2">
        <v>843742000</v>
      </c>
      <c r="U2872" s="2">
        <v>859125000</v>
      </c>
      <c r="V2872" s="2">
        <v>859794000</v>
      </c>
      <c r="W2872" s="2">
        <v>864141000</v>
      </c>
      <c r="X2872" s="2">
        <v>874508000</v>
      </c>
      <c r="Y2872" s="2">
        <v>889223000</v>
      </c>
      <c r="Z2872" s="2">
        <v>903937000</v>
      </c>
      <c r="AA2872" s="2">
        <v>912298000</v>
      </c>
      <c r="AB2872" s="2">
        <v>902934000</v>
      </c>
      <c r="AC2872" s="2">
        <v>915308000</v>
      </c>
      <c r="AD2872" s="2">
        <v>928016000</v>
      </c>
      <c r="AE2872" s="2">
        <v>940389000</v>
      </c>
      <c r="AF2872" s="2">
        <v>948750000</v>
      </c>
    </row>
    <row r="2873" spans="1:32">
      <c r="A2873" t="s">
        <v>8490</v>
      </c>
      <c r="B2873" t="s">
        <v>19</v>
      </c>
      <c r="C2873" s="2">
        <v>1281770000</v>
      </c>
      <c r="D2873" s="2">
        <v>1150290000</v>
      </c>
      <c r="E2873" s="2">
        <v>1207360000</v>
      </c>
      <c r="F2873" s="2">
        <v>1327090000</v>
      </c>
      <c r="G2873" s="2">
        <v>1404290000</v>
      </c>
      <c r="H2873" s="2">
        <v>1470310000</v>
      </c>
      <c r="I2873" s="2">
        <v>1505560000</v>
      </c>
      <c r="J2873" s="2">
        <v>1508360000</v>
      </c>
      <c r="K2873" s="2">
        <v>1491010000</v>
      </c>
      <c r="L2873" s="2">
        <v>1466960000</v>
      </c>
      <c r="M2873" s="2">
        <v>1444580000</v>
      </c>
      <c r="N2873" s="2">
        <v>1427790000</v>
      </c>
      <c r="O2873" s="2">
        <v>1411570000</v>
      </c>
      <c r="P2873" s="2">
        <v>1401500000</v>
      </c>
      <c r="Q2873" s="2">
        <v>1393660000</v>
      </c>
      <c r="R2873" s="2">
        <v>1403180000</v>
      </c>
      <c r="S2873" s="2">
        <v>1412130000</v>
      </c>
      <c r="T2873" s="2">
        <v>1411570000</v>
      </c>
      <c r="U2873" s="2">
        <v>1437300000</v>
      </c>
      <c r="V2873" s="2">
        <v>1438420000</v>
      </c>
      <c r="W2873" s="2">
        <v>1445700000</v>
      </c>
      <c r="X2873" s="2">
        <v>1463040000</v>
      </c>
      <c r="Y2873" s="2">
        <v>1487660000</v>
      </c>
      <c r="Z2873" s="2">
        <v>1512270000</v>
      </c>
      <c r="AA2873" s="2">
        <v>1526260000</v>
      </c>
      <c r="AB2873" s="2">
        <v>1510600000</v>
      </c>
      <c r="AC2873" s="2">
        <v>1531300000</v>
      </c>
      <c r="AD2873" s="2">
        <v>1552560000</v>
      </c>
      <c r="AE2873" s="2">
        <v>1573260000</v>
      </c>
      <c r="AF2873" s="2">
        <v>1587240000</v>
      </c>
    </row>
    <row r="2874" spans="1:32">
      <c r="A2874" t="s">
        <v>8491</v>
      </c>
      <c r="B2874" t="s">
        <v>19</v>
      </c>
      <c r="C2874" s="2">
        <v>51410000</v>
      </c>
      <c r="D2874" s="2">
        <v>46136600</v>
      </c>
      <c r="E2874" s="2">
        <v>48425500</v>
      </c>
      <c r="F2874" s="2">
        <v>53227700</v>
      </c>
      <c r="G2874" s="2">
        <v>56324400</v>
      </c>
      <c r="H2874" s="2">
        <v>58972300</v>
      </c>
      <c r="I2874" s="2">
        <v>60386000</v>
      </c>
      <c r="J2874" s="2">
        <v>60498200</v>
      </c>
      <c r="K2874" s="2">
        <v>59802600</v>
      </c>
      <c r="L2874" s="2">
        <v>58837700</v>
      </c>
      <c r="M2874" s="2">
        <v>57940100</v>
      </c>
      <c r="N2874" s="2">
        <v>57266900</v>
      </c>
      <c r="O2874" s="2">
        <v>56616100</v>
      </c>
      <c r="P2874" s="2">
        <v>56212200</v>
      </c>
      <c r="Q2874" s="2">
        <v>55898000</v>
      </c>
      <c r="R2874" s="2">
        <v>56279500</v>
      </c>
      <c r="S2874" s="2">
        <v>56638600</v>
      </c>
      <c r="T2874" s="2">
        <v>56616100</v>
      </c>
      <c r="U2874" s="2">
        <v>57648400</v>
      </c>
      <c r="V2874" s="2">
        <v>57693200</v>
      </c>
      <c r="W2874" s="2">
        <v>57985000</v>
      </c>
      <c r="X2874" s="2">
        <v>58680600</v>
      </c>
      <c r="Y2874" s="2">
        <v>59668000</v>
      </c>
      <c r="Z2874" s="2">
        <v>60655300</v>
      </c>
      <c r="AA2874" s="2">
        <v>61216300</v>
      </c>
      <c r="AB2874" s="2">
        <v>60588000</v>
      </c>
      <c r="AC2874" s="2">
        <v>61418300</v>
      </c>
      <c r="AD2874" s="2">
        <v>62271000</v>
      </c>
      <c r="AE2874" s="2">
        <v>63101300</v>
      </c>
      <c r="AF2874" s="2">
        <v>63662300</v>
      </c>
    </row>
    <row r="2875" spans="1:32">
      <c r="A2875" t="s">
        <v>8492</v>
      </c>
      <c r="B2875" t="s">
        <v>19</v>
      </c>
      <c r="C2875" s="2">
        <v>48294300</v>
      </c>
      <c r="D2875" s="2">
        <v>43340500</v>
      </c>
      <c r="E2875" s="2">
        <v>45490600</v>
      </c>
      <c r="F2875" s="2">
        <v>50001800</v>
      </c>
      <c r="G2875" s="2">
        <v>52910800</v>
      </c>
      <c r="H2875" s="2">
        <v>55398200</v>
      </c>
      <c r="I2875" s="2">
        <v>56726300</v>
      </c>
      <c r="J2875" s="2">
        <v>56831700</v>
      </c>
      <c r="K2875" s="2">
        <v>56178200</v>
      </c>
      <c r="L2875" s="2">
        <v>55271800</v>
      </c>
      <c r="M2875" s="2">
        <v>54428600</v>
      </c>
      <c r="N2875" s="2">
        <v>53796200</v>
      </c>
      <c r="O2875" s="2">
        <v>53184800</v>
      </c>
      <c r="P2875" s="2">
        <v>52805400</v>
      </c>
      <c r="Q2875" s="2">
        <v>52510300</v>
      </c>
      <c r="R2875" s="2">
        <v>52868600</v>
      </c>
      <c r="S2875" s="2">
        <v>53205900</v>
      </c>
      <c r="T2875" s="2">
        <v>53184800</v>
      </c>
      <c r="U2875" s="2">
        <v>54154500</v>
      </c>
      <c r="V2875" s="2">
        <v>54196700</v>
      </c>
      <c r="W2875" s="2">
        <v>54470700</v>
      </c>
      <c r="X2875" s="2">
        <v>55124200</v>
      </c>
      <c r="Y2875" s="2">
        <v>56051700</v>
      </c>
      <c r="Z2875" s="2">
        <v>56979200</v>
      </c>
      <c r="AA2875" s="2">
        <v>57506200</v>
      </c>
      <c r="AB2875" s="2">
        <v>56916000</v>
      </c>
      <c r="AC2875" s="2">
        <v>57696000</v>
      </c>
      <c r="AD2875" s="2">
        <v>58497000</v>
      </c>
      <c r="AE2875" s="2">
        <v>59277000</v>
      </c>
      <c r="AF2875" s="2">
        <v>59804000</v>
      </c>
    </row>
    <row r="2876" spans="1:32">
      <c r="A2876" t="s">
        <v>8493</v>
      </c>
      <c r="B2876" t="s">
        <v>19</v>
      </c>
      <c r="C2876" s="2">
        <v>29828800</v>
      </c>
      <c r="D2876" s="2">
        <v>26769100</v>
      </c>
      <c r="E2876" s="2">
        <v>28097200</v>
      </c>
      <c r="F2876" s="2">
        <v>30883400</v>
      </c>
      <c r="G2876" s="2">
        <v>32680200</v>
      </c>
      <c r="H2876" s="2">
        <v>34216600</v>
      </c>
      <c r="I2876" s="2">
        <v>35036800</v>
      </c>
      <c r="J2876" s="2">
        <v>35101900</v>
      </c>
      <c r="K2876" s="2">
        <v>34698300</v>
      </c>
      <c r="L2876" s="2">
        <v>34138400</v>
      </c>
      <c r="M2876" s="2">
        <v>33617600</v>
      </c>
      <c r="N2876" s="2">
        <v>33227000</v>
      </c>
      <c r="O2876" s="2">
        <v>32849500</v>
      </c>
      <c r="P2876" s="2">
        <v>32615100</v>
      </c>
      <c r="Q2876" s="2">
        <v>32432800</v>
      </c>
      <c r="R2876" s="2">
        <v>32654200</v>
      </c>
      <c r="S2876" s="2">
        <v>32862500</v>
      </c>
      <c r="T2876" s="2">
        <v>32849500</v>
      </c>
      <c r="U2876" s="2">
        <v>33448400</v>
      </c>
      <c r="V2876" s="2">
        <v>33474400</v>
      </c>
      <c r="W2876" s="2">
        <v>33643700</v>
      </c>
      <c r="X2876" s="2">
        <v>34047300</v>
      </c>
      <c r="Y2876" s="2">
        <v>34620200</v>
      </c>
      <c r="Z2876" s="2">
        <v>35193100</v>
      </c>
      <c r="AA2876" s="2">
        <v>35518600</v>
      </c>
      <c r="AB2876" s="2">
        <v>35154000</v>
      </c>
      <c r="AC2876" s="2">
        <v>35635700</v>
      </c>
      <c r="AD2876" s="2">
        <v>36130500</v>
      </c>
      <c r="AE2876" s="2">
        <v>36612200</v>
      </c>
      <c r="AF2876" s="2">
        <v>36937700</v>
      </c>
    </row>
    <row r="2877" spans="1:32">
      <c r="A2877" t="s">
        <v>8494</v>
      </c>
      <c r="B2877" t="s">
        <v>19</v>
      </c>
      <c r="C2877" s="2">
        <v>3024120</v>
      </c>
      <c r="D2877" s="2">
        <v>2713920</v>
      </c>
      <c r="E2877" s="2">
        <v>2848560</v>
      </c>
      <c r="F2877" s="2">
        <v>3131040</v>
      </c>
      <c r="G2877" s="2">
        <v>3313200</v>
      </c>
      <c r="H2877" s="2">
        <v>3468960</v>
      </c>
      <c r="I2877" s="2">
        <v>3552120</v>
      </c>
      <c r="J2877" s="2">
        <v>3558720</v>
      </c>
      <c r="K2877" s="2">
        <v>3517800</v>
      </c>
      <c r="L2877" s="2">
        <v>3461040</v>
      </c>
      <c r="M2877" s="2">
        <v>3408240</v>
      </c>
      <c r="N2877" s="2">
        <v>3368640</v>
      </c>
      <c r="O2877" s="2">
        <v>3330360</v>
      </c>
      <c r="P2877" s="2">
        <v>3306600</v>
      </c>
      <c r="Q2877" s="2">
        <v>3288120</v>
      </c>
      <c r="R2877" s="2">
        <v>3310560</v>
      </c>
      <c r="S2877" s="2">
        <v>3331680</v>
      </c>
      <c r="T2877" s="2">
        <v>3330360</v>
      </c>
      <c r="U2877" s="2">
        <v>3391080</v>
      </c>
      <c r="V2877" s="2">
        <v>3393720</v>
      </c>
      <c r="W2877" s="2">
        <v>3410880</v>
      </c>
      <c r="X2877" s="2">
        <v>3451800</v>
      </c>
      <c r="Y2877" s="2">
        <v>3509880</v>
      </c>
      <c r="Z2877" s="2">
        <v>3567960</v>
      </c>
      <c r="AA2877" s="2">
        <v>3600960</v>
      </c>
      <c r="AB2877" s="2">
        <v>3564000</v>
      </c>
      <c r="AC2877" s="2">
        <v>3612840</v>
      </c>
      <c r="AD2877" s="2">
        <v>3663000</v>
      </c>
      <c r="AE2877" s="2">
        <v>3711840</v>
      </c>
      <c r="AF2877" s="2">
        <v>3744840</v>
      </c>
    </row>
    <row r="2878" spans="1:32">
      <c r="A2878" t="s">
        <v>8495</v>
      </c>
      <c r="B2878" t="s">
        <v>19</v>
      </c>
      <c r="C2878" s="2">
        <v>22085200</v>
      </c>
      <c r="D2878" s="2">
        <v>19819800</v>
      </c>
      <c r="E2878" s="2">
        <v>20803100</v>
      </c>
      <c r="F2878" s="2">
        <v>22866100</v>
      </c>
      <c r="G2878" s="2">
        <v>24196400</v>
      </c>
      <c r="H2878" s="2">
        <v>25333900</v>
      </c>
      <c r="I2878" s="2">
        <v>25941200</v>
      </c>
      <c r="J2878" s="2">
        <v>25989400</v>
      </c>
      <c r="K2878" s="2">
        <v>25690600</v>
      </c>
      <c r="L2878" s="2">
        <v>25276100</v>
      </c>
      <c r="M2878" s="2">
        <v>24890500</v>
      </c>
      <c r="N2878" s="2">
        <v>24601300</v>
      </c>
      <c r="O2878" s="2">
        <v>24321700</v>
      </c>
      <c r="P2878" s="2">
        <v>24148200</v>
      </c>
      <c r="Q2878" s="2">
        <v>24013200</v>
      </c>
      <c r="R2878" s="2">
        <v>24177100</v>
      </c>
      <c r="S2878" s="2">
        <v>24331400</v>
      </c>
      <c r="T2878" s="2">
        <v>24321700</v>
      </c>
      <c r="U2878" s="2">
        <v>24765200</v>
      </c>
      <c r="V2878" s="2">
        <v>24784400</v>
      </c>
      <c r="W2878" s="2">
        <v>24909800</v>
      </c>
      <c r="X2878" s="2">
        <v>25208600</v>
      </c>
      <c r="Y2878" s="2">
        <v>25632800</v>
      </c>
      <c r="Z2878" s="2">
        <v>26056900</v>
      </c>
      <c r="AA2878" s="2">
        <v>26297900</v>
      </c>
      <c r="AB2878" s="2">
        <v>26028000</v>
      </c>
      <c r="AC2878" s="2">
        <v>26384700</v>
      </c>
      <c r="AD2878" s="2">
        <v>26751000</v>
      </c>
      <c r="AE2878" s="2">
        <v>27107700</v>
      </c>
      <c r="AF2878" s="2">
        <v>27348700</v>
      </c>
    </row>
    <row r="2879" spans="1:32">
      <c r="A2879" t="s">
        <v>8496</v>
      </c>
      <c r="B2879" t="s">
        <v>19</v>
      </c>
      <c r="C2879" s="2">
        <v>26002800</v>
      </c>
      <c r="D2879" s="2">
        <v>23335600</v>
      </c>
      <c r="E2879" s="2">
        <v>24493300</v>
      </c>
      <c r="F2879" s="2">
        <v>26922200</v>
      </c>
      <c r="G2879" s="2">
        <v>28488500</v>
      </c>
      <c r="H2879" s="2">
        <v>29827800</v>
      </c>
      <c r="I2879" s="2">
        <v>30542800</v>
      </c>
      <c r="J2879" s="2">
        <v>30599600</v>
      </c>
      <c r="K2879" s="2">
        <v>30247800</v>
      </c>
      <c r="L2879" s="2">
        <v>29759700</v>
      </c>
      <c r="M2879" s="2">
        <v>29305700</v>
      </c>
      <c r="N2879" s="2">
        <v>28965200</v>
      </c>
      <c r="O2879" s="2">
        <v>28636000</v>
      </c>
      <c r="P2879" s="2">
        <v>28431800</v>
      </c>
      <c r="Q2879" s="2">
        <v>28272800</v>
      </c>
      <c r="R2879" s="2">
        <v>28465800</v>
      </c>
      <c r="S2879" s="2">
        <v>28647400</v>
      </c>
      <c r="T2879" s="2">
        <v>28636000</v>
      </c>
      <c r="U2879" s="2">
        <v>29158200</v>
      </c>
      <c r="V2879" s="2">
        <v>29180800</v>
      </c>
      <c r="W2879" s="2">
        <v>29328400</v>
      </c>
      <c r="X2879" s="2">
        <v>29680200</v>
      </c>
      <c r="Y2879" s="2">
        <v>30179600</v>
      </c>
      <c r="Z2879" s="2">
        <v>30679000</v>
      </c>
      <c r="AA2879" s="2">
        <v>30962800</v>
      </c>
      <c r="AB2879" s="2">
        <v>30645000</v>
      </c>
      <c r="AC2879" s="2">
        <v>31065000</v>
      </c>
      <c r="AD2879" s="2">
        <v>31496200</v>
      </c>
      <c r="AE2879" s="2">
        <v>31916200</v>
      </c>
      <c r="AF2879" s="2">
        <v>32199900</v>
      </c>
    </row>
    <row r="2880" spans="1:32">
      <c r="A2880" t="s">
        <v>8497</v>
      </c>
      <c r="B2880" t="s">
        <v>19</v>
      </c>
      <c r="C2880" s="2">
        <v>1832800</v>
      </c>
      <c r="D2880" s="2">
        <v>1644800</v>
      </c>
      <c r="E2880" s="2">
        <v>1726400</v>
      </c>
      <c r="F2880" s="2">
        <v>1897600</v>
      </c>
      <c r="G2880" s="2">
        <v>2008000</v>
      </c>
      <c r="H2880" s="2">
        <v>2102400</v>
      </c>
      <c r="I2880" s="2">
        <v>2152800</v>
      </c>
      <c r="J2880" s="2">
        <v>2156800</v>
      </c>
      <c r="K2880" s="2">
        <v>2132000</v>
      </c>
      <c r="L2880" s="2">
        <v>2097600</v>
      </c>
      <c r="M2880" s="2">
        <v>2065600</v>
      </c>
      <c r="N2880" s="2">
        <v>2041600</v>
      </c>
      <c r="O2880" s="2">
        <v>2018400</v>
      </c>
      <c r="P2880" s="2">
        <v>2004000</v>
      </c>
      <c r="Q2880" s="2">
        <v>1992800</v>
      </c>
      <c r="R2880" s="2">
        <v>2006400</v>
      </c>
      <c r="S2880" s="2">
        <v>2019200</v>
      </c>
      <c r="T2880" s="2">
        <v>2018400</v>
      </c>
      <c r="U2880" s="2">
        <v>2055200</v>
      </c>
      <c r="V2880" s="2">
        <v>2056800</v>
      </c>
      <c r="W2880" s="2">
        <v>2067200</v>
      </c>
      <c r="X2880" s="2">
        <v>2092000</v>
      </c>
      <c r="Y2880" s="2">
        <v>2127200</v>
      </c>
      <c r="Z2880" s="2">
        <v>2162400</v>
      </c>
      <c r="AA2880" s="2">
        <v>2182400</v>
      </c>
      <c r="AB2880" s="2">
        <v>2160000</v>
      </c>
      <c r="AC2880" s="2">
        <v>2189600</v>
      </c>
      <c r="AD2880" s="2">
        <v>2220000</v>
      </c>
      <c r="AE2880" s="2">
        <v>2249600</v>
      </c>
      <c r="AF2880" s="2">
        <v>2269600</v>
      </c>
    </row>
    <row r="2881" spans="1:32">
      <c r="A2881" t="s">
        <v>8498</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8499</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8500</v>
      </c>
      <c r="B2883" t="s">
        <v>19</v>
      </c>
      <c r="C2883" s="2">
        <v>187289000</v>
      </c>
      <c r="D2883" s="2">
        <v>189988000</v>
      </c>
      <c r="E2883" s="2">
        <v>184649000</v>
      </c>
      <c r="F2883" s="2">
        <v>186389000</v>
      </c>
      <c r="G2883" s="2">
        <v>189328000</v>
      </c>
      <c r="H2883" s="2">
        <v>192088000</v>
      </c>
      <c r="I2883" s="2">
        <v>194008000</v>
      </c>
      <c r="J2883" s="2">
        <v>194788000</v>
      </c>
      <c r="K2883" s="2">
        <v>194368000</v>
      </c>
      <c r="L2883" s="2">
        <v>193408000</v>
      </c>
      <c r="M2883" s="2">
        <v>191548000</v>
      </c>
      <c r="N2883" s="2">
        <v>191548000</v>
      </c>
      <c r="O2883" s="2">
        <v>193888000</v>
      </c>
      <c r="P2883" s="2">
        <v>196527000</v>
      </c>
      <c r="Q2883" s="2">
        <v>199527000</v>
      </c>
      <c r="R2883" s="2">
        <v>203186000</v>
      </c>
      <c r="S2883" s="2">
        <v>207025000</v>
      </c>
      <c r="T2883" s="2">
        <v>210805000</v>
      </c>
      <c r="U2883" s="2">
        <v>215604000</v>
      </c>
      <c r="V2883" s="2">
        <v>219743000</v>
      </c>
      <c r="W2883" s="2">
        <v>224243000</v>
      </c>
      <c r="X2883" s="2">
        <v>228862000</v>
      </c>
      <c r="Y2883" s="2">
        <v>234021000</v>
      </c>
      <c r="Z2883" s="2">
        <v>239120000</v>
      </c>
      <c r="AA2883" s="2">
        <v>243739000</v>
      </c>
      <c r="AB2883" s="2">
        <v>247699000</v>
      </c>
      <c r="AC2883" s="2">
        <v>253038000</v>
      </c>
      <c r="AD2883" s="2">
        <v>258377000</v>
      </c>
      <c r="AE2883" s="2">
        <v>263656000</v>
      </c>
      <c r="AF2883" s="2">
        <v>269655000</v>
      </c>
    </row>
    <row r="2884" spans="1:32">
      <c r="A2884" t="s">
        <v>8501</v>
      </c>
      <c r="B2884" t="s">
        <v>19</v>
      </c>
      <c r="C2884" s="2">
        <v>1044060000</v>
      </c>
      <c r="D2884" s="2">
        <v>1059110000</v>
      </c>
      <c r="E2884" s="2">
        <v>1029340000</v>
      </c>
      <c r="F2884" s="2">
        <v>1039040000</v>
      </c>
      <c r="G2884" s="2">
        <v>1055430000</v>
      </c>
      <c r="H2884" s="2">
        <v>1070810000</v>
      </c>
      <c r="I2884" s="2">
        <v>1081510000</v>
      </c>
      <c r="J2884" s="2">
        <v>1085860000</v>
      </c>
      <c r="K2884" s="2">
        <v>1083520000</v>
      </c>
      <c r="L2884" s="2">
        <v>1078170000</v>
      </c>
      <c r="M2884" s="2">
        <v>1067800000</v>
      </c>
      <c r="N2884" s="2">
        <v>1067800000</v>
      </c>
      <c r="O2884" s="2">
        <v>1080850000</v>
      </c>
      <c r="P2884" s="2">
        <v>1095560000</v>
      </c>
      <c r="Q2884" s="2">
        <v>1112280000</v>
      </c>
      <c r="R2884" s="2">
        <v>1132680000</v>
      </c>
      <c r="S2884" s="2">
        <v>1154080000</v>
      </c>
      <c r="T2884" s="2">
        <v>1175150000</v>
      </c>
      <c r="U2884" s="2">
        <v>1201910000</v>
      </c>
      <c r="V2884" s="2">
        <v>1224980000</v>
      </c>
      <c r="W2884" s="2">
        <v>1250060000</v>
      </c>
      <c r="X2884" s="2">
        <v>1275810000</v>
      </c>
      <c r="Y2884" s="2">
        <v>1304570000</v>
      </c>
      <c r="Z2884" s="2">
        <v>1333000000</v>
      </c>
      <c r="AA2884" s="2">
        <v>1358750000</v>
      </c>
      <c r="AB2884" s="2">
        <v>1380820000</v>
      </c>
      <c r="AC2884" s="2">
        <v>1410580000</v>
      </c>
      <c r="AD2884" s="2">
        <v>1440350000</v>
      </c>
      <c r="AE2884" s="2">
        <v>1469780000</v>
      </c>
      <c r="AF2884" s="2">
        <v>1503220000</v>
      </c>
    </row>
    <row r="2885" spans="1:32">
      <c r="A2885" t="s">
        <v>8502</v>
      </c>
      <c r="B2885" t="s">
        <v>19</v>
      </c>
      <c r="C2885" s="2">
        <v>1746700000</v>
      </c>
      <c r="D2885" s="2">
        <v>1771870000</v>
      </c>
      <c r="E2885" s="2">
        <v>1722080000</v>
      </c>
      <c r="F2885" s="2">
        <v>1738300000</v>
      </c>
      <c r="G2885" s="2">
        <v>1765720000</v>
      </c>
      <c r="H2885" s="2">
        <v>1791450000</v>
      </c>
      <c r="I2885" s="2">
        <v>1809360000</v>
      </c>
      <c r="J2885" s="2">
        <v>1816630000</v>
      </c>
      <c r="K2885" s="2">
        <v>1812720000</v>
      </c>
      <c r="L2885" s="2">
        <v>1803760000</v>
      </c>
      <c r="M2885" s="2">
        <v>1786420000</v>
      </c>
      <c r="N2885" s="2">
        <v>1786420000</v>
      </c>
      <c r="O2885" s="2">
        <v>1808240000</v>
      </c>
      <c r="P2885" s="2">
        <v>1832860000</v>
      </c>
      <c r="Q2885" s="2">
        <v>1860830000</v>
      </c>
      <c r="R2885" s="2">
        <v>1894960000</v>
      </c>
      <c r="S2885" s="2">
        <v>1930770000</v>
      </c>
      <c r="T2885" s="2">
        <v>1966010000</v>
      </c>
      <c r="U2885" s="2">
        <v>2010770000</v>
      </c>
      <c r="V2885" s="2">
        <v>2049380000</v>
      </c>
      <c r="W2885" s="2">
        <v>2091340000</v>
      </c>
      <c r="X2885" s="2">
        <v>2134420000</v>
      </c>
      <c r="Y2885" s="2">
        <v>2182530000</v>
      </c>
      <c r="Z2885" s="2">
        <v>2230090000</v>
      </c>
      <c r="AA2885" s="2">
        <v>2273170000</v>
      </c>
      <c r="AB2885" s="2">
        <v>2310090000</v>
      </c>
      <c r="AC2885" s="2">
        <v>2359890000</v>
      </c>
      <c r="AD2885" s="2">
        <v>2409680000</v>
      </c>
      <c r="AE2885" s="2">
        <v>2458910000</v>
      </c>
      <c r="AF2885" s="2">
        <v>2514860000</v>
      </c>
    </row>
    <row r="2886" spans="1:32">
      <c r="A2886" t="s">
        <v>8503</v>
      </c>
      <c r="B2886" t="s">
        <v>19</v>
      </c>
      <c r="C2886" s="2">
        <v>70057700</v>
      </c>
      <c r="D2886" s="2">
        <v>71067500</v>
      </c>
      <c r="E2886" s="2">
        <v>69070300</v>
      </c>
      <c r="F2886" s="2">
        <v>69721100</v>
      </c>
      <c r="G2886" s="2">
        <v>70820600</v>
      </c>
      <c r="H2886" s="2">
        <v>71852900</v>
      </c>
      <c r="I2886" s="2">
        <v>72571000</v>
      </c>
      <c r="J2886" s="2">
        <v>72862700</v>
      </c>
      <c r="K2886" s="2">
        <v>72705600</v>
      </c>
      <c r="L2886" s="2">
        <v>72346600</v>
      </c>
      <c r="M2886" s="2">
        <v>71650900</v>
      </c>
      <c r="N2886" s="2">
        <v>71650900</v>
      </c>
      <c r="O2886" s="2">
        <v>72526100</v>
      </c>
      <c r="P2886" s="2">
        <v>73513400</v>
      </c>
      <c r="Q2886" s="2">
        <v>74635400</v>
      </c>
      <c r="R2886" s="2">
        <v>76004300</v>
      </c>
      <c r="S2886" s="2">
        <v>77440400</v>
      </c>
      <c r="T2886" s="2">
        <v>78854200</v>
      </c>
      <c r="U2886" s="2">
        <v>80649400</v>
      </c>
      <c r="V2886" s="2">
        <v>82197700</v>
      </c>
      <c r="W2886" s="2">
        <v>83880700</v>
      </c>
      <c r="X2886" s="2">
        <v>85608600</v>
      </c>
      <c r="Y2886" s="2">
        <v>87538400</v>
      </c>
      <c r="Z2886" s="2">
        <v>89445800</v>
      </c>
      <c r="AA2886" s="2">
        <v>91173700</v>
      </c>
      <c r="AB2886" s="2">
        <v>92654800</v>
      </c>
      <c r="AC2886" s="2">
        <v>94651900</v>
      </c>
      <c r="AD2886" s="2">
        <v>96649100</v>
      </c>
      <c r="AE2886" s="2">
        <v>98623800</v>
      </c>
      <c r="AF2886" s="2">
        <v>100868000</v>
      </c>
    </row>
    <row r="2887" spans="1:32">
      <c r="A2887" t="s">
        <v>8504</v>
      </c>
      <c r="B2887" t="s">
        <v>19</v>
      </c>
      <c r="C2887" s="2">
        <v>65811800</v>
      </c>
      <c r="D2887" s="2">
        <v>66760400</v>
      </c>
      <c r="E2887" s="2">
        <v>64884200</v>
      </c>
      <c r="F2887" s="2">
        <v>65495600</v>
      </c>
      <c r="G2887" s="2">
        <v>66528500</v>
      </c>
      <c r="H2887" s="2">
        <v>67498200</v>
      </c>
      <c r="I2887" s="2">
        <v>68172700</v>
      </c>
      <c r="J2887" s="2">
        <v>68446800</v>
      </c>
      <c r="K2887" s="2">
        <v>68299200</v>
      </c>
      <c r="L2887" s="2">
        <v>67961900</v>
      </c>
      <c r="M2887" s="2">
        <v>67308400</v>
      </c>
      <c r="N2887" s="2">
        <v>67308400</v>
      </c>
      <c r="O2887" s="2">
        <v>68130600</v>
      </c>
      <c r="P2887" s="2">
        <v>69058100</v>
      </c>
      <c r="Q2887" s="2">
        <v>70112100</v>
      </c>
      <c r="R2887" s="2">
        <v>71398000</v>
      </c>
      <c r="S2887" s="2">
        <v>72747100</v>
      </c>
      <c r="T2887" s="2">
        <v>74075100</v>
      </c>
      <c r="U2887" s="2">
        <v>75761500</v>
      </c>
      <c r="V2887" s="2">
        <v>77216000</v>
      </c>
      <c r="W2887" s="2">
        <v>78797000</v>
      </c>
      <c r="X2887" s="2">
        <v>80420200</v>
      </c>
      <c r="Y2887" s="2">
        <v>82233100</v>
      </c>
      <c r="Z2887" s="2">
        <v>84024900</v>
      </c>
      <c r="AA2887" s="2">
        <v>85648000</v>
      </c>
      <c r="AB2887" s="2">
        <v>87039300</v>
      </c>
      <c r="AC2887" s="2">
        <v>88915400</v>
      </c>
      <c r="AD2887" s="2">
        <v>90791600</v>
      </c>
      <c r="AE2887" s="2">
        <v>92646600</v>
      </c>
      <c r="AF2887" s="2">
        <v>94754600</v>
      </c>
    </row>
    <row r="2888" spans="1:32">
      <c r="A2888" t="s">
        <v>8505</v>
      </c>
      <c r="B2888" t="s">
        <v>19</v>
      </c>
      <c r="C2888" s="2">
        <v>40648400</v>
      </c>
      <c r="D2888" s="2">
        <v>41234300</v>
      </c>
      <c r="E2888" s="2">
        <v>40075600</v>
      </c>
      <c r="F2888" s="2">
        <v>40453100</v>
      </c>
      <c r="G2888" s="2">
        <v>41091100</v>
      </c>
      <c r="H2888" s="2">
        <v>41690000</v>
      </c>
      <c r="I2888" s="2">
        <v>42106700</v>
      </c>
      <c r="J2888" s="2">
        <v>42275900</v>
      </c>
      <c r="K2888" s="2">
        <v>42184800</v>
      </c>
      <c r="L2888" s="2">
        <v>41976500</v>
      </c>
      <c r="M2888" s="2">
        <v>41572900</v>
      </c>
      <c r="N2888" s="2">
        <v>41572900</v>
      </c>
      <c r="O2888" s="2">
        <v>42080600</v>
      </c>
      <c r="P2888" s="2">
        <v>42653500</v>
      </c>
      <c r="Q2888" s="2">
        <v>43304500</v>
      </c>
      <c r="R2888" s="2">
        <v>44098700</v>
      </c>
      <c r="S2888" s="2">
        <v>44932000</v>
      </c>
      <c r="T2888" s="2">
        <v>45752300</v>
      </c>
      <c r="U2888" s="2">
        <v>46793900</v>
      </c>
      <c r="V2888" s="2">
        <v>47692300</v>
      </c>
      <c r="W2888" s="2">
        <v>48668800</v>
      </c>
      <c r="X2888" s="2">
        <v>49671300</v>
      </c>
      <c r="Y2888" s="2">
        <v>50791000</v>
      </c>
      <c r="Z2888" s="2">
        <v>51897700</v>
      </c>
      <c r="AA2888" s="2">
        <v>52900300</v>
      </c>
      <c r="AB2888" s="2">
        <v>53759600</v>
      </c>
      <c r="AC2888" s="2">
        <v>54918400</v>
      </c>
      <c r="AD2888" s="2">
        <v>56077100</v>
      </c>
      <c r="AE2888" s="2">
        <v>57222900</v>
      </c>
      <c r="AF2888" s="2">
        <v>58524900</v>
      </c>
    </row>
    <row r="2889" spans="1:32">
      <c r="A2889" t="s">
        <v>8506</v>
      </c>
      <c r="B2889" t="s">
        <v>19</v>
      </c>
      <c r="C2889" s="2">
        <v>4121040</v>
      </c>
      <c r="D2889" s="2">
        <v>4180440</v>
      </c>
      <c r="E2889" s="2">
        <v>4062960</v>
      </c>
      <c r="F2889" s="2">
        <v>4101240</v>
      </c>
      <c r="G2889" s="2">
        <v>4165920</v>
      </c>
      <c r="H2889" s="2">
        <v>4226640</v>
      </c>
      <c r="I2889" s="2">
        <v>4268880</v>
      </c>
      <c r="J2889" s="2">
        <v>4286040</v>
      </c>
      <c r="K2889" s="2">
        <v>4276800</v>
      </c>
      <c r="L2889" s="2">
        <v>4255680</v>
      </c>
      <c r="M2889" s="2">
        <v>4214760</v>
      </c>
      <c r="N2889" s="2">
        <v>4214760</v>
      </c>
      <c r="O2889" s="2">
        <v>4266240</v>
      </c>
      <c r="P2889" s="2">
        <v>4324320</v>
      </c>
      <c r="Q2889" s="2">
        <v>4390320</v>
      </c>
      <c r="R2889" s="2">
        <v>4470840</v>
      </c>
      <c r="S2889" s="2">
        <v>4555320</v>
      </c>
      <c r="T2889" s="2">
        <v>4638480</v>
      </c>
      <c r="U2889" s="2">
        <v>4744080</v>
      </c>
      <c r="V2889" s="2">
        <v>4835160</v>
      </c>
      <c r="W2889" s="2">
        <v>4934160</v>
      </c>
      <c r="X2889" s="2">
        <v>5035800</v>
      </c>
      <c r="Y2889" s="2">
        <v>5149320</v>
      </c>
      <c r="Z2889" s="2">
        <v>5261520</v>
      </c>
      <c r="AA2889" s="2">
        <v>5363160</v>
      </c>
      <c r="AB2889" s="2">
        <v>5450280</v>
      </c>
      <c r="AC2889" s="2">
        <v>5567760</v>
      </c>
      <c r="AD2889" s="2">
        <v>5685240</v>
      </c>
      <c r="AE2889" s="2">
        <v>5801400</v>
      </c>
      <c r="AF2889" s="2">
        <v>5933400</v>
      </c>
    </row>
    <row r="2890" spans="1:32">
      <c r="A2890" t="s">
        <v>8507</v>
      </c>
      <c r="B2890" t="s">
        <v>19</v>
      </c>
      <c r="C2890" s="2">
        <v>30096100</v>
      </c>
      <c r="D2890" s="2">
        <v>30529900</v>
      </c>
      <c r="E2890" s="2">
        <v>29671900</v>
      </c>
      <c r="F2890" s="2">
        <v>29951500</v>
      </c>
      <c r="G2890" s="2">
        <v>30423800</v>
      </c>
      <c r="H2890" s="2">
        <v>30867300</v>
      </c>
      <c r="I2890" s="2">
        <v>31175800</v>
      </c>
      <c r="J2890" s="2">
        <v>31301100</v>
      </c>
      <c r="K2890" s="2">
        <v>31233600</v>
      </c>
      <c r="L2890" s="2">
        <v>31079400</v>
      </c>
      <c r="M2890" s="2">
        <v>30780500</v>
      </c>
      <c r="N2890" s="2">
        <v>30780500</v>
      </c>
      <c r="O2890" s="2">
        <v>31156500</v>
      </c>
      <c r="P2890" s="2">
        <v>31580600</v>
      </c>
      <c r="Q2890" s="2">
        <v>32062600</v>
      </c>
      <c r="R2890" s="2">
        <v>32650700</v>
      </c>
      <c r="S2890" s="2">
        <v>33267600</v>
      </c>
      <c r="T2890" s="2">
        <v>33875000</v>
      </c>
      <c r="U2890" s="2">
        <v>34646200</v>
      </c>
      <c r="V2890" s="2">
        <v>35311300</v>
      </c>
      <c r="W2890" s="2">
        <v>36034300</v>
      </c>
      <c r="X2890" s="2">
        <v>36776600</v>
      </c>
      <c r="Y2890" s="2">
        <v>37605600</v>
      </c>
      <c r="Z2890" s="2">
        <v>38425000</v>
      </c>
      <c r="AA2890" s="2">
        <v>39167300</v>
      </c>
      <c r="AB2890" s="2">
        <v>39803600</v>
      </c>
      <c r="AC2890" s="2">
        <v>40661500</v>
      </c>
      <c r="AD2890" s="2">
        <v>41519500</v>
      </c>
      <c r="AE2890" s="2">
        <v>42367800</v>
      </c>
      <c r="AF2890" s="2">
        <v>43331800</v>
      </c>
    </row>
    <row r="2891" spans="1:32">
      <c r="A2891" t="s">
        <v>8508</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8509</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8510</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8511</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8512</v>
      </c>
      <c r="B2895" t="s">
        <v>19</v>
      </c>
      <c r="C2895" s="2">
        <v>306909000</v>
      </c>
      <c r="D2895" s="2">
        <v>296231000</v>
      </c>
      <c r="E2895" s="2">
        <v>293171000</v>
      </c>
      <c r="F2895" s="2">
        <v>300250000</v>
      </c>
      <c r="G2895" s="2">
        <v>306249000</v>
      </c>
      <c r="H2895" s="2">
        <v>320227000</v>
      </c>
      <c r="I2895" s="2">
        <v>331265000</v>
      </c>
      <c r="J2895" s="2">
        <v>334504000</v>
      </c>
      <c r="K2895" s="2">
        <v>333964000</v>
      </c>
      <c r="L2895" s="2">
        <v>332705000</v>
      </c>
      <c r="M2895" s="2">
        <v>332525000</v>
      </c>
      <c r="N2895" s="2">
        <v>335104000</v>
      </c>
      <c r="O2895" s="2">
        <v>337444000</v>
      </c>
      <c r="P2895" s="2">
        <v>340503000</v>
      </c>
      <c r="Q2895" s="2">
        <v>344463000</v>
      </c>
      <c r="R2895" s="2">
        <v>349982000</v>
      </c>
      <c r="S2895" s="2">
        <v>354781000</v>
      </c>
      <c r="T2895" s="2">
        <v>358260000</v>
      </c>
      <c r="U2895" s="2">
        <v>364499000</v>
      </c>
      <c r="V2895" s="2">
        <v>367259000</v>
      </c>
      <c r="W2895" s="2">
        <v>371338000</v>
      </c>
      <c r="X2895" s="2">
        <v>376617000</v>
      </c>
      <c r="Y2895" s="2">
        <v>381716000</v>
      </c>
      <c r="Z2895" s="2">
        <v>386036000</v>
      </c>
      <c r="AA2895" s="2">
        <v>389215000</v>
      </c>
      <c r="AB2895" s="2">
        <v>390895000</v>
      </c>
      <c r="AC2895" s="2">
        <v>396534000</v>
      </c>
      <c r="AD2895" s="2">
        <v>401873000</v>
      </c>
      <c r="AE2895" s="2">
        <v>406072000</v>
      </c>
      <c r="AF2895" s="2">
        <v>410812000</v>
      </c>
    </row>
    <row r="2896" spans="1:32">
      <c r="A2896" t="s">
        <v>8513</v>
      </c>
      <c r="B2896" t="s">
        <v>19</v>
      </c>
      <c r="C2896" s="2">
        <v>1710890000</v>
      </c>
      <c r="D2896" s="2">
        <v>1651370000</v>
      </c>
      <c r="E2896" s="2">
        <v>1634310000</v>
      </c>
      <c r="F2896" s="2">
        <v>1673770000</v>
      </c>
      <c r="G2896" s="2">
        <v>1707210000</v>
      </c>
      <c r="H2896" s="2">
        <v>1785130000</v>
      </c>
      <c r="I2896" s="2">
        <v>1846670000</v>
      </c>
      <c r="J2896" s="2">
        <v>1864730000</v>
      </c>
      <c r="K2896" s="2">
        <v>1861720000</v>
      </c>
      <c r="L2896" s="2">
        <v>1854690000</v>
      </c>
      <c r="M2896" s="2">
        <v>1853690000</v>
      </c>
      <c r="N2896" s="2">
        <v>1868070000</v>
      </c>
      <c r="O2896" s="2">
        <v>1881110000</v>
      </c>
      <c r="P2896" s="2">
        <v>1898170000</v>
      </c>
      <c r="Q2896" s="2">
        <v>1920240000</v>
      </c>
      <c r="R2896" s="2">
        <v>1951010000</v>
      </c>
      <c r="S2896" s="2">
        <v>1977760000</v>
      </c>
      <c r="T2896" s="2">
        <v>1997160000</v>
      </c>
      <c r="U2896" s="2">
        <v>2031940000</v>
      </c>
      <c r="V2896" s="2">
        <v>2047320000</v>
      </c>
      <c r="W2896" s="2">
        <v>2070060000</v>
      </c>
      <c r="X2896" s="2">
        <v>2099490000</v>
      </c>
      <c r="Y2896" s="2">
        <v>2127910000</v>
      </c>
      <c r="Z2896" s="2">
        <v>2151990000</v>
      </c>
      <c r="AA2896" s="2">
        <v>2169720000</v>
      </c>
      <c r="AB2896" s="2">
        <v>2179080000</v>
      </c>
      <c r="AC2896" s="2">
        <v>2210520000</v>
      </c>
      <c r="AD2896" s="2">
        <v>2240280000</v>
      </c>
      <c r="AE2896" s="2">
        <v>2263690000</v>
      </c>
      <c r="AF2896" s="2">
        <v>2290110000</v>
      </c>
    </row>
    <row r="2897" spans="1:32">
      <c r="A2897" t="s">
        <v>8514</v>
      </c>
      <c r="B2897" t="s">
        <v>19</v>
      </c>
      <c r="C2897" s="2">
        <v>2862300000</v>
      </c>
      <c r="D2897" s="2">
        <v>2762710000</v>
      </c>
      <c r="E2897" s="2">
        <v>2734180000</v>
      </c>
      <c r="F2897" s="2">
        <v>2800200000</v>
      </c>
      <c r="G2897" s="2">
        <v>2856150000</v>
      </c>
      <c r="H2897" s="2">
        <v>2986500000</v>
      </c>
      <c r="I2897" s="2">
        <v>3089450000</v>
      </c>
      <c r="J2897" s="2">
        <v>3119660000</v>
      </c>
      <c r="K2897" s="2">
        <v>3114630000</v>
      </c>
      <c r="L2897" s="2">
        <v>3102880000</v>
      </c>
      <c r="M2897" s="2">
        <v>3101200000</v>
      </c>
      <c r="N2897" s="2">
        <v>3125260000</v>
      </c>
      <c r="O2897" s="2">
        <v>3147080000</v>
      </c>
      <c r="P2897" s="2">
        <v>3175610000</v>
      </c>
      <c r="Q2897" s="2">
        <v>3212530000</v>
      </c>
      <c r="R2897" s="2">
        <v>3264010000</v>
      </c>
      <c r="S2897" s="2">
        <v>3308760000</v>
      </c>
      <c r="T2897" s="2">
        <v>3341210000</v>
      </c>
      <c r="U2897" s="2">
        <v>3399400000</v>
      </c>
      <c r="V2897" s="2">
        <v>3425140000</v>
      </c>
      <c r="W2897" s="2">
        <v>3463180000</v>
      </c>
      <c r="X2897" s="2">
        <v>3512420000</v>
      </c>
      <c r="Y2897" s="2">
        <v>3559970000</v>
      </c>
      <c r="Z2897" s="2">
        <v>3600250000</v>
      </c>
      <c r="AA2897" s="2">
        <v>3629910000</v>
      </c>
      <c r="AB2897" s="2">
        <v>3645570000</v>
      </c>
      <c r="AC2897" s="2">
        <v>3698160000</v>
      </c>
      <c r="AD2897" s="2">
        <v>3747960000</v>
      </c>
      <c r="AE2897" s="2">
        <v>3787120000</v>
      </c>
      <c r="AF2897" s="2">
        <v>3831320000</v>
      </c>
    </row>
    <row r="2898" spans="1:32">
      <c r="A2898" t="s">
        <v>8515</v>
      </c>
      <c r="B2898" t="s">
        <v>19</v>
      </c>
      <c r="C2898" s="2">
        <v>114803000</v>
      </c>
      <c r="D2898" s="2">
        <v>110809000</v>
      </c>
      <c r="E2898" s="2">
        <v>109664000</v>
      </c>
      <c r="F2898" s="2">
        <v>112312000</v>
      </c>
      <c r="G2898" s="2">
        <v>114556000</v>
      </c>
      <c r="H2898" s="2">
        <v>119785000</v>
      </c>
      <c r="I2898" s="2">
        <v>123914000</v>
      </c>
      <c r="J2898" s="2">
        <v>125125000</v>
      </c>
      <c r="K2898" s="2">
        <v>124923000</v>
      </c>
      <c r="L2898" s="2">
        <v>124452000</v>
      </c>
      <c r="M2898" s="2">
        <v>124385000</v>
      </c>
      <c r="N2898" s="2">
        <v>125350000</v>
      </c>
      <c r="O2898" s="2">
        <v>126225000</v>
      </c>
      <c r="P2898" s="2">
        <v>127369000</v>
      </c>
      <c r="Q2898" s="2">
        <v>128850000</v>
      </c>
      <c r="R2898" s="2">
        <v>130915000</v>
      </c>
      <c r="S2898" s="2">
        <v>132710000</v>
      </c>
      <c r="T2898" s="2">
        <v>134012000</v>
      </c>
      <c r="U2898" s="2">
        <v>136345000</v>
      </c>
      <c r="V2898" s="2">
        <v>137378000</v>
      </c>
      <c r="W2898" s="2">
        <v>138904000</v>
      </c>
      <c r="X2898" s="2">
        <v>140878000</v>
      </c>
      <c r="Y2898" s="2">
        <v>142786000</v>
      </c>
      <c r="Z2898" s="2">
        <v>144401000</v>
      </c>
      <c r="AA2898" s="2">
        <v>145591000</v>
      </c>
      <c r="AB2898" s="2">
        <v>146219000</v>
      </c>
      <c r="AC2898" s="2">
        <v>148328000</v>
      </c>
      <c r="AD2898" s="2">
        <v>150326000</v>
      </c>
      <c r="AE2898" s="2">
        <v>151896000</v>
      </c>
      <c r="AF2898" s="2">
        <v>153669000</v>
      </c>
    </row>
    <row r="2899" spans="1:32">
      <c r="A2899" t="s">
        <v>8516</v>
      </c>
      <c r="B2899" t="s">
        <v>19</v>
      </c>
      <c r="C2899" s="2">
        <v>107845000</v>
      </c>
      <c r="D2899" s="2">
        <v>104093000</v>
      </c>
      <c r="E2899" s="2">
        <v>103018000</v>
      </c>
      <c r="F2899" s="2">
        <v>105505000</v>
      </c>
      <c r="G2899" s="2">
        <v>107613000</v>
      </c>
      <c r="H2899" s="2">
        <v>112525000</v>
      </c>
      <c r="I2899" s="2">
        <v>116404000</v>
      </c>
      <c r="J2899" s="2">
        <v>117542000</v>
      </c>
      <c r="K2899" s="2">
        <v>117352000</v>
      </c>
      <c r="L2899" s="2">
        <v>116910000</v>
      </c>
      <c r="M2899" s="2">
        <v>116846000</v>
      </c>
      <c r="N2899" s="2">
        <v>117753000</v>
      </c>
      <c r="O2899" s="2">
        <v>118575000</v>
      </c>
      <c r="P2899" s="2">
        <v>119650000</v>
      </c>
      <c r="Q2899" s="2">
        <v>121041000</v>
      </c>
      <c r="R2899" s="2">
        <v>122981000</v>
      </c>
      <c r="S2899" s="2">
        <v>124667000</v>
      </c>
      <c r="T2899" s="2">
        <v>125890000</v>
      </c>
      <c r="U2899" s="2">
        <v>128082000</v>
      </c>
      <c r="V2899" s="2">
        <v>129052000</v>
      </c>
      <c r="W2899" s="2">
        <v>130485000</v>
      </c>
      <c r="X2899" s="2">
        <v>132340000</v>
      </c>
      <c r="Y2899" s="2">
        <v>134132000</v>
      </c>
      <c r="Z2899" s="2">
        <v>135650000</v>
      </c>
      <c r="AA2899" s="2">
        <v>136767000</v>
      </c>
      <c r="AB2899" s="2">
        <v>137357000</v>
      </c>
      <c r="AC2899" s="2">
        <v>139339000</v>
      </c>
      <c r="AD2899" s="2">
        <v>141215000</v>
      </c>
      <c r="AE2899" s="2">
        <v>142691000</v>
      </c>
      <c r="AF2899" s="2">
        <v>144356000</v>
      </c>
    </row>
    <row r="2900" spans="1:32">
      <c r="A2900" t="s">
        <v>8517</v>
      </c>
      <c r="B2900" t="s">
        <v>19</v>
      </c>
      <c r="C2900" s="2">
        <v>66610300</v>
      </c>
      <c r="D2900" s="2">
        <v>64292800</v>
      </c>
      <c r="E2900" s="2">
        <v>63628700</v>
      </c>
      <c r="F2900" s="2">
        <v>65165100</v>
      </c>
      <c r="G2900" s="2">
        <v>66467100</v>
      </c>
      <c r="H2900" s="2">
        <v>69500800</v>
      </c>
      <c r="I2900" s="2">
        <v>71896400</v>
      </c>
      <c r="J2900" s="2">
        <v>72599500</v>
      </c>
      <c r="K2900" s="2">
        <v>72482300</v>
      </c>
      <c r="L2900" s="2">
        <v>72208900</v>
      </c>
      <c r="M2900" s="2">
        <v>72169900</v>
      </c>
      <c r="N2900" s="2">
        <v>72729700</v>
      </c>
      <c r="O2900" s="2">
        <v>73237500</v>
      </c>
      <c r="P2900" s="2">
        <v>73901500</v>
      </c>
      <c r="Q2900" s="2">
        <v>74760800</v>
      </c>
      <c r="R2900" s="2">
        <v>75958700</v>
      </c>
      <c r="S2900" s="2">
        <v>77000300</v>
      </c>
      <c r="T2900" s="2">
        <v>77755400</v>
      </c>
      <c r="U2900" s="2">
        <v>79109500</v>
      </c>
      <c r="V2900" s="2">
        <v>79708400</v>
      </c>
      <c r="W2900" s="2">
        <v>80593800</v>
      </c>
      <c r="X2900" s="2">
        <v>81739600</v>
      </c>
      <c r="Y2900" s="2">
        <v>82846300</v>
      </c>
      <c r="Z2900" s="2">
        <v>83783700</v>
      </c>
      <c r="AA2900" s="2">
        <v>84473800</v>
      </c>
      <c r="AB2900" s="2">
        <v>84838300</v>
      </c>
      <c r="AC2900" s="2">
        <v>86062200</v>
      </c>
      <c r="AD2900" s="2">
        <v>87221000</v>
      </c>
      <c r="AE2900" s="2">
        <v>88132400</v>
      </c>
      <c r="AF2900" s="2">
        <v>89161000</v>
      </c>
    </row>
    <row r="2901" spans="1:32">
      <c r="A2901" t="s">
        <v>8518</v>
      </c>
      <c r="B2901" t="s">
        <v>19</v>
      </c>
      <c r="C2901" s="2">
        <v>6753120</v>
      </c>
      <c r="D2901" s="2">
        <v>6518160</v>
      </c>
      <c r="E2901" s="2">
        <v>6450840</v>
      </c>
      <c r="F2901" s="2">
        <v>6606600</v>
      </c>
      <c r="G2901" s="2">
        <v>6738600</v>
      </c>
      <c r="H2901" s="2">
        <v>7046160</v>
      </c>
      <c r="I2901" s="2">
        <v>7289040</v>
      </c>
      <c r="J2901" s="2">
        <v>7360320</v>
      </c>
      <c r="K2901" s="2">
        <v>7348440</v>
      </c>
      <c r="L2901" s="2">
        <v>7320720</v>
      </c>
      <c r="M2901" s="2">
        <v>7316760</v>
      </c>
      <c r="N2901" s="2">
        <v>7373520</v>
      </c>
      <c r="O2901" s="2">
        <v>7425000</v>
      </c>
      <c r="P2901" s="2">
        <v>7492320</v>
      </c>
      <c r="Q2901" s="2">
        <v>7579440</v>
      </c>
      <c r="R2901" s="2">
        <v>7700880</v>
      </c>
      <c r="S2901" s="2">
        <v>7806480</v>
      </c>
      <c r="T2901" s="2">
        <v>7883040</v>
      </c>
      <c r="U2901" s="2">
        <v>8020320</v>
      </c>
      <c r="V2901" s="2">
        <v>8081040</v>
      </c>
      <c r="W2901" s="2">
        <v>8170800</v>
      </c>
      <c r="X2901" s="2">
        <v>8286960</v>
      </c>
      <c r="Y2901" s="2">
        <v>8399160</v>
      </c>
      <c r="Z2901" s="2">
        <v>8494200</v>
      </c>
      <c r="AA2901" s="2">
        <v>8564160</v>
      </c>
      <c r="AB2901" s="2">
        <v>8601120</v>
      </c>
      <c r="AC2901" s="2">
        <v>8725200</v>
      </c>
      <c r="AD2901" s="2">
        <v>8842680</v>
      </c>
      <c r="AE2901" s="2">
        <v>8935080</v>
      </c>
      <c r="AF2901" s="2">
        <v>9039360</v>
      </c>
    </row>
    <row r="2902" spans="1:32">
      <c r="A2902" t="s">
        <v>8519</v>
      </c>
      <c r="B2902" t="s">
        <v>19</v>
      </c>
      <c r="C2902" s="2">
        <v>49318200</v>
      </c>
      <c r="D2902" s="2">
        <v>47602300</v>
      </c>
      <c r="E2902" s="2">
        <v>47110700</v>
      </c>
      <c r="F2902" s="2">
        <v>48248200</v>
      </c>
      <c r="G2902" s="2">
        <v>49212200</v>
      </c>
      <c r="H2902" s="2">
        <v>51458300</v>
      </c>
      <c r="I2902" s="2">
        <v>53232100</v>
      </c>
      <c r="J2902" s="2">
        <v>53752600</v>
      </c>
      <c r="K2902" s="2">
        <v>53665900</v>
      </c>
      <c r="L2902" s="2">
        <v>53463400</v>
      </c>
      <c r="M2902" s="2">
        <v>53434500</v>
      </c>
      <c r="N2902" s="2">
        <v>53849000</v>
      </c>
      <c r="O2902" s="2">
        <v>54225000</v>
      </c>
      <c r="P2902" s="2">
        <v>54716600</v>
      </c>
      <c r="Q2902" s="2">
        <v>55352900</v>
      </c>
      <c r="R2902" s="2">
        <v>56239800</v>
      </c>
      <c r="S2902" s="2">
        <v>57011000</v>
      </c>
      <c r="T2902" s="2">
        <v>57570100</v>
      </c>
      <c r="U2902" s="2">
        <v>58572600</v>
      </c>
      <c r="V2902" s="2">
        <v>59016100</v>
      </c>
      <c r="W2902" s="2">
        <v>59671600</v>
      </c>
      <c r="X2902" s="2">
        <v>60519900</v>
      </c>
      <c r="Y2902" s="2">
        <v>61339300</v>
      </c>
      <c r="Z2902" s="2">
        <v>62033400</v>
      </c>
      <c r="AA2902" s="2">
        <v>62544300</v>
      </c>
      <c r="AB2902" s="2">
        <v>62814200</v>
      </c>
      <c r="AC2902" s="2">
        <v>63720400</v>
      </c>
      <c r="AD2902" s="2">
        <v>64578400</v>
      </c>
      <c r="AE2902" s="2">
        <v>65253200</v>
      </c>
      <c r="AF2902" s="2">
        <v>66014700</v>
      </c>
    </row>
    <row r="2903" spans="1:32">
      <c r="A2903" t="s">
        <v>8520</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8521</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8522</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8523</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8524</v>
      </c>
      <c r="B2907" t="s">
        <v>19</v>
      </c>
      <c r="C2907" s="2">
        <v>560667000</v>
      </c>
      <c r="D2907" s="2">
        <v>561026000</v>
      </c>
      <c r="E2907" s="2">
        <v>577524000</v>
      </c>
      <c r="F2907" s="2">
        <v>599900000</v>
      </c>
      <c r="G2907" s="2">
        <v>601100000</v>
      </c>
      <c r="H2907" s="2">
        <v>606499000</v>
      </c>
      <c r="I2907" s="2">
        <v>620297000</v>
      </c>
      <c r="J2907" s="2">
        <v>626296000</v>
      </c>
      <c r="K2907" s="2">
        <v>624496000</v>
      </c>
      <c r="L2907" s="2">
        <v>621496000</v>
      </c>
      <c r="M2907" s="2">
        <v>620897000</v>
      </c>
      <c r="N2907" s="2">
        <v>626296000</v>
      </c>
      <c r="O2907" s="2">
        <v>631095000</v>
      </c>
      <c r="P2907" s="2">
        <v>636494000</v>
      </c>
      <c r="Q2907" s="2">
        <v>643093000</v>
      </c>
      <c r="R2907" s="2">
        <v>652691000</v>
      </c>
      <c r="S2907" s="2">
        <v>658090000</v>
      </c>
      <c r="T2907" s="2">
        <v>662290000</v>
      </c>
      <c r="U2907" s="2">
        <v>670088000</v>
      </c>
      <c r="V2907" s="2">
        <v>675487000</v>
      </c>
      <c r="W2907" s="2">
        <v>683886000</v>
      </c>
      <c r="X2907" s="2">
        <v>693484000</v>
      </c>
      <c r="Y2907" s="2">
        <v>702483000</v>
      </c>
      <c r="Z2907" s="2">
        <v>710282000</v>
      </c>
      <c r="AA2907" s="2">
        <v>716881000</v>
      </c>
      <c r="AB2907" s="2">
        <v>721080000</v>
      </c>
      <c r="AC2907" s="2">
        <v>731278000</v>
      </c>
      <c r="AD2907" s="2">
        <v>740877000</v>
      </c>
      <c r="AE2907" s="2">
        <v>749875000</v>
      </c>
      <c r="AF2907" s="2">
        <v>759473000</v>
      </c>
    </row>
    <row r="2908" spans="1:32">
      <c r="A2908" t="s">
        <v>8525</v>
      </c>
      <c r="B2908" t="s">
        <v>19</v>
      </c>
      <c r="C2908" s="2">
        <v>3125490000</v>
      </c>
      <c r="D2908" s="2">
        <v>3127500000</v>
      </c>
      <c r="E2908" s="2">
        <v>3219460000</v>
      </c>
      <c r="F2908" s="2">
        <v>3344200000</v>
      </c>
      <c r="G2908" s="2">
        <v>3350890000</v>
      </c>
      <c r="H2908" s="2">
        <v>3380990000</v>
      </c>
      <c r="I2908" s="2">
        <v>3457900000</v>
      </c>
      <c r="J2908" s="2">
        <v>3491340000</v>
      </c>
      <c r="K2908" s="2">
        <v>3481310000</v>
      </c>
      <c r="L2908" s="2">
        <v>3464590000</v>
      </c>
      <c r="M2908" s="2">
        <v>3461250000</v>
      </c>
      <c r="N2908" s="2">
        <v>3491340000</v>
      </c>
      <c r="O2908" s="2">
        <v>3518100000</v>
      </c>
      <c r="P2908" s="2">
        <v>3548200000</v>
      </c>
      <c r="Q2908" s="2">
        <v>3584980000</v>
      </c>
      <c r="R2908" s="2">
        <v>3638490000</v>
      </c>
      <c r="S2908" s="2">
        <v>3668590000</v>
      </c>
      <c r="T2908" s="2">
        <v>3692000000</v>
      </c>
      <c r="U2908" s="2">
        <v>3735470000</v>
      </c>
      <c r="V2908" s="2">
        <v>3765570000</v>
      </c>
      <c r="W2908" s="2">
        <v>3812390000</v>
      </c>
      <c r="X2908" s="2">
        <v>3865900000</v>
      </c>
      <c r="Y2908" s="2">
        <v>3916060000</v>
      </c>
      <c r="Z2908" s="2">
        <v>3959530000</v>
      </c>
      <c r="AA2908" s="2">
        <v>3996320000</v>
      </c>
      <c r="AB2908" s="2">
        <v>4019730000</v>
      </c>
      <c r="AC2908" s="2">
        <v>4076580000</v>
      </c>
      <c r="AD2908" s="2">
        <v>4130090000</v>
      </c>
      <c r="AE2908" s="2">
        <v>4180250000</v>
      </c>
      <c r="AF2908" s="2">
        <v>4233760000</v>
      </c>
    </row>
    <row r="2909" spans="1:32">
      <c r="A2909" t="s">
        <v>8526</v>
      </c>
      <c r="B2909" t="s">
        <v>19</v>
      </c>
      <c r="C2909" s="2">
        <v>5228900000</v>
      </c>
      <c r="D2909" s="2">
        <v>5232260000</v>
      </c>
      <c r="E2909" s="2">
        <v>5386110000</v>
      </c>
      <c r="F2909" s="2">
        <v>5594800000</v>
      </c>
      <c r="G2909" s="2">
        <v>5605990000</v>
      </c>
      <c r="H2909" s="2">
        <v>5656340000</v>
      </c>
      <c r="I2909" s="2">
        <v>5785020000</v>
      </c>
      <c r="J2909" s="2">
        <v>5840970000</v>
      </c>
      <c r="K2909" s="2">
        <v>5824190000</v>
      </c>
      <c r="L2909" s="2">
        <v>5796210000</v>
      </c>
      <c r="M2909" s="2">
        <v>5790620000</v>
      </c>
      <c r="N2909" s="2">
        <v>5840970000</v>
      </c>
      <c r="O2909" s="2">
        <v>5885730000</v>
      </c>
      <c r="P2909" s="2">
        <v>5936080000</v>
      </c>
      <c r="Q2909" s="2">
        <v>5997630000</v>
      </c>
      <c r="R2909" s="2">
        <v>6087140000</v>
      </c>
      <c r="S2909" s="2">
        <v>6137500000</v>
      </c>
      <c r="T2909" s="2">
        <v>6176660000</v>
      </c>
      <c r="U2909" s="2">
        <v>6249390000</v>
      </c>
      <c r="V2909" s="2">
        <v>6299740000</v>
      </c>
      <c r="W2909" s="2">
        <v>6378070000</v>
      </c>
      <c r="X2909" s="2">
        <v>6467590000</v>
      </c>
      <c r="Y2909" s="2">
        <v>6551510000</v>
      </c>
      <c r="Z2909" s="2">
        <v>6624240000</v>
      </c>
      <c r="AA2909" s="2">
        <v>6685790000</v>
      </c>
      <c r="AB2909" s="2">
        <v>6724950000</v>
      </c>
      <c r="AC2909" s="2">
        <v>6820060000</v>
      </c>
      <c r="AD2909" s="2">
        <v>6909580000</v>
      </c>
      <c r="AE2909" s="2">
        <v>6993500000</v>
      </c>
      <c r="AF2909" s="2">
        <v>7083020000</v>
      </c>
    </row>
    <row r="2910" spans="1:32">
      <c r="A2910" t="s">
        <v>8527</v>
      </c>
      <c r="B2910" t="s">
        <v>19</v>
      </c>
      <c r="C2910" s="2">
        <v>209724000</v>
      </c>
      <c r="D2910" s="2">
        <v>209859000</v>
      </c>
      <c r="E2910" s="2">
        <v>216030000</v>
      </c>
      <c r="F2910" s="2">
        <v>224400000</v>
      </c>
      <c r="G2910" s="2">
        <v>224849000</v>
      </c>
      <c r="H2910" s="2">
        <v>226868000</v>
      </c>
      <c r="I2910" s="2">
        <v>232030000</v>
      </c>
      <c r="J2910" s="2">
        <v>234274000</v>
      </c>
      <c r="K2910" s="2">
        <v>233600000</v>
      </c>
      <c r="L2910" s="2">
        <v>232478000</v>
      </c>
      <c r="M2910" s="2">
        <v>232254000</v>
      </c>
      <c r="N2910" s="2">
        <v>234274000</v>
      </c>
      <c r="O2910" s="2">
        <v>236069000</v>
      </c>
      <c r="P2910" s="2">
        <v>238088000</v>
      </c>
      <c r="Q2910" s="2">
        <v>240557000</v>
      </c>
      <c r="R2910" s="2">
        <v>244147000</v>
      </c>
      <c r="S2910" s="2">
        <v>246167000</v>
      </c>
      <c r="T2910" s="2">
        <v>247738000</v>
      </c>
      <c r="U2910" s="2">
        <v>250655000</v>
      </c>
      <c r="V2910" s="2">
        <v>252674000</v>
      </c>
      <c r="W2910" s="2">
        <v>255816000</v>
      </c>
      <c r="X2910" s="2">
        <v>259406000</v>
      </c>
      <c r="Y2910" s="2">
        <v>262772000</v>
      </c>
      <c r="Z2910" s="2">
        <v>265690000</v>
      </c>
      <c r="AA2910" s="2">
        <v>268158000</v>
      </c>
      <c r="AB2910" s="2">
        <v>269729000</v>
      </c>
      <c r="AC2910" s="2">
        <v>273544000</v>
      </c>
      <c r="AD2910" s="2">
        <v>277134000</v>
      </c>
      <c r="AE2910" s="2">
        <v>280500000</v>
      </c>
      <c r="AF2910" s="2">
        <v>284090000</v>
      </c>
    </row>
    <row r="2911" spans="1:32">
      <c r="A2911" t="s">
        <v>8528</v>
      </c>
      <c r="B2911" t="s">
        <v>19</v>
      </c>
      <c r="C2911" s="2">
        <v>197014000</v>
      </c>
      <c r="D2911" s="2">
        <v>197140000</v>
      </c>
      <c r="E2911" s="2">
        <v>202937000</v>
      </c>
      <c r="F2911" s="2">
        <v>210800000</v>
      </c>
      <c r="G2911" s="2">
        <v>211222000</v>
      </c>
      <c r="H2911" s="2">
        <v>213119000</v>
      </c>
      <c r="I2911" s="2">
        <v>217967000</v>
      </c>
      <c r="J2911" s="2">
        <v>220075000</v>
      </c>
      <c r="K2911" s="2">
        <v>219443000</v>
      </c>
      <c r="L2911" s="2">
        <v>218389000</v>
      </c>
      <c r="M2911" s="2">
        <v>218178000</v>
      </c>
      <c r="N2911" s="2">
        <v>220075000</v>
      </c>
      <c r="O2911" s="2">
        <v>221762000</v>
      </c>
      <c r="P2911" s="2">
        <v>223659000</v>
      </c>
      <c r="Q2911" s="2">
        <v>225978000</v>
      </c>
      <c r="R2911" s="2">
        <v>229350000</v>
      </c>
      <c r="S2911" s="2">
        <v>231248000</v>
      </c>
      <c r="T2911" s="2">
        <v>232723000</v>
      </c>
      <c r="U2911" s="2">
        <v>235464000</v>
      </c>
      <c r="V2911" s="2">
        <v>237361000</v>
      </c>
      <c r="W2911" s="2">
        <v>240312000</v>
      </c>
      <c r="X2911" s="2">
        <v>243685000</v>
      </c>
      <c r="Y2911" s="2">
        <v>246847000</v>
      </c>
      <c r="Z2911" s="2">
        <v>249587000</v>
      </c>
      <c r="AA2911" s="2">
        <v>251906000</v>
      </c>
      <c r="AB2911" s="2">
        <v>253382000</v>
      </c>
      <c r="AC2911" s="2">
        <v>256965000</v>
      </c>
      <c r="AD2911" s="2">
        <v>260338000</v>
      </c>
      <c r="AE2911" s="2">
        <v>263500000</v>
      </c>
      <c r="AF2911" s="2">
        <v>266873000</v>
      </c>
    </row>
    <row r="2912" spans="1:32">
      <c r="A2912" t="s">
        <v>8529</v>
      </c>
      <c r="B2912" t="s">
        <v>19</v>
      </c>
      <c r="C2912" s="2">
        <v>121685000</v>
      </c>
      <c r="D2912" s="2">
        <v>121763000</v>
      </c>
      <c r="E2912" s="2">
        <v>125344000</v>
      </c>
      <c r="F2912" s="2">
        <v>130200000</v>
      </c>
      <c r="G2912" s="2">
        <v>130460000</v>
      </c>
      <c r="H2912" s="2">
        <v>131632000</v>
      </c>
      <c r="I2912" s="2">
        <v>134627000</v>
      </c>
      <c r="J2912" s="2">
        <v>135929000</v>
      </c>
      <c r="K2912" s="2">
        <v>135538000</v>
      </c>
      <c r="L2912" s="2">
        <v>134887000</v>
      </c>
      <c r="M2912" s="2">
        <v>134757000</v>
      </c>
      <c r="N2912" s="2">
        <v>135929000</v>
      </c>
      <c r="O2912" s="2">
        <v>136970000</v>
      </c>
      <c r="P2912" s="2">
        <v>138142000</v>
      </c>
      <c r="Q2912" s="2">
        <v>139574000</v>
      </c>
      <c r="R2912" s="2">
        <v>141658000</v>
      </c>
      <c r="S2912" s="2">
        <v>142829000</v>
      </c>
      <c r="T2912" s="2">
        <v>143741000</v>
      </c>
      <c r="U2912" s="2">
        <v>145433000</v>
      </c>
      <c r="V2912" s="2">
        <v>146605000</v>
      </c>
      <c r="W2912" s="2">
        <v>148428000</v>
      </c>
      <c r="X2912" s="2">
        <v>150511000</v>
      </c>
      <c r="Y2912" s="2">
        <v>152464000</v>
      </c>
      <c r="Z2912" s="2">
        <v>154157000</v>
      </c>
      <c r="AA2912" s="2">
        <v>155589000</v>
      </c>
      <c r="AB2912" s="2">
        <v>156500000</v>
      </c>
      <c r="AC2912" s="2">
        <v>158714000</v>
      </c>
      <c r="AD2912" s="2">
        <v>160797000</v>
      </c>
      <c r="AE2912" s="2">
        <v>162750000</v>
      </c>
      <c r="AF2912" s="2">
        <v>164833000</v>
      </c>
    </row>
    <row r="2913" spans="1:32">
      <c r="A2913" t="s">
        <v>8530</v>
      </c>
      <c r="B2913" t="s">
        <v>19</v>
      </c>
      <c r="C2913" s="2">
        <v>12336700</v>
      </c>
      <c r="D2913" s="2">
        <v>12344600</v>
      </c>
      <c r="E2913" s="2">
        <v>12707600</v>
      </c>
      <c r="F2913" s="2">
        <v>13200000</v>
      </c>
      <c r="G2913" s="2">
        <v>13226400</v>
      </c>
      <c r="H2913" s="2">
        <v>13345200</v>
      </c>
      <c r="I2913" s="2">
        <v>13648800</v>
      </c>
      <c r="J2913" s="2">
        <v>13780800</v>
      </c>
      <c r="K2913" s="2">
        <v>13741200</v>
      </c>
      <c r="L2913" s="2">
        <v>13675200</v>
      </c>
      <c r="M2913" s="2">
        <v>13662000</v>
      </c>
      <c r="N2913" s="2">
        <v>13780800</v>
      </c>
      <c r="O2913" s="2">
        <v>13886400</v>
      </c>
      <c r="P2913" s="2">
        <v>14005200</v>
      </c>
      <c r="Q2913" s="2">
        <v>14150400</v>
      </c>
      <c r="R2913" s="2">
        <v>14361600</v>
      </c>
      <c r="S2913" s="2">
        <v>14480400</v>
      </c>
      <c r="T2913" s="2">
        <v>14572800</v>
      </c>
      <c r="U2913" s="2">
        <v>14744400</v>
      </c>
      <c r="V2913" s="2">
        <v>14863200</v>
      </c>
      <c r="W2913" s="2">
        <v>15048000</v>
      </c>
      <c r="X2913" s="2">
        <v>15259200</v>
      </c>
      <c r="Y2913" s="2">
        <v>15457200</v>
      </c>
      <c r="Z2913" s="2">
        <v>15628800</v>
      </c>
      <c r="AA2913" s="2">
        <v>15774000</v>
      </c>
      <c r="AB2913" s="2">
        <v>15866400</v>
      </c>
      <c r="AC2913" s="2">
        <v>16090800</v>
      </c>
      <c r="AD2913" s="2">
        <v>16302000</v>
      </c>
      <c r="AE2913" s="2">
        <v>16500000</v>
      </c>
      <c r="AF2913" s="2">
        <v>16711200</v>
      </c>
    </row>
    <row r="2914" spans="1:32">
      <c r="A2914" t="s">
        <v>8531</v>
      </c>
      <c r="B2914" t="s">
        <v>19</v>
      </c>
      <c r="C2914" s="2">
        <v>90095400</v>
      </c>
      <c r="D2914" s="2">
        <v>90153300</v>
      </c>
      <c r="E2914" s="2">
        <v>92804300</v>
      </c>
      <c r="F2914" s="2">
        <v>96400000</v>
      </c>
      <c r="G2914" s="2">
        <v>96592800</v>
      </c>
      <c r="H2914" s="2">
        <v>97460400</v>
      </c>
      <c r="I2914" s="2">
        <v>99677600</v>
      </c>
      <c r="J2914" s="2">
        <v>100642000</v>
      </c>
      <c r="K2914" s="2">
        <v>100352000</v>
      </c>
      <c r="L2914" s="2">
        <v>99870400</v>
      </c>
      <c r="M2914" s="2">
        <v>99774000</v>
      </c>
      <c r="N2914" s="2">
        <v>100642000</v>
      </c>
      <c r="O2914" s="2">
        <v>101413000</v>
      </c>
      <c r="P2914" s="2">
        <v>102280000</v>
      </c>
      <c r="Q2914" s="2">
        <v>103341000</v>
      </c>
      <c r="R2914" s="2">
        <v>104883000</v>
      </c>
      <c r="S2914" s="2">
        <v>105751000</v>
      </c>
      <c r="T2914" s="2">
        <v>106426000</v>
      </c>
      <c r="U2914" s="2">
        <v>107679000</v>
      </c>
      <c r="V2914" s="2">
        <v>108546000</v>
      </c>
      <c r="W2914" s="2">
        <v>109896000</v>
      </c>
      <c r="X2914" s="2">
        <v>111438000</v>
      </c>
      <c r="Y2914" s="2">
        <v>112884000</v>
      </c>
      <c r="Z2914" s="2">
        <v>114138000</v>
      </c>
      <c r="AA2914" s="2">
        <v>115198000</v>
      </c>
      <c r="AB2914" s="2">
        <v>115873000</v>
      </c>
      <c r="AC2914" s="2">
        <v>117512000</v>
      </c>
      <c r="AD2914" s="2">
        <v>119054000</v>
      </c>
      <c r="AE2914" s="2">
        <v>120500000</v>
      </c>
      <c r="AF2914" s="2">
        <v>122042000</v>
      </c>
    </row>
    <row r="2915" spans="1:32">
      <c r="A2915" t="s">
        <v>8532</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8533</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8534</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8535</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8536</v>
      </c>
      <c r="B2919" t="s">
        <v>19</v>
      </c>
      <c r="C2919" s="2">
        <v>317407000</v>
      </c>
      <c r="D2919" s="2">
        <v>317587000</v>
      </c>
      <c r="E2919" s="2">
        <v>326886000</v>
      </c>
      <c r="F2919" s="2">
        <v>339543000</v>
      </c>
      <c r="G2919" s="2">
        <v>340083000</v>
      </c>
      <c r="H2919" s="2">
        <v>343383000</v>
      </c>
      <c r="I2919" s="2">
        <v>350882000</v>
      </c>
      <c r="J2919" s="2">
        <v>354421000</v>
      </c>
      <c r="K2919" s="2">
        <v>353401000</v>
      </c>
      <c r="L2919" s="2">
        <v>351721000</v>
      </c>
      <c r="M2919" s="2">
        <v>351481000</v>
      </c>
      <c r="N2919" s="2">
        <v>354241000</v>
      </c>
      <c r="O2919" s="2">
        <v>357240000</v>
      </c>
      <c r="P2919" s="2">
        <v>360240000</v>
      </c>
      <c r="Q2919" s="2">
        <v>363959000</v>
      </c>
      <c r="R2919" s="2">
        <v>369178000</v>
      </c>
      <c r="S2919" s="2">
        <v>372238000</v>
      </c>
      <c r="T2919" s="2">
        <v>374818000</v>
      </c>
      <c r="U2919" s="2">
        <v>379257000</v>
      </c>
      <c r="V2919" s="2">
        <v>382376000</v>
      </c>
      <c r="W2919" s="2">
        <v>386936000</v>
      </c>
      <c r="X2919" s="2">
        <v>392515000</v>
      </c>
      <c r="Y2919" s="2">
        <v>397674000</v>
      </c>
      <c r="Z2919" s="2">
        <v>401873000</v>
      </c>
      <c r="AA2919" s="2">
        <v>405592000</v>
      </c>
      <c r="AB2919" s="2">
        <v>407992000</v>
      </c>
      <c r="AC2919" s="2">
        <v>413931000</v>
      </c>
      <c r="AD2919" s="2">
        <v>419330000</v>
      </c>
      <c r="AE2919" s="2">
        <v>424429000</v>
      </c>
      <c r="AF2919" s="2">
        <v>429948000</v>
      </c>
    </row>
    <row r="2920" spans="1:32">
      <c r="A2920" t="s">
        <v>8537</v>
      </c>
      <c r="B2920" t="s">
        <v>19</v>
      </c>
      <c r="C2920" s="2">
        <v>1769420000</v>
      </c>
      <c r="D2920" s="2">
        <v>1770420000</v>
      </c>
      <c r="E2920" s="2">
        <v>1822250000</v>
      </c>
      <c r="F2920" s="2">
        <v>1892820000</v>
      </c>
      <c r="G2920" s="2">
        <v>1895830000</v>
      </c>
      <c r="H2920" s="2">
        <v>1914220000</v>
      </c>
      <c r="I2920" s="2">
        <v>1956020000</v>
      </c>
      <c r="J2920" s="2">
        <v>1975750000</v>
      </c>
      <c r="K2920" s="2">
        <v>1970070000</v>
      </c>
      <c r="L2920" s="2">
        <v>1960700000</v>
      </c>
      <c r="M2920" s="2">
        <v>1959370000</v>
      </c>
      <c r="N2920" s="2">
        <v>1974750000</v>
      </c>
      <c r="O2920" s="2">
        <v>1991470000</v>
      </c>
      <c r="P2920" s="2">
        <v>2008190000</v>
      </c>
      <c r="Q2920" s="2">
        <v>2028930000</v>
      </c>
      <c r="R2920" s="2">
        <v>2058020000</v>
      </c>
      <c r="S2920" s="2">
        <v>2075080000</v>
      </c>
      <c r="T2920" s="2">
        <v>2089460000</v>
      </c>
      <c r="U2920" s="2">
        <v>2114200000</v>
      </c>
      <c r="V2920" s="2">
        <v>2131590000</v>
      </c>
      <c r="W2920" s="2">
        <v>2157010000</v>
      </c>
      <c r="X2920" s="2">
        <v>2188110000</v>
      </c>
      <c r="Y2920" s="2">
        <v>2216870000</v>
      </c>
      <c r="Z2920" s="2">
        <v>2240280000</v>
      </c>
      <c r="AA2920" s="2">
        <v>2261010000</v>
      </c>
      <c r="AB2920" s="2">
        <v>2274390000</v>
      </c>
      <c r="AC2920" s="2">
        <v>2307500000</v>
      </c>
      <c r="AD2920" s="2">
        <v>2337600000</v>
      </c>
      <c r="AE2920" s="2">
        <v>2366020000</v>
      </c>
      <c r="AF2920" s="2">
        <v>2396790000</v>
      </c>
    </row>
    <row r="2921" spans="1:32">
      <c r="A2921" t="s">
        <v>8538</v>
      </c>
      <c r="B2921" t="s">
        <v>19</v>
      </c>
      <c r="C2921" s="2">
        <v>2960210000</v>
      </c>
      <c r="D2921" s="2">
        <v>2961890000</v>
      </c>
      <c r="E2921" s="2">
        <v>3048610000</v>
      </c>
      <c r="F2921" s="2">
        <v>3166660000</v>
      </c>
      <c r="G2921" s="2">
        <v>3171690000</v>
      </c>
      <c r="H2921" s="2">
        <v>3202460000</v>
      </c>
      <c r="I2921" s="2">
        <v>3272400000</v>
      </c>
      <c r="J2921" s="2">
        <v>3305410000</v>
      </c>
      <c r="K2921" s="2">
        <v>3295900000</v>
      </c>
      <c r="L2921" s="2">
        <v>3280230000</v>
      </c>
      <c r="M2921" s="2">
        <v>3277990000</v>
      </c>
      <c r="N2921" s="2">
        <v>3303730000</v>
      </c>
      <c r="O2921" s="2">
        <v>3331700000</v>
      </c>
      <c r="P2921" s="2">
        <v>3359680000</v>
      </c>
      <c r="Q2921" s="2">
        <v>3394370000</v>
      </c>
      <c r="R2921" s="2">
        <v>3443040000</v>
      </c>
      <c r="S2921" s="2">
        <v>3471570000</v>
      </c>
      <c r="T2921" s="2">
        <v>3495630000</v>
      </c>
      <c r="U2921" s="2">
        <v>3537030000</v>
      </c>
      <c r="V2921" s="2">
        <v>3566130000</v>
      </c>
      <c r="W2921" s="2">
        <v>3608650000</v>
      </c>
      <c r="X2921" s="2">
        <v>3660680000</v>
      </c>
      <c r="Y2921" s="2">
        <v>3708790000</v>
      </c>
      <c r="Z2921" s="2">
        <v>3747960000</v>
      </c>
      <c r="AA2921" s="2">
        <v>3782640000</v>
      </c>
      <c r="AB2921" s="2">
        <v>3805020000</v>
      </c>
      <c r="AC2921" s="2">
        <v>3860410000</v>
      </c>
      <c r="AD2921" s="2">
        <v>3910770000</v>
      </c>
      <c r="AE2921" s="2">
        <v>3958320000</v>
      </c>
      <c r="AF2921" s="2">
        <v>4009790000</v>
      </c>
    </row>
    <row r="2922" spans="1:32">
      <c r="A2922" t="s">
        <v>8539</v>
      </c>
      <c r="B2922" t="s">
        <v>19</v>
      </c>
      <c r="C2922" s="2">
        <v>118730000</v>
      </c>
      <c r="D2922" s="2">
        <v>118797000</v>
      </c>
      <c r="E2922" s="2">
        <v>122276000</v>
      </c>
      <c r="F2922" s="2">
        <v>127010000</v>
      </c>
      <c r="G2922" s="2">
        <v>127212000</v>
      </c>
      <c r="H2922" s="2">
        <v>128447000</v>
      </c>
      <c r="I2922" s="2">
        <v>131252000</v>
      </c>
      <c r="J2922" s="2">
        <v>132576000</v>
      </c>
      <c r="K2922" s="2">
        <v>132194000</v>
      </c>
      <c r="L2922" s="2">
        <v>131566000</v>
      </c>
      <c r="M2922" s="2">
        <v>131476000</v>
      </c>
      <c r="N2922" s="2">
        <v>132508000</v>
      </c>
      <c r="O2922" s="2">
        <v>133630000</v>
      </c>
      <c r="P2922" s="2">
        <v>134752000</v>
      </c>
      <c r="Q2922" s="2">
        <v>136143000</v>
      </c>
      <c r="R2922" s="2">
        <v>138096000</v>
      </c>
      <c r="S2922" s="2">
        <v>139240000</v>
      </c>
      <c r="T2922" s="2">
        <v>140205000</v>
      </c>
      <c r="U2922" s="2">
        <v>141866000</v>
      </c>
      <c r="V2922" s="2">
        <v>143033000</v>
      </c>
      <c r="W2922" s="2">
        <v>144738000</v>
      </c>
      <c r="X2922" s="2">
        <v>146825000</v>
      </c>
      <c r="Y2922" s="2">
        <v>148755000</v>
      </c>
      <c r="Z2922" s="2">
        <v>150326000</v>
      </c>
      <c r="AA2922" s="2">
        <v>151717000</v>
      </c>
      <c r="AB2922" s="2">
        <v>152614000</v>
      </c>
      <c r="AC2922" s="2">
        <v>154836000</v>
      </c>
      <c r="AD2922" s="2">
        <v>156856000</v>
      </c>
      <c r="AE2922" s="2">
        <v>158763000</v>
      </c>
      <c r="AF2922" s="2">
        <v>160827000</v>
      </c>
    </row>
    <row r="2923" spans="1:32">
      <c r="A2923" t="s">
        <v>8540</v>
      </c>
      <c r="B2923" t="s">
        <v>19</v>
      </c>
      <c r="C2923" s="2">
        <v>111534000</v>
      </c>
      <c r="D2923" s="2">
        <v>111598000</v>
      </c>
      <c r="E2923" s="2">
        <v>114865000</v>
      </c>
      <c r="F2923" s="2">
        <v>119313000</v>
      </c>
      <c r="G2923" s="2">
        <v>119503000</v>
      </c>
      <c r="H2923" s="2">
        <v>120662000</v>
      </c>
      <c r="I2923" s="2">
        <v>123297000</v>
      </c>
      <c r="J2923" s="2">
        <v>124541000</v>
      </c>
      <c r="K2923" s="2">
        <v>124182000</v>
      </c>
      <c r="L2923" s="2">
        <v>123592000</v>
      </c>
      <c r="M2923" s="2">
        <v>123508000</v>
      </c>
      <c r="N2923" s="2">
        <v>124477000</v>
      </c>
      <c r="O2923" s="2">
        <v>125531000</v>
      </c>
      <c r="P2923" s="2">
        <v>126585000</v>
      </c>
      <c r="Q2923" s="2">
        <v>127892000</v>
      </c>
      <c r="R2923" s="2">
        <v>129726000</v>
      </c>
      <c r="S2923" s="2">
        <v>130801000</v>
      </c>
      <c r="T2923" s="2">
        <v>131708000</v>
      </c>
      <c r="U2923" s="2">
        <v>133268000</v>
      </c>
      <c r="V2923" s="2">
        <v>134364000</v>
      </c>
      <c r="W2923" s="2">
        <v>135966000</v>
      </c>
      <c r="X2923" s="2">
        <v>137926000</v>
      </c>
      <c r="Y2923" s="2">
        <v>139739000</v>
      </c>
      <c r="Z2923" s="2">
        <v>141215000</v>
      </c>
      <c r="AA2923" s="2">
        <v>142522000</v>
      </c>
      <c r="AB2923" s="2">
        <v>143365000</v>
      </c>
      <c r="AC2923" s="2">
        <v>145452000</v>
      </c>
      <c r="AD2923" s="2">
        <v>147349000</v>
      </c>
      <c r="AE2923" s="2">
        <v>149141000</v>
      </c>
      <c r="AF2923" s="2">
        <v>151080000</v>
      </c>
    </row>
    <row r="2924" spans="1:32">
      <c r="A2924" t="s">
        <v>8541</v>
      </c>
      <c r="B2924" t="s">
        <v>19</v>
      </c>
      <c r="C2924" s="2">
        <v>68888800</v>
      </c>
      <c r="D2924" s="2">
        <v>68927900</v>
      </c>
      <c r="E2924" s="2">
        <v>70946000</v>
      </c>
      <c r="F2924" s="2">
        <v>73693200</v>
      </c>
      <c r="G2924" s="2">
        <v>73810400</v>
      </c>
      <c r="H2924" s="2">
        <v>74526500</v>
      </c>
      <c r="I2924" s="2">
        <v>76154000</v>
      </c>
      <c r="J2924" s="2">
        <v>76922200</v>
      </c>
      <c r="K2924" s="2">
        <v>76700800</v>
      </c>
      <c r="L2924" s="2">
        <v>76336300</v>
      </c>
      <c r="M2924" s="2">
        <v>76284200</v>
      </c>
      <c r="N2924" s="2">
        <v>76883100</v>
      </c>
      <c r="O2924" s="2">
        <v>77534100</v>
      </c>
      <c r="P2924" s="2">
        <v>78185100</v>
      </c>
      <c r="Q2924" s="2">
        <v>78992300</v>
      </c>
      <c r="R2924" s="2">
        <v>80125100</v>
      </c>
      <c r="S2924" s="2">
        <v>80789100</v>
      </c>
      <c r="T2924" s="2">
        <v>81349000</v>
      </c>
      <c r="U2924" s="2">
        <v>82312400</v>
      </c>
      <c r="V2924" s="2">
        <v>82989500</v>
      </c>
      <c r="W2924" s="2">
        <v>83979000</v>
      </c>
      <c r="X2924" s="2">
        <v>85189900</v>
      </c>
      <c r="Y2924" s="2">
        <v>86309600</v>
      </c>
      <c r="Z2924" s="2">
        <v>87221000</v>
      </c>
      <c r="AA2924" s="2">
        <v>88028200</v>
      </c>
      <c r="AB2924" s="2">
        <v>88549000</v>
      </c>
      <c r="AC2924" s="2">
        <v>89838000</v>
      </c>
      <c r="AD2924" s="2">
        <v>91009800</v>
      </c>
      <c r="AE2924" s="2">
        <v>92116500</v>
      </c>
      <c r="AF2924" s="2">
        <v>93314300</v>
      </c>
    </row>
    <row r="2925" spans="1:32">
      <c r="A2925" t="s">
        <v>8542</v>
      </c>
      <c r="B2925" t="s">
        <v>19</v>
      </c>
      <c r="C2925" s="2">
        <v>6984120</v>
      </c>
      <c r="D2925" s="2">
        <v>6988080</v>
      </c>
      <c r="E2925" s="2">
        <v>7192680</v>
      </c>
      <c r="F2925" s="2">
        <v>7471200</v>
      </c>
      <c r="G2925" s="2">
        <v>7483080</v>
      </c>
      <c r="H2925" s="2">
        <v>7555680</v>
      </c>
      <c r="I2925" s="2">
        <v>7720680</v>
      </c>
      <c r="J2925" s="2">
        <v>7798560</v>
      </c>
      <c r="K2925" s="2">
        <v>7776120</v>
      </c>
      <c r="L2925" s="2">
        <v>7739160</v>
      </c>
      <c r="M2925" s="2">
        <v>7733880</v>
      </c>
      <c r="N2925" s="2">
        <v>7794600</v>
      </c>
      <c r="O2925" s="2">
        <v>7860600</v>
      </c>
      <c r="P2925" s="2">
        <v>7926600</v>
      </c>
      <c r="Q2925" s="2">
        <v>8008440</v>
      </c>
      <c r="R2925" s="2">
        <v>8123280</v>
      </c>
      <c r="S2925" s="2">
        <v>8190600</v>
      </c>
      <c r="T2925" s="2">
        <v>8247360</v>
      </c>
      <c r="U2925" s="2">
        <v>8345040</v>
      </c>
      <c r="V2925" s="2">
        <v>8413680</v>
      </c>
      <c r="W2925" s="2">
        <v>8514000</v>
      </c>
      <c r="X2925" s="2">
        <v>8636760</v>
      </c>
      <c r="Y2925" s="2">
        <v>8750280</v>
      </c>
      <c r="Z2925" s="2">
        <v>8842680</v>
      </c>
      <c r="AA2925" s="2">
        <v>8924520</v>
      </c>
      <c r="AB2925" s="2">
        <v>8977320</v>
      </c>
      <c r="AC2925" s="2">
        <v>9108000</v>
      </c>
      <c r="AD2925" s="2">
        <v>9226800</v>
      </c>
      <c r="AE2925" s="2">
        <v>9339000</v>
      </c>
      <c r="AF2925" s="2">
        <v>9460440</v>
      </c>
    </row>
    <row r="2926" spans="1:32">
      <c r="A2926" t="s">
        <v>8543</v>
      </c>
      <c r="B2926" t="s">
        <v>19</v>
      </c>
      <c r="C2926" s="2">
        <v>51005200</v>
      </c>
      <c r="D2926" s="2">
        <v>51034200</v>
      </c>
      <c r="E2926" s="2">
        <v>52528400</v>
      </c>
      <c r="F2926" s="2">
        <v>54562400</v>
      </c>
      <c r="G2926" s="2">
        <v>54649200</v>
      </c>
      <c r="H2926" s="2">
        <v>55179400</v>
      </c>
      <c r="I2926" s="2">
        <v>56384400</v>
      </c>
      <c r="J2926" s="2">
        <v>56953100</v>
      </c>
      <c r="K2926" s="2">
        <v>56789200</v>
      </c>
      <c r="L2926" s="2">
        <v>56519300</v>
      </c>
      <c r="M2926" s="2">
        <v>56480800</v>
      </c>
      <c r="N2926" s="2">
        <v>56924200</v>
      </c>
      <c r="O2926" s="2">
        <v>57406200</v>
      </c>
      <c r="P2926" s="2">
        <v>57888200</v>
      </c>
      <c r="Q2926" s="2">
        <v>58485900</v>
      </c>
      <c r="R2926" s="2">
        <v>59324600</v>
      </c>
      <c r="S2926" s="2">
        <v>59816200</v>
      </c>
      <c r="T2926" s="2">
        <v>60230700</v>
      </c>
      <c r="U2926" s="2">
        <v>60944100</v>
      </c>
      <c r="V2926" s="2">
        <v>61445400</v>
      </c>
      <c r="W2926" s="2">
        <v>62178000</v>
      </c>
      <c r="X2926" s="2">
        <v>63074500</v>
      </c>
      <c r="Y2926" s="2">
        <v>63903600</v>
      </c>
      <c r="Z2926" s="2">
        <v>64578400</v>
      </c>
      <c r="AA2926" s="2">
        <v>65176000</v>
      </c>
      <c r="AB2926" s="2">
        <v>65561600</v>
      </c>
      <c r="AC2926" s="2">
        <v>66516000</v>
      </c>
      <c r="AD2926" s="2">
        <v>67383600</v>
      </c>
      <c r="AE2926" s="2">
        <v>68203000</v>
      </c>
      <c r="AF2926" s="2">
        <v>69089900</v>
      </c>
    </row>
    <row r="2927" spans="1:32">
      <c r="A2927" t="s">
        <v>8544</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8545</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8546</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8547</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8548</v>
      </c>
      <c r="B2931" t="s">
        <v>19</v>
      </c>
      <c r="C2931" s="2">
        <v>1904080000</v>
      </c>
      <c r="D2931" s="2">
        <v>1946680000</v>
      </c>
      <c r="E2931" s="2">
        <v>1797300000</v>
      </c>
      <c r="F2931" s="2">
        <v>1872290000</v>
      </c>
      <c r="G2931" s="2">
        <v>1895080000</v>
      </c>
      <c r="H2931" s="2">
        <v>1931680000</v>
      </c>
      <c r="I2931" s="2">
        <v>1957470000</v>
      </c>
      <c r="J2931" s="2">
        <v>1971270000</v>
      </c>
      <c r="K2931" s="2">
        <v>1972470000</v>
      </c>
      <c r="L2931" s="2">
        <v>1967670000</v>
      </c>
      <c r="M2931" s="2">
        <v>1961070000</v>
      </c>
      <c r="N2931" s="2">
        <v>1959870000</v>
      </c>
      <c r="O2931" s="2">
        <v>1963470000</v>
      </c>
      <c r="P2931" s="2">
        <v>1970670000</v>
      </c>
      <c r="Q2931" s="2">
        <v>1980870000</v>
      </c>
      <c r="R2931" s="2">
        <v>1998270000</v>
      </c>
      <c r="S2931" s="2">
        <v>2016860000</v>
      </c>
      <c r="T2931" s="2">
        <v>2033060000</v>
      </c>
      <c r="U2931" s="2">
        <v>2060060000</v>
      </c>
      <c r="V2931" s="2">
        <v>2079250000</v>
      </c>
      <c r="W2931" s="2">
        <v>2103850000</v>
      </c>
      <c r="X2931" s="2">
        <v>2133840000</v>
      </c>
      <c r="Y2931" s="2">
        <v>2166240000</v>
      </c>
      <c r="Z2931" s="2">
        <v>2198630000</v>
      </c>
      <c r="AA2931" s="2">
        <v>2225630000</v>
      </c>
      <c r="AB2931" s="2">
        <v>2240030000</v>
      </c>
      <c r="AC2931" s="2">
        <v>2272420000</v>
      </c>
      <c r="AD2931" s="2">
        <v>2303620000</v>
      </c>
      <c r="AE2931" s="2">
        <v>2331810000</v>
      </c>
      <c r="AF2931" s="2">
        <v>2364210000</v>
      </c>
    </row>
    <row r="2932" spans="1:32">
      <c r="A2932" t="s">
        <v>8549</v>
      </c>
      <c r="B2932" t="s">
        <v>19</v>
      </c>
      <c r="C2932" s="2">
        <v>10614500000</v>
      </c>
      <c r="D2932" s="2">
        <v>10851900000</v>
      </c>
      <c r="E2932" s="2">
        <v>10019200000</v>
      </c>
      <c r="F2932" s="2">
        <v>10437200000</v>
      </c>
      <c r="G2932" s="2">
        <v>10564300000</v>
      </c>
      <c r="H2932" s="2">
        <v>10768300000</v>
      </c>
      <c r="I2932" s="2">
        <v>10912100000</v>
      </c>
      <c r="J2932" s="2">
        <v>10989000000</v>
      </c>
      <c r="K2932" s="2">
        <v>10995700000</v>
      </c>
      <c r="L2932" s="2">
        <v>10969000000</v>
      </c>
      <c r="M2932" s="2">
        <v>10932200000</v>
      </c>
      <c r="N2932" s="2">
        <v>10925500000</v>
      </c>
      <c r="O2932" s="2">
        <v>10945600000</v>
      </c>
      <c r="P2932" s="2">
        <v>10985700000</v>
      </c>
      <c r="Q2932" s="2">
        <v>11042500000</v>
      </c>
      <c r="R2932" s="2">
        <v>11139500000</v>
      </c>
      <c r="S2932" s="2">
        <v>11243200000</v>
      </c>
      <c r="T2932" s="2">
        <v>11333500000</v>
      </c>
      <c r="U2932" s="2">
        <v>11484000000</v>
      </c>
      <c r="V2932" s="2">
        <v>11591000000</v>
      </c>
      <c r="W2932" s="2">
        <v>11728100000</v>
      </c>
      <c r="X2932" s="2">
        <v>11895300000</v>
      </c>
      <c r="Y2932" s="2">
        <v>12075900000</v>
      </c>
      <c r="Z2932" s="2">
        <v>12256500000</v>
      </c>
      <c r="AA2932" s="2">
        <v>12407000000</v>
      </c>
      <c r="AB2932" s="2">
        <v>12487200000</v>
      </c>
      <c r="AC2932" s="2">
        <v>12667800000</v>
      </c>
      <c r="AD2932" s="2">
        <v>12841700000</v>
      </c>
      <c r="AE2932" s="2">
        <v>12998900000</v>
      </c>
      <c r="AF2932" s="2">
        <v>13179500000</v>
      </c>
    </row>
    <row r="2933" spans="1:32">
      <c r="A2933" t="s">
        <v>8550</v>
      </c>
      <c r="B2933" t="s">
        <v>19</v>
      </c>
      <c r="C2933" s="2">
        <v>17757900000</v>
      </c>
      <c r="D2933" s="2">
        <v>18155100000</v>
      </c>
      <c r="E2933" s="2">
        <v>16762000000</v>
      </c>
      <c r="F2933" s="2">
        <v>17461400000</v>
      </c>
      <c r="G2933" s="2">
        <v>17674000000</v>
      </c>
      <c r="H2933" s="2">
        <v>18015300000</v>
      </c>
      <c r="I2933" s="2">
        <v>18255800000</v>
      </c>
      <c r="J2933" s="2">
        <v>18384500000</v>
      </c>
      <c r="K2933" s="2">
        <v>18395700000</v>
      </c>
      <c r="L2933" s="2">
        <v>18350900000</v>
      </c>
      <c r="M2933" s="2">
        <v>18289400000</v>
      </c>
      <c r="N2933" s="2">
        <v>18278200000</v>
      </c>
      <c r="O2933" s="2">
        <v>18311800000</v>
      </c>
      <c r="P2933" s="2">
        <v>18378900000</v>
      </c>
      <c r="Q2933" s="2">
        <v>18474000000</v>
      </c>
      <c r="R2933" s="2">
        <v>18636300000</v>
      </c>
      <c r="S2933" s="2">
        <v>18809700000</v>
      </c>
      <c r="T2933" s="2">
        <v>18960800000</v>
      </c>
      <c r="U2933" s="2">
        <v>19212500000</v>
      </c>
      <c r="V2933" s="2">
        <v>19391600000</v>
      </c>
      <c r="W2933" s="2">
        <v>19621000000</v>
      </c>
      <c r="X2933" s="2">
        <v>19900700000</v>
      </c>
      <c r="Y2933" s="2">
        <v>20202800000</v>
      </c>
      <c r="Z2933" s="2">
        <v>20504900000</v>
      </c>
      <c r="AA2933" s="2">
        <v>20756700000</v>
      </c>
      <c r="AB2933" s="2">
        <v>20891000000</v>
      </c>
      <c r="AC2933" s="2">
        <v>21193100000</v>
      </c>
      <c r="AD2933" s="2">
        <v>21484000000</v>
      </c>
      <c r="AE2933" s="2">
        <v>21747000000</v>
      </c>
      <c r="AF2933" s="2">
        <v>22049100000</v>
      </c>
    </row>
    <row r="2934" spans="1:32">
      <c r="A2934" t="s">
        <v>8551</v>
      </c>
      <c r="B2934" t="s">
        <v>19</v>
      </c>
      <c r="C2934" s="2">
        <v>712246000</v>
      </c>
      <c r="D2934" s="2">
        <v>728178000</v>
      </c>
      <c r="E2934" s="2">
        <v>672302000</v>
      </c>
      <c r="F2934" s="2">
        <v>700352000</v>
      </c>
      <c r="G2934" s="2">
        <v>708880000</v>
      </c>
      <c r="H2934" s="2">
        <v>722568000</v>
      </c>
      <c r="I2934" s="2">
        <v>732217000</v>
      </c>
      <c r="J2934" s="2">
        <v>737378000</v>
      </c>
      <c r="K2934" s="2">
        <v>737827000</v>
      </c>
      <c r="L2934" s="2">
        <v>736032000</v>
      </c>
      <c r="M2934" s="2">
        <v>733564000</v>
      </c>
      <c r="N2934" s="2">
        <v>733115000</v>
      </c>
      <c r="O2934" s="2">
        <v>734461000</v>
      </c>
      <c r="P2934" s="2">
        <v>737154000</v>
      </c>
      <c r="Q2934" s="2">
        <v>740969000</v>
      </c>
      <c r="R2934" s="2">
        <v>747476000</v>
      </c>
      <c r="S2934" s="2">
        <v>754433000</v>
      </c>
      <c r="T2934" s="2">
        <v>760492000</v>
      </c>
      <c r="U2934" s="2">
        <v>770590000</v>
      </c>
      <c r="V2934" s="2">
        <v>777770000</v>
      </c>
      <c r="W2934" s="2">
        <v>786971000</v>
      </c>
      <c r="X2934" s="2">
        <v>798191000</v>
      </c>
      <c r="Y2934" s="2">
        <v>810308000</v>
      </c>
      <c r="Z2934" s="2">
        <v>822426000</v>
      </c>
      <c r="AA2934" s="2">
        <v>832524000</v>
      </c>
      <c r="AB2934" s="2">
        <v>837910000</v>
      </c>
      <c r="AC2934" s="2">
        <v>850027000</v>
      </c>
      <c r="AD2934" s="2">
        <v>861696000</v>
      </c>
      <c r="AE2934" s="2">
        <v>872243000</v>
      </c>
      <c r="AF2934" s="2">
        <v>884360000</v>
      </c>
    </row>
    <row r="2935" spans="1:32">
      <c r="A2935" t="s">
        <v>8552</v>
      </c>
      <c r="B2935" t="s">
        <v>19</v>
      </c>
      <c r="C2935" s="2">
        <v>669079000</v>
      </c>
      <c r="D2935" s="2">
        <v>684046000</v>
      </c>
      <c r="E2935" s="2">
        <v>631557000</v>
      </c>
      <c r="F2935" s="2">
        <v>657907000</v>
      </c>
      <c r="G2935" s="2">
        <v>665917000</v>
      </c>
      <c r="H2935" s="2">
        <v>678776000</v>
      </c>
      <c r="I2935" s="2">
        <v>687840000</v>
      </c>
      <c r="J2935" s="2">
        <v>692689000</v>
      </c>
      <c r="K2935" s="2">
        <v>693110000</v>
      </c>
      <c r="L2935" s="2">
        <v>691424000</v>
      </c>
      <c r="M2935" s="2">
        <v>689105000</v>
      </c>
      <c r="N2935" s="2">
        <v>688684000</v>
      </c>
      <c r="O2935" s="2">
        <v>689948000</v>
      </c>
      <c r="P2935" s="2">
        <v>692478000</v>
      </c>
      <c r="Q2935" s="2">
        <v>696062000</v>
      </c>
      <c r="R2935" s="2">
        <v>702175000</v>
      </c>
      <c r="S2935" s="2">
        <v>708710000</v>
      </c>
      <c r="T2935" s="2">
        <v>714401000</v>
      </c>
      <c r="U2935" s="2">
        <v>723887000</v>
      </c>
      <c r="V2935" s="2">
        <v>730633000</v>
      </c>
      <c r="W2935" s="2">
        <v>739276000</v>
      </c>
      <c r="X2935" s="2">
        <v>749816000</v>
      </c>
      <c r="Y2935" s="2">
        <v>761199000</v>
      </c>
      <c r="Z2935" s="2">
        <v>772582000</v>
      </c>
      <c r="AA2935" s="2">
        <v>782068000</v>
      </c>
      <c r="AB2935" s="2">
        <v>787127000</v>
      </c>
      <c r="AC2935" s="2">
        <v>798510000</v>
      </c>
      <c r="AD2935" s="2">
        <v>809472000</v>
      </c>
      <c r="AE2935" s="2">
        <v>819380000</v>
      </c>
      <c r="AF2935" s="2">
        <v>830763000</v>
      </c>
    </row>
    <row r="2936" spans="1:32">
      <c r="A2936" t="s">
        <v>8553</v>
      </c>
      <c r="B2936" t="s">
        <v>19</v>
      </c>
      <c r="C2936" s="2">
        <v>413255000</v>
      </c>
      <c r="D2936" s="2">
        <v>422499000</v>
      </c>
      <c r="E2936" s="2">
        <v>390079000</v>
      </c>
      <c r="F2936" s="2">
        <v>406354000</v>
      </c>
      <c r="G2936" s="2">
        <v>411302000</v>
      </c>
      <c r="H2936" s="2">
        <v>419244000</v>
      </c>
      <c r="I2936" s="2">
        <v>424843000</v>
      </c>
      <c r="J2936" s="2">
        <v>427837000</v>
      </c>
      <c r="K2936" s="2">
        <v>428098000</v>
      </c>
      <c r="L2936" s="2">
        <v>427056000</v>
      </c>
      <c r="M2936" s="2">
        <v>425624000</v>
      </c>
      <c r="N2936" s="2">
        <v>425363000</v>
      </c>
      <c r="O2936" s="2">
        <v>426145000</v>
      </c>
      <c r="P2936" s="2">
        <v>427707000</v>
      </c>
      <c r="Q2936" s="2">
        <v>429920000</v>
      </c>
      <c r="R2936" s="2">
        <v>433696000</v>
      </c>
      <c r="S2936" s="2">
        <v>437732000</v>
      </c>
      <c r="T2936" s="2">
        <v>441248000</v>
      </c>
      <c r="U2936" s="2">
        <v>447107000</v>
      </c>
      <c r="V2936" s="2">
        <v>451273000</v>
      </c>
      <c r="W2936" s="2">
        <v>456611000</v>
      </c>
      <c r="X2936" s="2">
        <v>463121000</v>
      </c>
      <c r="Y2936" s="2">
        <v>470152000</v>
      </c>
      <c r="Z2936" s="2">
        <v>477183000</v>
      </c>
      <c r="AA2936" s="2">
        <v>483042000</v>
      </c>
      <c r="AB2936" s="2">
        <v>486167000</v>
      </c>
      <c r="AC2936" s="2">
        <v>493198000</v>
      </c>
      <c r="AD2936" s="2">
        <v>499968000</v>
      </c>
      <c r="AE2936" s="2">
        <v>506087000</v>
      </c>
      <c r="AF2936" s="2">
        <v>513118000</v>
      </c>
    </row>
    <row r="2937" spans="1:32">
      <c r="A2937" t="s">
        <v>8554</v>
      </c>
      <c r="B2937" t="s">
        <v>19</v>
      </c>
      <c r="C2937" s="2">
        <v>41896800</v>
      </c>
      <c r="D2937" s="2">
        <v>42834000</v>
      </c>
      <c r="E2937" s="2">
        <v>39547200</v>
      </c>
      <c r="F2937" s="2">
        <v>41197200</v>
      </c>
      <c r="G2937" s="2">
        <v>41698800</v>
      </c>
      <c r="H2937" s="2">
        <v>42504000</v>
      </c>
      <c r="I2937" s="2">
        <v>43071600</v>
      </c>
      <c r="J2937" s="2">
        <v>43375200</v>
      </c>
      <c r="K2937" s="2">
        <v>43401600</v>
      </c>
      <c r="L2937" s="2">
        <v>43296000</v>
      </c>
      <c r="M2937" s="2">
        <v>43150800</v>
      </c>
      <c r="N2937" s="2">
        <v>43124400</v>
      </c>
      <c r="O2937" s="2">
        <v>43203600</v>
      </c>
      <c r="P2937" s="2">
        <v>43362000</v>
      </c>
      <c r="Q2937" s="2">
        <v>43586400</v>
      </c>
      <c r="R2937" s="2">
        <v>43969200</v>
      </c>
      <c r="S2937" s="2">
        <v>44378400</v>
      </c>
      <c r="T2937" s="2">
        <v>44734800</v>
      </c>
      <c r="U2937" s="2">
        <v>45328800</v>
      </c>
      <c r="V2937" s="2">
        <v>45751200</v>
      </c>
      <c r="W2937" s="2">
        <v>46292400</v>
      </c>
      <c r="X2937" s="2">
        <v>46952400</v>
      </c>
      <c r="Y2937" s="2">
        <v>47665200</v>
      </c>
      <c r="Z2937" s="2">
        <v>48378000</v>
      </c>
      <c r="AA2937" s="2">
        <v>48972000</v>
      </c>
      <c r="AB2937" s="2">
        <v>49288800</v>
      </c>
      <c r="AC2937" s="2">
        <v>50001600</v>
      </c>
      <c r="AD2937" s="2">
        <v>50688000</v>
      </c>
      <c r="AE2937" s="2">
        <v>51308400</v>
      </c>
      <c r="AF2937" s="2">
        <v>52021200</v>
      </c>
    </row>
    <row r="2938" spans="1:32">
      <c r="A2938" t="s">
        <v>8555</v>
      </c>
      <c r="B2938" t="s">
        <v>19</v>
      </c>
      <c r="C2938" s="2">
        <v>305974000</v>
      </c>
      <c r="D2938" s="2">
        <v>312818000</v>
      </c>
      <c r="E2938" s="2">
        <v>288814000</v>
      </c>
      <c r="F2938" s="2">
        <v>300864000</v>
      </c>
      <c r="G2938" s="2">
        <v>304528000</v>
      </c>
      <c r="H2938" s="2">
        <v>310408000</v>
      </c>
      <c r="I2938" s="2">
        <v>314553000</v>
      </c>
      <c r="J2938" s="2">
        <v>316770000</v>
      </c>
      <c r="K2938" s="2">
        <v>316963000</v>
      </c>
      <c r="L2938" s="2">
        <v>316192000</v>
      </c>
      <c r="M2938" s="2">
        <v>315132000</v>
      </c>
      <c r="N2938" s="2">
        <v>314939000</v>
      </c>
      <c r="O2938" s="2">
        <v>315517000</v>
      </c>
      <c r="P2938" s="2">
        <v>316674000</v>
      </c>
      <c r="Q2938" s="2">
        <v>318313000</v>
      </c>
      <c r="R2938" s="2">
        <v>321108000</v>
      </c>
      <c r="S2938" s="2">
        <v>324097000</v>
      </c>
      <c r="T2938" s="2">
        <v>326700000</v>
      </c>
      <c r="U2938" s="2">
        <v>331038000</v>
      </c>
      <c r="V2938" s="2">
        <v>334122000</v>
      </c>
      <c r="W2938" s="2">
        <v>338075000</v>
      </c>
      <c r="X2938" s="2">
        <v>342895000</v>
      </c>
      <c r="Y2938" s="2">
        <v>348100000</v>
      </c>
      <c r="Z2938" s="2">
        <v>353306000</v>
      </c>
      <c r="AA2938" s="2">
        <v>357644000</v>
      </c>
      <c r="AB2938" s="2">
        <v>359958000</v>
      </c>
      <c r="AC2938" s="2">
        <v>365163000</v>
      </c>
      <c r="AD2938" s="2">
        <v>370176000</v>
      </c>
      <c r="AE2938" s="2">
        <v>374707000</v>
      </c>
      <c r="AF2938" s="2">
        <v>379912000</v>
      </c>
    </row>
    <row r="2939" spans="1:32">
      <c r="A2939" t="s">
        <v>8556</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8557</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8558</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8559</v>
      </c>
      <c r="B2942" t="s">
        <v>19</v>
      </c>
      <c r="C2942" s="2">
        <v>55659900000000</v>
      </c>
      <c r="D2942" s="2">
        <v>51432900000000</v>
      </c>
      <c r="E2942" s="2">
        <v>45586100000000</v>
      </c>
      <c r="F2942" s="2">
        <v>44349500000000</v>
      </c>
      <c r="G2942" s="2">
        <v>42596100000000</v>
      </c>
      <c r="H2942" s="2">
        <v>39517400000000</v>
      </c>
      <c r="I2942" s="2">
        <v>36597500000000</v>
      </c>
      <c r="J2942" s="2">
        <v>34750300000000</v>
      </c>
      <c r="K2942" s="2">
        <v>35327300000000</v>
      </c>
      <c r="L2942" s="2">
        <v>35359300000000</v>
      </c>
      <c r="M2942" s="2">
        <v>35001700000000</v>
      </c>
      <c r="N2942" s="2">
        <v>34849000000000</v>
      </c>
      <c r="O2942" s="2">
        <v>34455700000000</v>
      </c>
      <c r="P2942" s="2">
        <v>34950700000000</v>
      </c>
      <c r="Q2942" s="2">
        <v>34921100000000</v>
      </c>
      <c r="R2942" s="2">
        <v>34103900000000</v>
      </c>
      <c r="S2942" s="2">
        <v>33527400000000</v>
      </c>
      <c r="T2942" s="2">
        <v>33037800000000</v>
      </c>
      <c r="U2942" s="2">
        <v>32127000000000</v>
      </c>
      <c r="V2942" s="2">
        <v>33170100000000</v>
      </c>
      <c r="W2942" s="2">
        <v>34045600000000</v>
      </c>
      <c r="X2942" s="2">
        <v>35255900000000</v>
      </c>
      <c r="Y2942" s="2">
        <v>36474000000000</v>
      </c>
      <c r="Z2942" s="2">
        <v>37794500000000</v>
      </c>
      <c r="AA2942" s="2">
        <v>38548500000000</v>
      </c>
      <c r="AB2942" s="2">
        <v>38900200000000</v>
      </c>
      <c r="AC2942" s="2">
        <v>40025000000000</v>
      </c>
      <c r="AD2942" s="2">
        <v>40481900000000</v>
      </c>
      <c r="AE2942" s="2">
        <v>40948800000000</v>
      </c>
      <c r="AF2942" s="2">
        <v>41395700000000</v>
      </c>
    </row>
    <row r="2943" spans="1:32">
      <c r="A2943" t="s">
        <v>8560</v>
      </c>
      <c r="B2943" t="s">
        <v>19</v>
      </c>
      <c r="C2943" s="2">
        <v>6292950000</v>
      </c>
      <c r="D2943" s="2">
        <v>5815030000</v>
      </c>
      <c r="E2943" s="2">
        <v>5153990000</v>
      </c>
      <c r="F2943" s="2">
        <v>5014190000</v>
      </c>
      <c r="G2943" s="2">
        <v>4815940000</v>
      </c>
      <c r="H2943" s="2">
        <v>4467870000</v>
      </c>
      <c r="I2943" s="2">
        <v>4137730000</v>
      </c>
      <c r="J2943" s="2">
        <v>3928890000</v>
      </c>
      <c r="K2943" s="2">
        <v>3994130000</v>
      </c>
      <c r="L2943" s="2">
        <v>3997750000</v>
      </c>
      <c r="M2943" s="2">
        <v>3957310000</v>
      </c>
      <c r="N2943" s="2">
        <v>3940050000</v>
      </c>
      <c r="O2943" s="2">
        <v>3895590000</v>
      </c>
      <c r="P2943" s="2">
        <v>3951550000</v>
      </c>
      <c r="Q2943" s="2">
        <v>3948200000</v>
      </c>
      <c r="R2943" s="2">
        <v>3855820000</v>
      </c>
      <c r="S2943" s="2">
        <v>3790640000</v>
      </c>
      <c r="T2943" s="2">
        <v>3735280000</v>
      </c>
      <c r="U2943" s="2">
        <v>3632300000</v>
      </c>
      <c r="V2943" s="2">
        <v>3750240000</v>
      </c>
      <c r="W2943" s="2">
        <v>3849220000</v>
      </c>
      <c r="X2943" s="2">
        <v>3986060000</v>
      </c>
      <c r="Y2943" s="2">
        <v>4123770000</v>
      </c>
      <c r="Z2943" s="2">
        <v>4273070000</v>
      </c>
      <c r="AA2943" s="2">
        <v>4358320000</v>
      </c>
      <c r="AB2943" s="2">
        <v>4398080000</v>
      </c>
      <c r="AC2943" s="2">
        <v>4525250000</v>
      </c>
      <c r="AD2943" s="2">
        <v>4576910000</v>
      </c>
      <c r="AE2943" s="2">
        <v>4629700000</v>
      </c>
      <c r="AF2943" s="2">
        <v>4680230000</v>
      </c>
    </row>
    <row r="2944" spans="1:32">
      <c r="A2944" t="s">
        <v>8561</v>
      </c>
      <c r="B2944" t="s">
        <v>19</v>
      </c>
      <c r="C2944" s="2">
        <v>35080700000</v>
      </c>
      <c r="D2944" s="2">
        <v>32416500000</v>
      </c>
      <c r="E2944" s="2">
        <v>28731400000</v>
      </c>
      <c r="F2944" s="2">
        <v>27952100000</v>
      </c>
      <c r="G2944" s="2">
        <v>26846900000</v>
      </c>
      <c r="H2944" s="2">
        <v>24906500000</v>
      </c>
      <c r="I2944" s="2">
        <v>23066200000</v>
      </c>
      <c r="J2944" s="2">
        <v>21902000000</v>
      </c>
      <c r="K2944" s="2">
        <v>22265600000</v>
      </c>
      <c r="L2944" s="2">
        <v>22285900000</v>
      </c>
      <c r="M2944" s="2">
        <v>22060400000</v>
      </c>
      <c r="N2944" s="2">
        <v>21964200000</v>
      </c>
      <c r="O2944" s="2">
        <v>21716300000</v>
      </c>
      <c r="P2944" s="2">
        <v>22028300000</v>
      </c>
      <c r="Q2944" s="2">
        <v>22009600000</v>
      </c>
      <c r="R2944" s="2">
        <v>21494600000</v>
      </c>
      <c r="S2944" s="2">
        <v>21131300000</v>
      </c>
      <c r="T2944" s="2">
        <v>20822700000</v>
      </c>
      <c r="U2944" s="2">
        <v>20248600000</v>
      </c>
      <c r="V2944" s="2">
        <v>20906100000</v>
      </c>
      <c r="W2944" s="2">
        <v>21457800000</v>
      </c>
      <c r="X2944" s="2">
        <v>22220700000</v>
      </c>
      <c r="Y2944" s="2">
        <v>22988400000</v>
      </c>
      <c r="Z2944" s="2">
        <v>23820600000</v>
      </c>
      <c r="AA2944" s="2">
        <v>24295900000</v>
      </c>
      <c r="AB2944" s="2">
        <v>24517500000</v>
      </c>
      <c r="AC2944" s="2">
        <v>25226400000</v>
      </c>
      <c r="AD2944" s="2">
        <v>25514400000</v>
      </c>
      <c r="AE2944" s="2">
        <v>25808700000</v>
      </c>
      <c r="AF2944" s="2">
        <v>26090400000</v>
      </c>
    </row>
    <row r="2945" spans="1:32">
      <c r="A2945" t="s">
        <v>8562</v>
      </c>
      <c r="B2945" t="s">
        <v>19</v>
      </c>
      <c r="C2945" s="2">
        <v>58689500000</v>
      </c>
      <c r="D2945" s="2">
        <v>54232300000</v>
      </c>
      <c r="E2945" s="2">
        <v>48067300000</v>
      </c>
      <c r="F2945" s="2">
        <v>46763400000</v>
      </c>
      <c r="G2945" s="2">
        <v>44914500000</v>
      </c>
      <c r="H2945" s="2">
        <v>41668300000</v>
      </c>
      <c r="I2945" s="2">
        <v>38589400000</v>
      </c>
      <c r="J2945" s="2">
        <v>36641700000</v>
      </c>
      <c r="K2945" s="2">
        <v>37250100000</v>
      </c>
      <c r="L2945" s="2">
        <v>37283900000</v>
      </c>
      <c r="M2945" s="2">
        <v>36906800000</v>
      </c>
      <c r="N2945" s="2">
        <v>36745800000</v>
      </c>
      <c r="O2945" s="2">
        <v>36331100000</v>
      </c>
      <c r="P2945" s="2">
        <v>36853100000</v>
      </c>
      <c r="Q2945" s="2">
        <v>36821800000</v>
      </c>
      <c r="R2945" s="2">
        <v>35960200000</v>
      </c>
      <c r="S2945" s="2">
        <v>35352300000</v>
      </c>
      <c r="T2945" s="2">
        <v>34836000000</v>
      </c>
      <c r="U2945" s="2">
        <v>33875600000</v>
      </c>
      <c r="V2945" s="2">
        <v>34975600000</v>
      </c>
      <c r="W2945" s="2">
        <v>35898700000</v>
      </c>
      <c r="X2945" s="2">
        <v>37174900000</v>
      </c>
      <c r="Y2945" s="2">
        <v>38459200000</v>
      </c>
      <c r="Z2945" s="2">
        <v>39851600000</v>
      </c>
      <c r="AA2945" s="2">
        <v>40646700000</v>
      </c>
      <c r="AB2945" s="2">
        <v>41017500000</v>
      </c>
      <c r="AC2945" s="2">
        <v>42203500000</v>
      </c>
      <c r="AD2945" s="2">
        <v>42685300000</v>
      </c>
      <c r="AE2945" s="2">
        <v>43177600000</v>
      </c>
      <c r="AF2945" s="2">
        <v>43648800000</v>
      </c>
    </row>
    <row r="2946" spans="1:32">
      <c r="A2946" t="s">
        <v>8563</v>
      </c>
      <c r="B2946" t="s">
        <v>19</v>
      </c>
      <c r="C2946" s="2">
        <v>2353960000</v>
      </c>
      <c r="D2946" s="2">
        <v>2175190000</v>
      </c>
      <c r="E2946" s="2">
        <v>1927910000</v>
      </c>
      <c r="F2946" s="2">
        <v>1875620000</v>
      </c>
      <c r="G2946" s="2">
        <v>1801460000</v>
      </c>
      <c r="H2946" s="2">
        <v>1671260000</v>
      </c>
      <c r="I2946" s="2">
        <v>1547770000</v>
      </c>
      <c r="J2946" s="2">
        <v>1469650000</v>
      </c>
      <c r="K2946" s="2">
        <v>1494050000</v>
      </c>
      <c r="L2946" s="2">
        <v>1495410000</v>
      </c>
      <c r="M2946" s="2">
        <v>1480280000</v>
      </c>
      <c r="N2946" s="2">
        <v>1473830000</v>
      </c>
      <c r="O2946" s="2">
        <v>1457190000</v>
      </c>
      <c r="P2946" s="2">
        <v>1478130000</v>
      </c>
      <c r="Q2946" s="2">
        <v>1476870000</v>
      </c>
      <c r="R2946" s="2">
        <v>1442320000</v>
      </c>
      <c r="S2946" s="2">
        <v>1417930000</v>
      </c>
      <c r="T2946" s="2">
        <v>1397230000</v>
      </c>
      <c r="U2946" s="2">
        <v>1358710000</v>
      </c>
      <c r="V2946" s="2">
        <v>1402820000</v>
      </c>
      <c r="W2946" s="2">
        <v>1439850000</v>
      </c>
      <c r="X2946" s="2">
        <v>1491030000</v>
      </c>
      <c r="Y2946" s="2">
        <v>1542550000</v>
      </c>
      <c r="Z2946" s="2">
        <v>1598390000</v>
      </c>
      <c r="AA2946" s="2">
        <v>1630280000</v>
      </c>
      <c r="AB2946" s="2">
        <v>1645160000</v>
      </c>
      <c r="AC2946" s="2">
        <v>1692730000</v>
      </c>
      <c r="AD2946" s="2">
        <v>1712050000</v>
      </c>
      <c r="AE2946" s="2">
        <v>1731800000</v>
      </c>
      <c r="AF2946" s="2">
        <v>1750700000</v>
      </c>
    </row>
    <row r="2947" spans="1:32">
      <c r="A2947" t="s">
        <v>8564</v>
      </c>
      <c r="B2947" t="s">
        <v>19</v>
      </c>
      <c r="C2947" s="2">
        <v>2211290000</v>
      </c>
      <c r="D2947" s="2">
        <v>2043360000</v>
      </c>
      <c r="E2947" s="2">
        <v>1811070000</v>
      </c>
      <c r="F2947" s="2">
        <v>1761950000</v>
      </c>
      <c r="G2947" s="2">
        <v>1692280000</v>
      </c>
      <c r="H2947" s="2">
        <v>1569970000</v>
      </c>
      <c r="I2947" s="2">
        <v>1453970000</v>
      </c>
      <c r="J2947" s="2">
        <v>1380580000</v>
      </c>
      <c r="K2947" s="2">
        <v>1403500000</v>
      </c>
      <c r="L2947" s="2">
        <v>1404780000</v>
      </c>
      <c r="M2947" s="2">
        <v>1390570000</v>
      </c>
      <c r="N2947" s="2">
        <v>1384500000</v>
      </c>
      <c r="O2947" s="2">
        <v>1368880000</v>
      </c>
      <c r="P2947" s="2">
        <v>1388540000</v>
      </c>
      <c r="Q2947" s="2">
        <v>1387370000</v>
      </c>
      <c r="R2947" s="2">
        <v>1354900000</v>
      </c>
      <c r="S2947" s="2">
        <v>1332000000</v>
      </c>
      <c r="T2947" s="2">
        <v>1312550000</v>
      </c>
      <c r="U2947" s="2">
        <v>1276360000</v>
      </c>
      <c r="V2947" s="2">
        <v>1317800000</v>
      </c>
      <c r="W2947" s="2">
        <v>1352580000</v>
      </c>
      <c r="X2947" s="2">
        <v>1400670000</v>
      </c>
      <c r="Y2947" s="2">
        <v>1449060000</v>
      </c>
      <c r="Z2947" s="2">
        <v>1501520000</v>
      </c>
      <c r="AA2947" s="2">
        <v>1531480000</v>
      </c>
      <c r="AB2947" s="2">
        <v>1545450000</v>
      </c>
      <c r="AC2947" s="2">
        <v>1590140000</v>
      </c>
      <c r="AD2947" s="2">
        <v>1608290000</v>
      </c>
      <c r="AE2947" s="2">
        <v>1626840000</v>
      </c>
      <c r="AF2947" s="2">
        <v>1644590000</v>
      </c>
    </row>
    <row r="2948" spans="1:32">
      <c r="A2948" t="s">
        <v>8565</v>
      </c>
      <c r="B2948" t="s">
        <v>19</v>
      </c>
      <c r="C2948" s="2">
        <v>1365800000</v>
      </c>
      <c r="D2948" s="2">
        <v>1262070000</v>
      </c>
      <c r="E2948" s="2">
        <v>1118600000</v>
      </c>
      <c r="F2948" s="2">
        <v>1088260000</v>
      </c>
      <c r="G2948" s="2">
        <v>1045230000</v>
      </c>
      <c r="H2948" s="2">
        <v>969688000</v>
      </c>
      <c r="I2948" s="2">
        <v>898038000</v>
      </c>
      <c r="J2948" s="2">
        <v>852711000</v>
      </c>
      <c r="K2948" s="2">
        <v>866870000</v>
      </c>
      <c r="L2948" s="2">
        <v>867657000</v>
      </c>
      <c r="M2948" s="2">
        <v>858880000</v>
      </c>
      <c r="N2948" s="2">
        <v>855134000</v>
      </c>
      <c r="O2948" s="2">
        <v>845484000</v>
      </c>
      <c r="P2948" s="2">
        <v>857630000</v>
      </c>
      <c r="Q2948" s="2">
        <v>856902000</v>
      </c>
      <c r="R2948" s="2">
        <v>836851000</v>
      </c>
      <c r="S2948" s="2">
        <v>822705000</v>
      </c>
      <c r="T2948" s="2">
        <v>810690000</v>
      </c>
      <c r="U2948" s="2">
        <v>788341000</v>
      </c>
      <c r="V2948" s="2">
        <v>813938000</v>
      </c>
      <c r="W2948" s="2">
        <v>835420000</v>
      </c>
      <c r="X2948" s="2">
        <v>865119000</v>
      </c>
      <c r="Y2948" s="2">
        <v>895008000</v>
      </c>
      <c r="Z2948" s="2">
        <v>927410000</v>
      </c>
      <c r="AA2948" s="2">
        <v>945913000</v>
      </c>
      <c r="AB2948" s="2">
        <v>954542000</v>
      </c>
      <c r="AC2948" s="2">
        <v>982143000</v>
      </c>
      <c r="AD2948" s="2">
        <v>993355000</v>
      </c>
      <c r="AE2948" s="2">
        <v>1004810000</v>
      </c>
      <c r="AF2948" s="2">
        <v>1015780000</v>
      </c>
    </row>
    <row r="2949" spans="1:32">
      <c r="A2949" t="s">
        <v>8566</v>
      </c>
      <c r="B2949" t="s">
        <v>19</v>
      </c>
      <c r="C2949" s="2">
        <v>138468000</v>
      </c>
      <c r="D2949" s="2">
        <v>127952000</v>
      </c>
      <c r="E2949" s="2">
        <v>113407000</v>
      </c>
      <c r="F2949" s="2">
        <v>110331000</v>
      </c>
      <c r="G2949" s="2">
        <v>105968000</v>
      </c>
      <c r="H2949" s="2">
        <v>98309400</v>
      </c>
      <c r="I2949" s="2">
        <v>91045300</v>
      </c>
      <c r="J2949" s="2">
        <v>86450000</v>
      </c>
      <c r="K2949" s="2">
        <v>87885400</v>
      </c>
      <c r="L2949" s="2">
        <v>87965200</v>
      </c>
      <c r="M2949" s="2">
        <v>87075400</v>
      </c>
      <c r="N2949" s="2">
        <v>86695600</v>
      </c>
      <c r="O2949" s="2">
        <v>85717300</v>
      </c>
      <c r="P2949" s="2">
        <v>86948700</v>
      </c>
      <c r="Q2949" s="2">
        <v>86874900</v>
      </c>
      <c r="R2949" s="2">
        <v>84842100</v>
      </c>
      <c r="S2949" s="2">
        <v>83407900</v>
      </c>
      <c r="T2949" s="2">
        <v>82189800</v>
      </c>
      <c r="U2949" s="2">
        <v>79923900</v>
      </c>
      <c r="V2949" s="2">
        <v>82519000</v>
      </c>
      <c r="W2949" s="2">
        <v>84696900</v>
      </c>
      <c r="X2949" s="2">
        <v>87707900</v>
      </c>
      <c r="Y2949" s="2">
        <v>90738200</v>
      </c>
      <c r="Z2949" s="2">
        <v>94023100</v>
      </c>
      <c r="AA2949" s="2">
        <v>95899000</v>
      </c>
      <c r="AB2949" s="2">
        <v>96773900</v>
      </c>
      <c r="AC2949" s="2">
        <v>99572100</v>
      </c>
      <c r="AD2949" s="2">
        <v>100709000</v>
      </c>
      <c r="AE2949" s="2">
        <v>101870000</v>
      </c>
      <c r="AF2949" s="2">
        <v>102982000</v>
      </c>
    </row>
    <row r="2950" spans="1:32">
      <c r="A2950" t="s">
        <v>8567</v>
      </c>
      <c r="B2950" t="s">
        <v>19</v>
      </c>
      <c r="C2950" s="2">
        <v>1011240000</v>
      </c>
      <c r="D2950" s="2">
        <v>934438000</v>
      </c>
      <c r="E2950" s="2">
        <v>828213000</v>
      </c>
      <c r="F2950" s="2">
        <v>805747000</v>
      </c>
      <c r="G2950" s="2">
        <v>773890000</v>
      </c>
      <c r="H2950" s="2">
        <v>717957000</v>
      </c>
      <c r="I2950" s="2">
        <v>664907000</v>
      </c>
      <c r="J2950" s="2">
        <v>631347000</v>
      </c>
      <c r="K2950" s="2">
        <v>641830000</v>
      </c>
      <c r="L2950" s="2">
        <v>642413000</v>
      </c>
      <c r="M2950" s="2">
        <v>635915000</v>
      </c>
      <c r="N2950" s="2">
        <v>633141000</v>
      </c>
      <c r="O2950" s="2">
        <v>625996000</v>
      </c>
      <c r="P2950" s="2">
        <v>634989000</v>
      </c>
      <c r="Q2950" s="2">
        <v>634450000</v>
      </c>
      <c r="R2950" s="2">
        <v>619604000</v>
      </c>
      <c r="S2950" s="2">
        <v>609130000</v>
      </c>
      <c r="T2950" s="2">
        <v>600234000</v>
      </c>
      <c r="U2950" s="2">
        <v>583687000</v>
      </c>
      <c r="V2950" s="2">
        <v>602639000</v>
      </c>
      <c r="W2950" s="2">
        <v>618544000</v>
      </c>
      <c r="X2950" s="2">
        <v>640533000</v>
      </c>
      <c r="Y2950" s="2">
        <v>662664000</v>
      </c>
      <c r="Z2950" s="2">
        <v>686654000</v>
      </c>
      <c r="AA2950" s="2">
        <v>700354000</v>
      </c>
      <c r="AB2950" s="2">
        <v>706743000</v>
      </c>
      <c r="AC2950" s="2">
        <v>727178000</v>
      </c>
      <c r="AD2950" s="2">
        <v>735479000</v>
      </c>
      <c r="AE2950" s="2">
        <v>743962000</v>
      </c>
      <c r="AF2950" s="2">
        <v>752082000</v>
      </c>
    </row>
    <row r="2951" spans="1:32">
      <c r="A2951" t="s">
        <v>8568</v>
      </c>
      <c r="B2951" t="s">
        <v>19</v>
      </c>
      <c r="C2951" s="2">
        <v>1190620000</v>
      </c>
      <c r="D2951" s="2">
        <v>1100190000</v>
      </c>
      <c r="E2951" s="2">
        <v>975126000</v>
      </c>
      <c r="F2951" s="2">
        <v>948675000</v>
      </c>
      <c r="G2951" s="2">
        <v>911167000</v>
      </c>
      <c r="H2951" s="2">
        <v>845312000</v>
      </c>
      <c r="I2951" s="2">
        <v>782852000</v>
      </c>
      <c r="J2951" s="2">
        <v>743339000</v>
      </c>
      <c r="K2951" s="2">
        <v>755682000</v>
      </c>
      <c r="L2951" s="2">
        <v>756367000</v>
      </c>
      <c r="M2951" s="2">
        <v>748717000</v>
      </c>
      <c r="N2951" s="2">
        <v>745451000</v>
      </c>
      <c r="O2951" s="2">
        <v>737039000</v>
      </c>
      <c r="P2951" s="2">
        <v>747627000</v>
      </c>
      <c r="Q2951" s="2">
        <v>746992000</v>
      </c>
      <c r="R2951" s="2">
        <v>729513000</v>
      </c>
      <c r="S2951" s="2">
        <v>717181000</v>
      </c>
      <c r="T2951" s="2">
        <v>706708000</v>
      </c>
      <c r="U2951" s="2">
        <v>687225000</v>
      </c>
      <c r="V2951" s="2">
        <v>709539000</v>
      </c>
      <c r="W2951" s="2">
        <v>728265000</v>
      </c>
      <c r="X2951" s="2">
        <v>754155000</v>
      </c>
      <c r="Y2951" s="2">
        <v>780211000</v>
      </c>
      <c r="Z2951" s="2">
        <v>808457000</v>
      </c>
      <c r="AA2951" s="2">
        <v>824586000</v>
      </c>
      <c r="AB2951" s="2">
        <v>832109000</v>
      </c>
      <c r="AC2951" s="2">
        <v>856169000</v>
      </c>
      <c r="AD2951" s="2">
        <v>865943000</v>
      </c>
      <c r="AE2951" s="2">
        <v>875930000</v>
      </c>
      <c r="AF2951" s="2">
        <v>885491000</v>
      </c>
    </row>
    <row r="2952" spans="1:32">
      <c r="A2952" t="s">
        <v>8569</v>
      </c>
      <c r="B2952" t="s">
        <v>19</v>
      </c>
      <c r="C2952" s="2">
        <v>83920000</v>
      </c>
      <c r="D2952" s="2">
        <v>77546700</v>
      </c>
      <c r="E2952" s="2">
        <v>68731400</v>
      </c>
      <c r="F2952" s="2">
        <v>66867000</v>
      </c>
      <c r="G2952" s="2">
        <v>64223300</v>
      </c>
      <c r="H2952" s="2">
        <v>59581500</v>
      </c>
      <c r="I2952" s="2">
        <v>55179000</v>
      </c>
      <c r="J2952" s="2">
        <v>52393900</v>
      </c>
      <c r="K2952" s="2">
        <v>53263900</v>
      </c>
      <c r="L2952" s="2">
        <v>53312200</v>
      </c>
      <c r="M2952" s="2">
        <v>52773000</v>
      </c>
      <c r="N2952" s="2">
        <v>52542800</v>
      </c>
      <c r="O2952" s="2">
        <v>51949900</v>
      </c>
      <c r="P2952" s="2">
        <v>52696200</v>
      </c>
      <c r="Q2952" s="2">
        <v>52651400</v>
      </c>
      <c r="R2952" s="2">
        <v>51419400</v>
      </c>
      <c r="S2952" s="2">
        <v>50550200</v>
      </c>
      <c r="T2952" s="2">
        <v>49812000</v>
      </c>
      <c r="U2952" s="2">
        <v>48438700</v>
      </c>
      <c r="V2952" s="2">
        <v>50011500</v>
      </c>
      <c r="W2952" s="2">
        <v>51331500</v>
      </c>
      <c r="X2952" s="2">
        <v>53156300</v>
      </c>
      <c r="Y2952" s="2">
        <v>54992800</v>
      </c>
      <c r="Z2952" s="2">
        <v>56983700</v>
      </c>
      <c r="AA2952" s="2">
        <v>58120600</v>
      </c>
      <c r="AB2952" s="2">
        <v>58650800</v>
      </c>
      <c r="AC2952" s="2">
        <v>60346700</v>
      </c>
      <c r="AD2952" s="2">
        <v>61035600</v>
      </c>
      <c r="AE2952" s="2">
        <v>61739600</v>
      </c>
      <c r="AF2952" s="2">
        <v>62413400</v>
      </c>
    </row>
    <row r="2953" spans="1:32">
      <c r="A2953" t="s">
        <v>8570</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8571</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8572</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8573</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8574</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8575</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8576</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8577</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8578</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8579</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8580</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8581</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8582</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8583</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8584</v>
      </c>
      <c r="B2967" t="s">
        <v>19</v>
      </c>
      <c r="C2967" s="2">
        <v>1347980000</v>
      </c>
      <c r="D2967" s="2">
        <v>1290380000</v>
      </c>
      <c r="E2967" s="2">
        <v>1201000000</v>
      </c>
      <c r="F2967" s="2">
        <v>1178800000</v>
      </c>
      <c r="G2967" s="2">
        <v>1182400000</v>
      </c>
      <c r="H2967" s="2">
        <v>1181200000</v>
      </c>
      <c r="I2967" s="2">
        <v>1171600000</v>
      </c>
      <c r="J2967" s="2">
        <v>1168010000</v>
      </c>
      <c r="K2967" s="2">
        <v>1177600000</v>
      </c>
      <c r="L2967" s="2">
        <v>1181200000</v>
      </c>
      <c r="M2967" s="2">
        <v>1174600000</v>
      </c>
      <c r="N2967" s="2">
        <v>1166810000</v>
      </c>
      <c r="O2967" s="2">
        <v>1163210000</v>
      </c>
      <c r="P2967" s="2">
        <v>1159610000</v>
      </c>
      <c r="Q2967" s="2">
        <v>1158410000</v>
      </c>
      <c r="R2967" s="2">
        <v>1161410000</v>
      </c>
      <c r="S2967" s="2">
        <v>1166810000</v>
      </c>
      <c r="T2967" s="2">
        <v>1172800000</v>
      </c>
      <c r="U2967" s="2">
        <v>1177600000</v>
      </c>
      <c r="V2967" s="2">
        <v>1182400000</v>
      </c>
      <c r="W2967" s="2">
        <v>1189000000</v>
      </c>
      <c r="X2967" s="2">
        <v>1192000000</v>
      </c>
      <c r="Y2967" s="2">
        <v>1195000000</v>
      </c>
      <c r="Z2967" s="2">
        <v>1198000000</v>
      </c>
      <c r="AA2967" s="2">
        <v>1202200000</v>
      </c>
      <c r="AB2967" s="2">
        <v>1194400000</v>
      </c>
      <c r="AC2967" s="2">
        <v>1187800000</v>
      </c>
      <c r="AD2967" s="2">
        <v>1181200000</v>
      </c>
      <c r="AE2967" s="2">
        <v>1175800000</v>
      </c>
      <c r="AF2967" s="2">
        <v>1175200000</v>
      </c>
    </row>
    <row r="2968" spans="1:32">
      <c r="A2968" t="s">
        <v>8585</v>
      </c>
      <c r="B2968" t="s">
        <v>19</v>
      </c>
      <c r="C2968" s="2">
        <v>7514420000</v>
      </c>
      <c r="D2968" s="2">
        <v>7193370000</v>
      </c>
      <c r="E2968" s="2">
        <v>6695090000</v>
      </c>
      <c r="F2968" s="2">
        <v>6571350000</v>
      </c>
      <c r="G2968" s="2">
        <v>6591420000</v>
      </c>
      <c r="H2968" s="2">
        <v>6584730000</v>
      </c>
      <c r="I2968" s="2">
        <v>6531220000</v>
      </c>
      <c r="J2968" s="2">
        <v>6511160000</v>
      </c>
      <c r="K2968" s="2">
        <v>6564660000</v>
      </c>
      <c r="L2968" s="2">
        <v>6584730000</v>
      </c>
      <c r="M2968" s="2">
        <v>6547940000</v>
      </c>
      <c r="N2968" s="2">
        <v>6504470000</v>
      </c>
      <c r="O2968" s="2">
        <v>6484400000</v>
      </c>
      <c r="P2968" s="2">
        <v>6464340000</v>
      </c>
      <c r="Q2968" s="2">
        <v>6457650000</v>
      </c>
      <c r="R2968" s="2">
        <v>6474370000</v>
      </c>
      <c r="S2968" s="2">
        <v>6504470000</v>
      </c>
      <c r="T2968" s="2">
        <v>6537910000</v>
      </c>
      <c r="U2968" s="2">
        <v>6564660000</v>
      </c>
      <c r="V2968" s="2">
        <v>6591420000</v>
      </c>
      <c r="W2968" s="2">
        <v>6628200000</v>
      </c>
      <c r="X2968" s="2">
        <v>6644930000</v>
      </c>
      <c r="Y2968" s="2">
        <v>6661650000</v>
      </c>
      <c r="Z2968" s="2">
        <v>6678370000</v>
      </c>
      <c r="AA2968" s="2">
        <v>6701780000</v>
      </c>
      <c r="AB2968" s="2">
        <v>6658300000</v>
      </c>
      <c r="AC2968" s="2">
        <v>6621520000</v>
      </c>
      <c r="AD2968" s="2">
        <v>6584730000</v>
      </c>
      <c r="AE2968" s="2">
        <v>6554630000</v>
      </c>
      <c r="AF2968" s="2">
        <v>6551290000</v>
      </c>
    </row>
    <row r="2969" spans="1:32">
      <c r="A2969" t="s">
        <v>8586</v>
      </c>
      <c r="B2969" t="s">
        <v>19</v>
      </c>
      <c r="C2969" s="2">
        <v>12571500000</v>
      </c>
      <c r="D2969" s="2">
        <v>12034400000</v>
      </c>
      <c r="E2969" s="2">
        <v>11200800000</v>
      </c>
      <c r="F2969" s="2">
        <v>10993800000</v>
      </c>
      <c r="G2969" s="2">
        <v>11027400000</v>
      </c>
      <c r="H2969" s="2">
        <v>11016200000</v>
      </c>
      <c r="I2969" s="2">
        <v>10926600000</v>
      </c>
      <c r="J2969" s="2">
        <v>10893100000</v>
      </c>
      <c r="K2969" s="2">
        <v>10982600000</v>
      </c>
      <c r="L2969" s="2">
        <v>11016200000</v>
      </c>
      <c r="M2969" s="2">
        <v>10954600000</v>
      </c>
      <c r="N2969" s="2">
        <v>10881900000</v>
      </c>
      <c r="O2969" s="2">
        <v>10848300000</v>
      </c>
      <c r="P2969" s="2">
        <v>10814700000</v>
      </c>
      <c r="Q2969" s="2">
        <v>10803600000</v>
      </c>
      <c r="R2969" s="2">
        <v>10831500000</v>
      </c>
      <c r="S2969" s="2">
        <v>10881900000</v>
      </c>
      <c r="T2969" s="2">
        <v>10937800000</v>
      </c>
      <c r="U2969" s="2">
        <v>10982600000</v>
      </c>
      <c r="V2969" s="2">
        <v>11027400000</v>
      </c>
      <c r="W2969" s="2">
        <v>11088900000</v>
      </c>
      <c r="X2969" s="2">
        <v>11116900000</v>
      </c>
      <c r="Y2969" s="2">
        <v>11144800000</v>
      </c>
      <c r="Z2969" s="2">
        <v>11172800000</v>
      </c>
      <c r="AA2969" s="2">
        <v>11212000000</v>
      </c>
      <c r="AB2969" s="2">
        <v>11139200000</v>
      </c>
      <c r="AC2969" s="2">
        <v>11077700000</v>
      </c>
      <c r="AD2969" s="2">
        <v>11016200000</v>
      </c>
      <c r="AE2969" s="2">
        <v>10965800000</v>
      </c>
      <c r="AF2969" s="2">
        <v>10960200000</v>
      </c>
    </row>
    <row r="2970" spans="1:32">
      <c r="A2970" t="s">
        <v>8587</v>
      </c>
      <c r="B2970" t="s">
        <v>19</v>
      </c>
      <c r="C2970" s="2">
        <v>504227000</v>
      </c>
      <c r="D2970" s="2">
        <v>482684000</v>
      </c>
      <c r="E2970" s="2">
        <v>449249000</v>
      </c>
      <c r="F2970" s="2">
        <v>440946000</v>
      </c>
      <c r="G2970" s="2">
        <v>442292000</v>
      </c>
      <c r="H2970" s="2">
        <v>441844000</v>
      </c>
      <c r="I2970" s="2">
        <v>438253000</v>
      </c>
      <c r="J2970" s="2">
        <v>436907000</v>
      </c>
      <c r="K2970" s="2">
        <v>440497000</v>
      </c>
      <c r="L2970" s="2">
        <v>441844000</v>
      </c>
      <c r="M2970" s="2">
        <v>439375000</v>
      </c>
      <c r="N2970" s="2">
        <v>436458000</v>
      </c>
      <c r="O2970" s="2">
        <v>435112000</v>
      </c>
      <c r="P2970" s="2">
        <v>433765000</v>
      </c>
      <c r="Q2970" s="2">
        <v>433316000</v>
      </c>
      <c r="R2970" s="2">
        <v>434438000</v>
      </c>
      <c r="S2970" s="2">
        <v>436458000</v>
      </c>
      <c r="T2970" s="2">
        <v>438702000</v>
      </c>
      <c r="U2970" s="2">
        <v>440497000</v>
      </c>
      <c r="V2970" s="2">
        <v>442292000</v>
      </c>
      <c r="W2970" s="2">
        <v>444761000</v>
      </c>
      <c r="X2970" s="2">
        <v>445883000</v>
      </c>
      <c r="Y2970" s="2">
        <v>447005000</v>
      </c>
      <c r="Z2970" s="2">
        <v>448127000</v>
      </c>
      <c r="AA2970" s="2">
        <v>449698000</v>
      </c>
      <c r="AB2970" s="2">
        <v>446780000</v>
      </c>
      <c r="AC2970" s="2">
        <v>444312000</v>
      </c>
      <c r="AD2970" s="2">
        <v>441844000</v>
      </c>
      <c r="AE2970" s="2">
        <v>439824000</v>
      </c>
      <c r="AF2970" s="2">
        <v>439600000</v>
      </c>
    </row>
    <row r="2971" spans="1:32">
      <c r="A2971" t="s">
        <v>8588</v>
      </c>
      <c r="B2971" t="s">
        <v>19</v>
      </c>
      <c r="C2971" s="2">
        <v>473668000</v>
      </c>
      <c r="D2971" s="2">
        <v>453431000</v>
      </c>
      <c r="E2971" s="2">
        <v>422022000</v>
      </c>
      <c r="F2971" s="2">
        <v>414222000</v>
      </c>
      <c r="G2971" s="2">
        <v>415487000</v>
      </c>
      <c r="H2971" s="2">
        <v>415065000</v>
      </c>
      <c r="I2971" s="2">
        <v>411692000</v>
      </c>
      <c r="J2971" s="2">
        <v>410428000</v>
      </c>
      <c r="K2971" s="2">
        <v>413800000</v>
      </c>
      <c r="L2971" s="2">
        <v>415065000</v>
      </c>
      <c r="M2971" s="2">
        <v>412746000</v>
      </c>
      <c r="N2971" s="2">
        <v>410006000</v>
      </c>
      <c r="O2971" s="2">
        <v>408741000</v>
      </c>
      <c r="P2971" s="2">
        <v>407476000</v>
      </c>
      <c r="Q2971" s="2">
        <v>407055000</v>
      </c>
      <c r="R2971" s="2">
        <v>408109000</v>
      </c>
      <c r="S2971" s="2">
        <v>410006000</v>
      </c>
      <c r="T2971" s="2">
        <v>412114000</v>
      </c>
      <c r="U2971" s="2">
        <v>413800000</v>
      </c>
      <c r="V2971" s="2">
        <v>415487000</v>
      </c>
      <c r="W2971" s="2">
        <v>417806000</v>
      </c>
      <c r="X2971" s="2">
        <v>418860000</v>
      </c>
      <c r="Y2971" s="2">
        <v>419914000</v>
      </c>
      <c r="Z2971" s="2">
        <v>420968000</v>
      </c>
      <c r="AA2971" s="2">
        <v>422443000</v>
      </c>
      <c r="AB2971" s="2">
        <v>419703000</v>
      </c>
      <c r="AC2971" s="2">
        <v>417384000</v>
      </c>
      <c r="AD2971" s="2">
        <v>415065000</v>
      </c>
      <c r="AE2971" s="2">
        <v>413168000</v>
      </c>
      <c r="AF2971" s="2">
        <v>412957000</v>
      </c>
    </row>
    <row r="2972" spans="1:32">
      <c r="A2972" t="s">
        <v>8589</v>
      </c>
      <c r="B2972" t="s">
        <v>19</v>
      </c>
      <c r="C2972" s="2">
        <v>292559000</v>
      </c>
      <c r="D2972" s="2">
        <v>280060000</v>
      </c>
      <c r="E2972" s="2">
        <v>260660000</v>
      </c>
      <c r="F2972" s="2">
        <v>255843000</v>
      </c>
      <c r="G2972" s="2">
        <v>256624000</v>
      </c>
      <c r="H2972" s="2">
        <v>256364000</v>
      </c>
      <c r="I2972" s="2">
        <v>254281000</v>
      </c>
      <c r="J2972" s="2">
        <v>253499000</v>
      </c>
      <c r="K2972" s="2">
        <v>255583000</v>
      </c>
      <c r="L2972" s="2">
        <v>256364000</v>
      </c>
      <c r="M2972" s="2">
        <v>254932000</v>
      </c>
      <c r="N2972" s="2">
        <v>253239000</v>
      </c>
      <c r="O2972" s="2">
        <v>252458000</v>
      </c>
      <c r="P2972" s="2">
        <v>251677000</v>
      </c>
      <c r="Q2972" s="2">
        <v>251416000</v>
      </c>
      <c r="R2972" s="2">
        <v>252067000</v>
      </c>
      <c r="S2972" s="2">
        <v>253239000</v>
      </c>
      <c r="T2972" s="2">
        <v>254541000</v>
      </c>
      <c r="U2972" s="2">
        <v>255583000</v>
      </c>
      <c r="V2972" s="2">
        <v>256624000</v>
      </c>
      <c r="W2972" s="2">
        <v>258056000</v>
      </c>
      <c r="X2972" s="2">
        <v>258707000</v>
      </c>
      <c r="Y2972" s="2">
        <v>259358000</v>
      </c>
      <c r="Z2972" s="2">
        <v>260009000</v>
      </c>
      <c r="AA2972" s="2">
        <v>260921000</v>
      </c>
      <c r="AB2972" s="2">
        <v>259228000</v>
      </c>
      <c r="AC2972" s="2">
        <v>257796000</v>
      </c>
      <c r="AD2972" s="2">
        <v>256364000</v>
      </c>
      <c r="AE2972" s="2">
        <v>255192000</v>
      </c>
      <c r="AF2972" s="2">
        <v>255062000</v>
      </c>
    </row>
    <row r="2973" spans="1:32">
      <c r="A2973" t="s">
        <v>8590</v>
      </c>
      <c r="B2973" t="s">
        <v>19</v>
      </c>
      <c r="C2973" s="2">
        <v>29660400</v>
      </c>
      <c r="D2973" s="2">
        <v>28393200</v>
      </c>
      <c r="E2973" s="2">
        <v>26426400</v>
      </c>
      <c r="F2973" s="2">
        <v>25938000</v>
      </c>
      <c r="G2973" s="2">
        <v>26017200</v>
      </c>
      <c r="H2973" s="2">
        <v>25990800</v>
      </c>
      <c r="I2973" s="2">
        <v>25779600</v>
      </c>
      <c r="J2973" s="2">
        <v>25700400</v>
      </c>
      <c r="K2973" s="2">
        <v>25911600</v>
      </c>
      <c r="L2973" s="2">
        <v>25990800</v>
      </c>
      <c r="M2973" s="2">
        <v>25845600</v>
      </c>
      <c r="N2973" s="2">
        <v>25674000</v>
      </c>
      <c r="O2973" s="2">
        <v>25594800</v>
      </c>
      <c r="P2973" s="2">
        <v>25515600</v>
      </c>
      <c r="Q2973" s="2">
        <v>25489200</v>
      </c>
      <c r="R2973" s="2">
        <v>25555200</v>
      </c>
      <c r="S2973" s="2">
        <v>25674000</v>
      </c>
      <c r="T2973" s="2">
        <v>25806000</v>
      </c>
      <c r="U2973" s="2">
        <v>25911600</v>
      </c>
      <c r="V2973" s="2">
        <v>26017200</v>
      </c>
      <c r="W2973" s="2">
        <v>26162400</v>
      </c>
      <c r="X2973" s="2">
        <v>26228400</v>
      </c>
      <c r="Y2973" s="2">
        <v>26294400</v>
      </c>
      <c r="Z2973" s="2">
        <v>26360400</v>
      </c>
      <c r="AA2973" s="2">
        <v>26452800</v>
      </c>
      <c r="AB2973" s="2">
        <v>26281200</v>
      </c>
      <c r="AC2973" s="2">
        <v>26136000</v>
      </c>
      <c r="AD2973" s="2">
        <v>25990800</v>
      </c>
      <c r="AE2973" s="2">
        <v>25872000</v>
      </c>
      <c r="AF2973" s="2">
        <v>25858800</v>
      </c>
    </row>
    <row r="2974" spans="1:32">
      <c r="A2974" t="s">
        <v>8591</v>
      </c>
      <c r="B2974" t="s">
        <v>19</v>
      </c>
      <c r="C2974" s="2">
        <v>216611000</v>
      </c>
      <c r="D2974" s="2">
        <v>207356000</v>
      </c>
      <c r="E2974" s="2">
        <v>192993000</v>
      </c>
      <c r="F2974" s="2">
        <v>189426000</v>
      </c>
      <c r="G2974" s="2">
        <v>190004000</v>
      </c>
      <c r="H2974" s="2">
        <v>189812000</v>
      </c>
      <c r="I2974" s="2">
        <v>188269000</v>
      </c>
      <c r="J2974" s="2">
        <v>187691000</v>
      </c>
      <c r="K2974" s="2">
        <v>189233000</v>
      </c>
      <c r="L2974" s="2">
        <v>189812000</v>
      </c>
      <c r="M2974" s="2">
        <v>188751000</v>
      </c>
      <c r="N2974" s="2">
        <v>187498000</v>
      </c>
      <c r="O2974" s="2">
        <v>186920000</v>
      </c>
      <c r="P2974" s="2">
        <v>186341000</v>
      </c>
      <c r="Q2974" s="2">
        <v>186148000</v>
      </c>
      <c r="R2974" s="2">
        <v>186630000</v>
      </c>
      <c r="S2974" s="2">
        <v>187498000</v>
      </c>
      <c r="T2974" s="2">
        <v>188462000</v>
      </c>
      <c r="U2974" s="2">
        <v>189233000</v>
      </c>
      <c r="V2974" s="2">
        <v>190004000</v>
      </c>
      <c r="W2974" s="2">
        <v>191065000</v>
      </c>
      <c r="X2974" s="2">
        <v>191547000</v>
      </c>
      <c r="Y2974" s="2">
        <v>192029000</v>
      </c>
      <c r="Z2974" s="2">
        <v>192511000</v>
      </c>
      <c r="AA2974" s="2">
        <v>193186000</v>
      </c>
      <c r="AB2974" s="2">
        <v>191932000</v>
      </c>
      <c r="AC2974" s="2">
        <v>190872000</v>
      </c>
      <c r="AD2974" s="2">
        <v>189812000</v>
      </c>
      <c r="AE2974" s="2">
        <v>188944000</v>
      </c>
      <c r="AF2974" s="2">
        <v>188848000</v>
      </c>
    </row>
    <row r="2975" spans="1:32">
      <c r="A2975" t="s">
        <v>8592</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8593</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8594</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8595</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8596</v>
      </c>
      <c r="B2979" t="s">
        <v>19</v>
      </c>
      <c r="C2979" s="2">
        <v>1953000000</v>
      </c>
      <c r="D2979" s="2">
        <v>1921670000</v>
      </c>
      <c r="E2979" s="2">
        <v>1993300000</v>
      </c>
      <c r="F2979" s="2">
        <v>2010080000</v>
      </c>
      <c r="G2979" s="2">
        <v>2033590000</v>
      </c>
      <c r="H2979" s="2">
        <v>2060450000</v>
      </c>
      <c r="I2979" s="2">
        <v>2086190000</v>
      </c>
      <c r="J2979" s="2">
        <v>2107450000</v>
      </c>
      <c r="K2979" s="2">
        <v>2127600000</v>
      </c>
      <c r="L2979" s="2">
        <v>2145510000</v>
      </c>
      <c r="M2979" s="2">
        <v>2163410000</v>
      </c>
      <c r="N2979" s="2">
        <v>2181320000</v>
      </c>
      <c r="O2979" s="2">
        <v>2202590000</v>
      </c>
      <c r="P2979" s="2">
        <v>2220490000</v>
      </c>
      <c r="Q2979" s="2">
        <v>2237280000</v>
      </c>
      <c r="R2979" s="2">
        <v>2252950000</v>
      </c>
      <c r="S2979" s="2">
        <v>2271980000</v>
      </c>
      <c r="T2979" s="2">
        <v>2291000000</v>
      </c>
      <c r="U2979" s="2">
        <v>2308910000</v>
      </c>
      <c r="V2979" s="2">
        <v>2327940000</v>
      </c>
      <c r="W2979" s="2">
        <v>2346960000</v>
      </c>
      <c r="X2979" s="2">
        <v>2365990000</v>
      </c>
      <c r="Y2979" s="2">
        <v>2385020000</v>
      </c>
      <c r="Z2979" s="2">
        <v>2402920000</v>
      </c>
      <c r="AA2979" s="2">
        <v>2420830000</v>
      </c>
      <c r="AB2979" s="2">
        <v>2438740000</v>
      </c>
      <c r="AC2979" s="2">
        <v>2456640000</v>
      </c>
      <c r="AD2979" s="2">
        <v>2473430000</v>
      </c>
      <c r="AE2979" s="2">
        <v>2491340000</v>
      </c>
      <c r="AF2979" s="2">
        <v>2509250000</v>
      </c>
    </row>
    <row r="2980" spans="1:32">
      <c r="A2980" t="s">
        <v>8597</v>
      </c>
      <c r="B2980" t="s">
        <v>19</v>
      </c>
      <c r="C2980" s="2">
        <v>57760500000</v>
      </c>
      <c r="D2980" s="2">
        <v>56833700000</v>
      </c>
      <c r="E2980" s="2">
        <v>58952200000</v>
      </c>
      <c r="F2980" s="2">
        <v>59448700000</v>
      </c>
      <c r="G2980" s="2">
        <v>60143800000</v>
      </c>
      <c r="H2980" s="2">
        <v>60938200000</v>
      </c>
      <c r="I2980" s="2">
        <v>61699500000</v>
      </c>
      <c r="J2980" s="2">
        <v>62328400000</v>
      </c>
      <c r="K2980" s="2">
        <v>62924200000</v>
      </c>
      <c r="L2980" s="2">
        <v>63453900000</v>
      </c>
      <c r="M2980" s="2">
        <v>63983500000</v>
      </c>
      <c r="N2980" s="2">
        <v>64513100000</v>
      </c>
      <c r="O2980" s="2">
        <v>65142000000</v>
      </c>
      <c r="P2980" s="2">
        <v>65671600000</v>
      </c>
      <c r="Q2980" s="2">
        <v>66168100000</v>
      </c>
      <c r="R2980" s="2">
        <v>66631500000</v>
      </c>
      <c r="S2980" s="2">
        <v>67194200000</v>
      </c>
      <c r="T2980" s="2">
        <v>67756900000</v>
      </c>
      <c r="U2980" s="2">
        <v>68286500000</v>
      </c>
      <c r="V2980" s="2">
        <v>68849200000</v>
      </c>
      <c r="W2980" s="2">
        <v>69412000000</v>
      </c>
      <c r="X2980" s="2">
        <v>69974700000</v>
      </c>
      <c r="Y2980" s="2">
        <v>70537400000</v>
      </c>
      <c r="Z2980" s="2">
        <v>71067000000</v>
      </c>
      <c r="AA2980" s="2">
        <v>71596600000</v>
      </c>
      <c r="AB2980" s="2">
        <v>72126200000</v>
      </c>
      <c r="AC2980" s="2">
        <v>72655800000</v>
      </c>
      <c r="AD2980" s="2">
        <v>73152300000</v>
      </c>
      <c r="AE2980" s="2">
        <v>73681900000</v>
      </c>
      <c r="AF2980" s="2">
        <v>74211500000</v>
      </c>
    </row>
    <row r="2981" spans="1:32">
      <c r="A2981" t="s">
        <v>8598</v>
      </c>
      <c r="B2981" t="s">
        <v>19</v>
      </c>
      <c r="C2981" s="2">
        <v>23445500000</v>
      </c>
      <c r="D2981" s="2">
        <v>23069300000</v>
      </c>
      <c r="E2981" s="2">
        <v>23929200000</v>
      </c>
      <c r="F2981" s="2">
        <v>24130700000</v>
      </c>
      <c r="G2981" s="2">
        <v>24412800000</v>
      </c>
      <c r="H2981" s="2">
        <v>24735300000</v>
      </c>
      <c r="I2981" s="2">
        <v>25044300000</v>
      </c>
      <c r="J2981" s="2">
        <v>25299600000</v>
      </c>
      <c r="K2981" s="2">
        <v>25541500000</v>
      </c>
      <c r="L2981" s="2">
        <v>25756400000</v>
      </c>
      <c r="M2981" s="2">
        <v>25971400000</v>
      </c>
      <c r="N2981" s="2">
        <v>26186400000</v>
      </c>
      <c r="O2981" s="2">
        <v>26441700000</v>
      </c>
      <c r="P2981" s="2">
        <v>26656600000</v>
      </c>
      <c r="Q2981" s="2">
        <v>26858200000</v>
      </c>
      <c r="R2981" s="2">
        <v>27046300000</v>
      </c>
      <c r="S2981" s="2">
        <v>27274700000</v>
      </c>
      <c r="T2981" s="2">
        <v>27503100000</v>
      </c>
      <c r="U2981" s="2">
        <v>27718100000</v>
      </c>
      <c r="V2981" s="2">
        <v>27946500000</v>
      </c>
      <c r="W2981" s="2">
        <v>28174900000</v>
      </c>
      <c r="X2981" s="2">
        <v>28403300000</v>
      </c>
      <c r="Y2981" s="2">
        <v>28631700000</v>
      </c>
      <c r="Z2981" s="2">
        <v>28846700000</v>
      </c>
      <c r="AA2981" s="2">
        <v>29061600000</v>
      </c>
      <c r="AB2981" s="2">
        <v>29276600000</v>
      </c>
      <c r="AC2981" s="2">
        <v>29491600000</v>
      </c>
      <c r="AD2981" s="2">
        <v>29693100000</v>
      </c>
      <c r="AE2981" s="2">
        <v>29908100000</v>
      </c>
      <c r="AF2981" s="2">
        <v>30123100000</v>
      </c>
    </row>
    <row r="2982" spans="1:32">
      <c r="A2982" t="s">
        <v>8599</v>
      </c>
      <c r="B2982" t="s">
        <v>19</v>
      </c>
      <c r="C2982" s="2">
        <v>39559000000</v>
      </c>
      <c r="D2982" s="2">
        <v>38924200000</v>
      </c>
      <c r="E2982" s="2">
        <v>40375100000</v>
      </c>
      <c r="F2982" s="2">
        <v>40715100000</v>
      </c>
      <c r="G2982" s="2">
        <v>41191200000</v>
      </c>
      <c r="H2982" s="2">
        <v>41735300000</v>
      </c>
      <c r="I2982" s="2">
        <v>42256700000</v>
      </c>
      <c r="J2982" s="2">
        <v>42687400000</v>
      </c>
      <c r="K2982" s="2">
        <v>43095500000</v>
      </c>
      <c r="L2982" s="2">
        <v>43458200000</v>
      </c>
      <c r="M2982" s="2">
        <v>43820900000</v>
      </c>
      <c r="N2982" s="2">
        <v>44183600000</v>
      </c>
      <c r="O2982" s="2">
        <v>44614400000</v>
      </c>
      <c r="P2982" s="2">
        <v>44977100000</v>
      </c>
      <c r="Q2982" s="2">
        <v>45317100000</v>
      </c>
      <c r="R2982" s="2">
        <v>45634500000</v>
      </c>
      <c r="S2982" s="2">
        <v>46019900000</v>
      </c>
      <c r="T2982" s="2">
        <v>46405300000</v>
      </c>
      <c r="U2982" s="2">
        <v>46768000000</v>
      </c>
      <c r="V2982" s="2">
        <v>47153400000</v>
      </c>
      <c r="W2982" s="2">
        <v>47538800000</v>
      </c>
      <c r="X2982" s="2">
        <v>47924200000</v>
      </c>
      <c r="Y2982" s="2">
        <v>48309600000</v>
      </c>
      <c r="Z2982" s="2">
        <v>48672300000</v>
      </c>
      <c r="AA2982" s="2">
        <v>49035000000</v>
      </c>
      <c r="AB2982" s="2">
        <v>49397700000</v>
      </c>
      <c r="AC2982" s="2">
        <v>49760400000</v>
      </c>
      <c r="AD2982" s="2">
        <v>50100500000</v>
      </c>
      <c r="AE2982" s="2">
        <v>50463200000</v>
      </c>
      <c r="AF2982" s="2">
        <v>50825900000</v>
      </c>
    </row>
    <row r="2983" spans="1:32">
      <c r="A2983" t="s">
        <v>8600</v>
      </c>
      <c r="B2983" t="s">
        <v>19</v>
      </c>
      <c r="C2983" s="2">
        <v>34185100000</v>
      </c>
      <c r="D2983" s="2">
        <v>33636500000</v>
      </c>
      <c r="E2983" s="2">
        <v>34890300000</v>
      </c>
      <c r="F2983" s="2">
        <v>35184200000</v>
      </c>
      <c r="G2983" s="2">
        <v>35595600000</v>
      </c>
      <c r="H2983" s="2">
        <v>36065700000</v>
      </c>
      <c r="I2983" s="2">
        <v>36516300000</v>
      </c>
      <c r="J2983" s="2">
        <v>36888500000</v>
      </c>
      <c r="K2983" s="2">
        <v>37241200000</v>
      </c>
      <c r="L2983" s="2">
        <v>37554600000</v>
      </c>
      <c r="M2983" s="2">
        <v>37868000000</v>
      </c>
      <c r="N2983" s="2">
        <v>38181500000</v>
      </c>
      <c r="O2983" s="2">
        <v>38553700000</v>
      </c>
      <c r="P2983" s="2">
        <v>38867200000</v>
      </c>
      <c r="Q2983" s="2">
        <v>39161000000</v>
      </c>
      <c r="R2983" s="2">
        <v>39435300000</v>
      </c>
      <c r="S2983" s="2">
        <v>39768300000</v>
      </c>
      <c r="T2983" s="2">
        <v>40101300000</v>
      </c>
      <c r="U2983" s="2">
        <v>40414800000</v>
      </c>
      <c r="V2983" s="2">
        <v>40747800000</v>
      </c>
      <c r="W2983" s="2">
        <v>41080900000</v>
      </c>
      <c r="X2983" s="2">
        <v>41413900000</v>
      </c>
      <c r="Y2983" s="2">
        <v>41746900000</v>
      </c>
      <c r="Z2983" s="2">
        <v>42060400000</v>
      </c>
      <c r="AA2983" s="2">
        <v>42373800000</v>
      </c>
      <c r="AB2983" s="2">
        <v>42687300000</v>
      </c>
      <c r="AC2983" s="2">
        <v>43000700000</v>
      </c>
      <c r="AD2983" s="2">
        <v>43294600000</v>
      </c>
      <c r="AE2983" s="2">
        <v>43608000000</v>
      </c>
      <c r="AF2983" s="2">
        <v>43921500000</v>
      </c>
    </row>
    <row r="2984" spans="1:32">
      <c r="A2984" t="s">
        <v>8601</v>
      </c>
      <c r="B2984" t="s">
        <v>19</v>
      </c>
      <c r="C2984" s="2">
        <v>3364190000</v>
      </c>
      <c r="D2984" s="2">
        <v>3310200000</v>
      </c>
      <c r="E2984" s="2">
        <v>3433590000</v>
      </c>
      <c r="F2984" s="2">
        <v>3462510000</v>
      </c>
      <c r="G2984" s="2">
        <v>3502990000</v>
      </c>
      <c r="H2984" s="2">
        <v>3549260000</v>
      </c>
      <c r="I2984" s="2">
        <v>3593610000</v>
      </c>
      <c r="J2984" s="2">
        <v>3630240000</v>
      </c>
      <c r="K2984" s="2">
        <v>3664940000</v>
      </c>
      <c r="L2984" s="2">
        <v>3695780000</v>
      </c>
      <c r="M2984" s="2">
        <v>3726630000</v>
      </c>
      <c r="N2984" s="2">
        <v>3757480000</v>
      </c>
      <c r="O2984" s="2">
        <v>3794110000</v>
      </c>
      <c r="P2984" s="2">
        <v>3824950000</v>
      </c>
      <c r="Q2984" s="2">
        <v>3853870000</v>
      </c>
      <c r="R2984" s="2">
        <v>3880860000</v>
      </c>
      <c r="S2984" s="2">
        <v>3913640000</v>
      </c>
      <c r="T2984" s="2">
        <v>3946410000</v>
      </c>
      <c r="U2984" s="2">
        <v>3977260000</v>
      </c>
      <c r="V2984" s="2">
        <v>4010030000</v>
      </c>
      <c r="W2984" s="2">
        <v>4042810000</v>
      </c>
      <c r="X2984" s="2">
        <v>4075580000</v>
      </c>
      <c r="Y2984" s="2">
        <v>4108350000</v>
      </c>
      <c r="Z2984" s="2">
        <v>4139200000</v>
      </c>
      <c r="AA2984" s="2">
        <v>4170050000</v>
      </c>
      <c r="AB2984" s="2">
        <v>4200890000</v>
      </c>
      <c r="AC2984" s="2">
        <v>4231740000</v>
      </c>
      <c r="AD2984" s="2">
        <v>4260660000</v>
      </c>
      <c r="AE2984" s="2">
        <v>4291510000</v>
      </c>
      <c r="AF2984" s="2">
        <v>4322350000</v>
      </c>
    </row>
    <row r="2985" spans="1:32">
      <c r="A2985" t="s">
        <v>8602</v>
      </c>
      <c r="B2985" t="s">
        <v>19</v>
      </c>
      <c r="C2985" s="2">
        <v>1254130000</v>
      </c>
      <c r="D2985" s="2">
        <v>1234010000</v>
      </c>
      <c r="E2985" s="2">
        <v>1280000000</v>
      </c>
      <c r="F2985" s="2">
        <v>1290790000</v>
      </c>
      <c r="G2985" s="2">
        <v>1305880000</v>
      </c>
      <c r="H2985" s="2">
        <v>1323130000</v>
      </c>
      <c r="I2985" s="2">
        <v>1339660000</v>
      </c>
      <c r="J2985" s="2">
        <v>1353310000</v>
      </c>
      <c r="K2985" s="2">
        <v>1366250000</v>
      </c>
      <c r="L2985" s="2">
        <v>1377750000</v>
      </c>
      <c r="M2985" s="2">
        <v>1389250000</v>
      </c>
      <c r="N2985" s="2">
        <v>1400750000</v>
      </c>
      <c r="O2985" s="2">
        <v>1414400000</v>
      </c>
      <c r="P2985" s="2">
        <v>1425900000</v>
      </c>
      <c r="Q2985" s="2">
        <v>1436680000</v>
      </c>
      <c r="R2985" s="2">
        <v>1446740000</v>
      </c>
      <c r="S2985" s="2">
        <v>1458960000</v>
      </c>
      <c r="T2985" s="2">
        <v>1471180000</v>
      </c>
      <c r="U2985" s="2">
        <v>1482680000</v>
      </c>
      <c r="V2985" s="2">
        <v>1494900000</v>
      </c>
      <c r="W2985" s="2">
        <v>1507110000</v>
      </c>
      <c r="X2985" s="2">
        <v>1519330000</v>
      </c>
      <c r="Y2985" s="2">
        <v>1531550000</v>
      </c>
      <c r="Z2985" s="2">
        <v>1543050000</v>
      </c>
      <c r="AA2985" s="2">
        <v>1554550000</v>
      </c>
      <c r="AB2985" s="2">
        <v>1566050000</v>
      </c>
      <c r="AC2985" s="2">
        <v>1577550000</v>
      </c>
      <c r="AD2985" s="2">
        <v>1588330000</v>
      </c>
      <c r="AE2985" s="2">
        <v>1599830000</v>
      </c>
      <c r="AF2985" s="2">
        <v>1611330000</v>
      </c>
    </row>
    <row r="2986" spans="1:32">
      <c r="A2986" t="s">
        <v>8603</v>
      </c>
      <c r="B2986" t="s">
        <v>19</v>
      </c>
      <c r="C2986" s="2">
        <v>11995500000</v>
      </c>
      <c r="D2986" s="2">
        <v>11803000000</v>
      </c>
      <c r="E2986" s="2">
        <v>12243000000</v>
      </c>
      <c r="F2986" s="2">
        <v>12346100000</v>
      </c>
      <c r="G2986" s="2">
        <v>12490400000</v>
      </c>
      <c r="H2986" s="2">
        <v>12655400000</v>
      </c>
      <c r="I2986" s="2">
        <v>12813500000</v>
      </c>
      <c r="J2986" s="2">
        <v>12944100000</v>
      </c>
      <c r="K2986" s="2">
        <v>13067900000</v>
      </c>
      <c r="L2986" s="2">
        <v>13177800000</v>
      </c>
      <c r="M2986" s="2">
        <v>13287800000</v>
      </c>
      <c r="N2986" s="2">
        <v>13397800000</v>
      </c>
      <c r="O2986" s="2">
        <v>13528400000</v>
      </c>
      <c r="P2986" s="2">
        <v>13638400000</v>
      </c>
      <c r="Q2986" s="2">
        <v>13741500000</v>
      </c>
      <c r="R2986" s="2">
        <v>13837800000</v>
      </c>
      <c r="S2986" s="2">
        <v>13954600000</v>
      </c>
      <c r="T2986" s="2">
        <v>14071500000</v>
      </c>
      <c r="U2986" s="2">
        <v>14181500000</v>
      </c>
      <c r="V2986" s="2">
        <v>14298300000</v>
      </c>
      <c r="W2986" s="2">
        <v>14415200000</v>
      </c>
      <c r="X2986" s="2">
        <v>14532100000</v>
      </c>
      <c r="Y2986" s="2">
        <v>14648900000</v>
      </c>
      <c r="Z2986" s="2">
        <v>14758900000</v>
      </c>
      <c r="AA2986" s="2">
        <v>14868900000</v>
      </c>
      <c r="AB2986" s="2">
        <v>14978900000</v>
      </c>
      <c r="AC2986" s="2">
        <v>15088900000</v>
      </c>
      <c r="AD2986" s="2">
        <v>15192000000</v>
      </c>
      <c r="AE2986" s="2">
        <v>15302000000</v>
      </c>
      <c r="AF2986" s="2">
        <v>15412000000</v>
      </c>
    </row>
    <row r="2987" spans="1:32">
      <c r="A2987" t="s">
        <v>8604</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8605</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8606</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8607</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8608</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8609</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8610</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8611</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8612</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8613</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8614</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8615</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8616</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8617</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8618</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8619</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8620</v>
      </c>
      <c r="B3003" t="s">
        <v>19</v>
      </c>
      <c r="C3003" s="2">
        <v>65607500</v>
      </c>
      <c r="D3003" s="2">
        <v>69440900</v>
      </c>
      <c r="E3003" s="2">
        <v>72908400</v>
      </c>
      <c r="F3003" s="2">
        <v>74699400</v>
      </c>
      <c r="G3003" s="2">
        <v>75291900</v>
      </c>
      <c r="H3003" s="2">
        <v>74892700</v>
      </c>
      <c r="I3003" s="2">
        <v>74273300</v>
      </c>
      <c r="J3003" s="2">
        <v>74991800</v>
      </c>
      <c r="K3003" s="2">
        <v>75483300</v>
      </c>
      <c r="L3003" s="2">
        <v>75737400</v>
      </c>
      <c r="M3003" s="2">
        <v>75349000</v>
      </c>
      <c r="N3003" s="2">
        <v>75302500</v>
      </c>
      <c r="O3003" s="2">
        <v>74980100</v>
      </c>
      <c r="P3003" s="2">
        <v>75528300</v>
      </c>
      <c r="Q3003" s="2">
        <v>75434100</v>
      </c>
      <c r="R3003" s="2">
        <v>74804100</v>
      </c>
      <c r="S3003" s="2">
        <v>74528800</v>
      </c>
      <c r="T3003" s="2">
        <v>73820900</v>
      </c>
      <c r="U3003" s="2">
        <v>73133600</v>
      </c>
      <c r="V3003" s="2">
        <v>73416800</v>
      </c>
      <c r="W3003" s="2">
        <v>73715400</v>
      </c>
      <c r="X3003" s="2">
        <v>74590200</v>
      </c>
      <c r="Y3003" s="2">
        <v>75800500</v>
      </c>
      <c r="Z3003" s="2">
        <v>77023500</v>
      </c>
      <c r="AA3003" s="2">
        <v>77325400</v>
      </c>
      <c r="AB3003" s="2">
        <v>77471400</v>
      </c>
      <c r="AC3003" s="2">
        <v>77816700</v>
      </c>
      <c r="AD3003" s="2">
        <v>78031200</v>
      </c>
      <c r="AE3003" s="2">
        <v>78610700</v>
      </c>
      <c r="AF3003" s="2">
        <v>78974700</v>
      </c>
    </row>
    <row r="3004" spans="1:32">
      <c r="A3004" t="s">
        <v>8621</v>
      </c>
      <c r="B3004" t="s">
        <v>19</v>
      </c>
      <c r="C3004" s="2">
        <v>1940360000</v>
      </c>
      <c r="D3004" s="2">
        <v>2053730000</v>
      </c>
      <c r="E3004" s="2">
        <v>2156280000</v>
      </c>
      <c r="F3004" s="2">
        <v>2209250000</v>
      </c>
      <c r="G3004" s="2">
        <v>2226780000</v>
      </c>
      <c r="H3004" s="2">
        <v>2214970000</v>
      </c>
      <c r="I3004" s="2">
        <v>2196650000</v>
      </c>
      <c r="J3004" s="2">
        <v>2217900000</v>
      </c>
      <c r="K3004" s="2">
        <v>2232440000</v>
      </c>
      <c r="L3004" s="2">
        <v>2239950000</v>
      </c>
      <c r="M3004" s="2">
        <v>2228460000</v>
      </c>
      <c r="N3004" s="2">
        <v>2227090000</v>
      </c>
      <c r="O3004" s="2">
        <v>2217560000</v>
      </c>
      <c r="P3004" s="2">
        <v>2233770000</v>
      </c>
      <c r="Q3004" s="2">
        <v>2230980000</v>
      </c>
      <c r="R3004" s="2">
        <v>2212350000</v>
      </c>
      <c r="S3004" s="2">
        <v>2204210000</v>
      </c>
      <c r="T3004" s="2">
        <v>2183270000</v>
      </c>
      <c r="U3004" s="2">
        <v>2162940000</v>
      </c>
      <c r="V3004" s="2">
        <v>2171320000</v>
      </c>
      <c r="W3004" s="2">
        <v>2180150000</v>
      </c>
      <c r="X3004" s="2">
        <v>2206020000</v>
      </c>
      <c r="Y3004" s="2">
        <v>2241820000</v>
      </c>
      <c r="Z3004" s="2">
        <v>2277990000</v>
      </c>
      <c r="AA3004" s="2">
        <v>2286920000</v>
      </c>
      <c r="AB3004" s="2">
        <v>2291230000</v>
      </c>
      <c r="AC3004" s="2">
        <v>2301450000</v>
      </c>
      <c r="AD3004" s="2">
        <v>2307790000</v>
      </c>
      <c r="AE3004" s="2">
        <v>2324930000</v>
      </c>
      <c r="AF3004" s="2">
        <v>2335700000</v>
      </c>
    </row>
    <row r="3005" spans="1:32">
      <c r="A3005" t="s">
        <v>8622</v>
      </c>
      <c r="B3005" t="s">
        <v>19</v>
      </c>
      <c r="C3005" s="2">
        <v>787607000</v>
      </c>
      <c r="D3005" s="2">
        <v>833625000</v>
      </c>
      <c r="E3005" s="2">
        <v>875252000</v>
      </c>
      <c r="F3005" s="2">
        <v>896754000</v>
      </c>
      <c r="G3005" s="2">
        <v>903866000</v>
      </c>
      <c r="H3005" s="2">
        <v>899074000</v>
      </c>
      <c r="I3005" s="2">
        <v>891638000</v>
      </c>
      <c r="J3005" s="2">
        <v>900264000</v>
      </c>
      <c r="K3005" s="2">
        <v>906164000</v>
      </c>
      <c r="L3005" s="2">
        <v>909215000</v>
      </c>
      <c r="M3005" s="2">
        <v>904551000</v>
      </c>
      <c r="N3005" s="2">
        <v>903993000</v>
      </c>
      <c r="O3005" s="2">
        <v>900123000</v>
      </c>
      <c r="P3005" s="2">
        <v>906704000</v>
      </c>
      <c r="Q3005" s="2">
        <v>905573000</v>
      </c>
      <c r="R3005" s="2">
        <v>898010000</v>
      </c>
      <c r="S3005" s="2">
        <v>894705000</v>
      </c>
      <c r="T3005" s="2">
        <v>886207000</v>
      </c>
      <c r="U3005" s="2">
        <v>877956000</v>
      </c>
      <c r="V3005" s="2">
        <v>881356000</v>
      </c>
      <c r="W3005" s="2">
        <v>884940000</v>
      </c>
      <c r="X3005" s="2">
        <v>895442000</v>
      </c>
      <c r="Y3005" s="2">
        <v>909971000</v>
      </c>
      <c r="Z3005" s="2">
        <v>924654000</v>
      </c>
      <c r="AA3005" s="2">
        <v>928278000</v>
      </c>
      <c r="AB3005" s="2">
        <v>930030000</v>
      </c>
      <c r="AC3005" s="2">
        <v>934176000</v>
      </c>
      <c r="AD3005" s="2">
        <v>936751000</v>
      </c>
      <c r="AE3005" s="2">
        <v>943707000</v>
      </c>
      <c r="AF3005" s="2">
        <v>948078000</v>
      </c>
    </row>
    <row r="3006" spans="1:32">
      <c r="A3006" t="s">
        <v>8623</v>
      </c>
      <c r="B3006" t="s">
        <v>19</v>
      </c>
      <c r="C3006" s="2">
        <v>1328910000</v>
      </c>
      <c r="D3006" s="2">
        <v>1406560000</v>
      </c>
      <c r="E3006" s="2">
        <v>1476790000</v>
      </c>
      <c r="F3006" s="2">
        <v>1513070000</v>
      </c>
      <c r="G3006" s="2">
        <v>1525070000</v>
      </c>
      <c r="H3006" s="2">
        <v>1516990000</v>
      </c>
      <c r="I3006" s="2">
        <v>1504440000</v>
      </c>
      <c r="J3006" s="2">
        <v>1518990000</v>
      </c>
      <c r="K3006" s="2">
        <v>1528950000</v>
      </c>
      <c r="L3006" s="2">
        <v>1534100000</v>
      </c>
      <c r="M3006" s="2">
        <v>1526230000</v>
      </c>
      <c r="N3006" s="2">
        <v>1525290000</v>
      </c>
      <c r="O3006" s="2">
        <v>1518760000</v>
      </c>
      <c r="P3006" s="2">
        <v>1529860000</v>
      </c>
      <c r="Q3006" s="2">
        <v>1527950000</v>
      </c>
      <c r="R3006" s="2">
        <v>1515190000</v>
      </c>
      <c r="S3006" s="2">
        <v>1509610000</v>
      </c>
      <c r="T3006" s="2">
        <v>1495280000</v>
      </c>
      <c r="U3006" s="2">
        <v>1481350000</v>
      </c>
      <c r="V3006" s="2">
        <v>1487090000</v>
      </c>
      <c r="W3006" s="2">
        <v>1493140000</v>
      </c>
      <c r="X3006" s="2">
        <v>1510860000</v>
      </c>
      <c r="Y3006" s="2">
        <v>1535370000</v>
      </c>
      <c r="Z3006" s="2">
        <v>1560150000</v>
      </c>
      <c r="AA3006" s="2">
        <v>1566260000</v>
      </c>
      <c r="AB3006" s="2">
        <v>1569220000</v>
      </c>
      <c r="AC3006" s="2">
        <v>1576210000</v>
      </c>
      <c r="AD3006" s="2">
        <v>1580560000</v>
      </c>
      <c r="AE3006" s="2">
        <v>1592290000</v>
      </c>
      <c r="AF3006" s="2">
        <v>1599670000</v>
      </c>
    </row>
    <row r="3007" spans="1:32">
      <c r="A3007" t="s">
        <v>8624</v>
      </c>
      <c r="B3007" t="s">
        <v>19</v>
      </c>
      <c r="C3007" s="2">
        <v>1148380000</v>
      </c>
      <c r="D3007" s="2">
        <v>1215480000</v>
      </c>
      <c r="E3007" s="2">
        <v>1276180000</v>
      </c>
      <c r="F3007" s="2">
        <v>1307530000</v>
      </c>
      <c r="G3007" s="2">
        <v>1317900000</v>
      </c>
      <c r="H3007" s="2">
        <v>1310910000</v>
      </c>
      <c r="I3007" s="2">
        <v>1300070000</v>
      </c>
      <c r="J3007" s="2">
        <v>1312650000</v>
      </c>
      <c r="K3007" s="2">
        <v>1321250000</v>
      </c>
      <c r="L3007" s="2">
        <v>1325700000</v>
      </c>
      <c r="M3007" s="2">
        <v>1318900000</v>
      </c>
      <c r="N3007" s="2">
        <v>1318080000</v>
      </c>
      <c r="O3007" s="2">
        <v>1312440000</v>
      </c>
      <c r="P3007" s="2">
        <v>1322040000</v>
      </c>
      <c r="Q3007" s="2">
        <v>1320390000</v>
      </c>
      <c r="R3007" s="2">
        <v>1309360000</v>
      </c>
      <c r="S3007" s="2">
        <v>1304540000</v>
      </c>
      <c r="T3007" s="2">
        <v>1292150000</v>
      </c>
      <c r="U3007" s="2">
        <v>1280120000</v>
      </c>
      <c r="V3007" s="2">
        <v>1285080000</v>
      </c>
      <c r="W3007" s="2">
        <v>1290300000</v>
      </c>
      <c r="X3007" s="2">
        <v>1305610000</v>
      </c>
      <c r="Y3007" s="2">
        <v>1326800000</v>
      </c>
      <c r="Z3007" s="2">
        <v>1348210000</v>
      </c>
      <c r="AA3007" s="2">
        <v>1353490000</v>
      </c>
      <c r="AB3007" s="2">
        <v>1356050000</v>
      </c>
      <c r="AC3007" s="2">
        <v>1362090000</v>
      </c>
      <c r="AD3007" s="2">
        <v>1365850000</v>
      </c>
      <c r="AE3007" s="2">
        <v>1375990000</v>
      </c>
      <c r="AF3007" s="2">
        <v>1382360000</v>
      </c>
    </row>
    <row r="3008" spans="1:32">
      <c r="A3008" t="s">
        <v>8625</v>
      </c>
      <c r="B3008" t="s">
        <v>19</v>
      </c>
      <c r="C3008" s="2">
        <v>113013000</v>
      </c>
      <c r="D3008" s="2">
        <v>119617000</v>
      </c>
      <c r="E3008" s="2">
        <v>125590000</v>
      </c>
      <c r="F3008" s="2">
        <v>128675000</v>
      </c>
      <c r="G3008" s="2">
        <v>129696000</v>
      </c>
      <c r="H3008" s="2">
        <v>129008000</v>
      </c>
      <c r="I3008" s="2">
        <v>127941000</v>
      </c>
      <c r="J3008" s="2">
        <v>129179000</v>
      </c>
      <c r="K3008" s="2">
        <v>130025000</v>
      </c>
      <c r="L3008" s="2">
        <v>130463000</v>
      </c>
      <c r="M3008" s="2">
        <v>129794000</v>
      </c>
      <c r="N3008" s="2">
        <v>129714000</v>
      </c>
      <c r="O3008" s="2">
        <v>129159000</v>
      </c>
      <c r="P3008" s="2">
        <v>130103000</v>
      </c>
      <c r="Q3008" s="2">
        <v>129940000</v>
      </c>
      <c r="R3008" s="2">
        <v>128855000</v>
      </c>
      <c r="S3008" s="2">
        <v>128381000</v>
      </c>
      <c r="T3008" s="2">
        <v>127162000</v>
      </c>
      <c r="U3008" s="2">
        <v>125978000</v>
      </c>
      <c r="V3008" s="2">
        <v>126466000</v>
      </c>
      <c r="W3008" s="2">
        <v>126980000</v>
      </c>
      <c r="X3008" s="2">
        <v>128487000</v>
      </c>
      <c r="Y3008" s="2">
        <v>130572000</v>
      </c>
      <c r="Z3008" s="2">
        <v>132678000</v>
      </c>
      <c r="AA3008" s="2">
        <v>133198000</v>
      </c>
      <c r="AB3008" s="2">
        <v>133450000</v>
      </c>
      <c r="AC3008" s="2">
        <v>134045000</v>
      </c>
      <c r="AD3008" s="2">
        <v>134414000</v>
      </c>
      <c r="AE3008" s="2">
        <v>135412000</v>
      </c>
      <c r="AF3008" s="2">
        <v>136040000</v>
      </c>
    </row>
    <row r="3009" spans="1:32">
      <c r="A3009" t="s">
        <v>8626</v>
      </c>
      <c r="B3009" t="s">
        <v>19</v>
      </c>
      <c r="C3009" s="2">
        <v>42130200</v>
      </c>
      <c r="D3009" s="2">
        <v>44591800</v>
      </c>
      <c r="E3009" s="2">
        <v>46818500</v>
      </c>
      <c r="F3009" s="2">
        <v>47968600</v>
      </c>
      <c r="G3009" s="2">
        <v>48349100</v>
      </c>
      <c r="H3009" s="2">
        <v>48092700</v>
      </c>
      <c r="I3009" s="2">
        <v>47695000</v>
      </c>
      <c r="J3009" s="2">
        <v>48156400</v>
      </c>
      <c r="K3009" s="2">
        <v>48472000</v>
      </c>
      <c r="L3009" s="2">
        <v>48635200</v>
      </c>
      <c r="M3009" s="2">
        <v>48385700</v>
      </c>
      <c r="N3009" s="2">
        <v>48355900</v>
      </c>
      <c r="O3009" s="2">
        <v>48148900</v>
      </c>
      <c r="P3009" s="2">
        <v>48500900</v>
      </c>
      <c r="Q3009" s="2">
        <v>48440400</v>
      </c>
      <c r="R3009" s="2">
        <v>48035800</v>
      </c>
      <c r="S3009" s="2">
        <v>47859000</v>
      </c>
      <c r="T3009" s="2">
        <v>47404500</v>
      </c>
      <c r="U3009" s="2">
        <v>46963100</v>
      </c>
      <c r="V3009" s="2">
        <v>47145000</v>
      </c>
      <c r="W3009" s="2">
        <v>47336700</v>
      </c>
      <c r="X3009" s="2">
        <v>47898400</v>
      </c>
      <c r="Y3009" s="2">
        <v>48675600</v>
      </c>
      <c r="Z3009" s="2">
        <v>49461000</v>
      </c>
      <c r="AA3009" s="2">
        <v>49654900</v>
      </c>
      <c r="AB3009" s="2">
        <v>49748600</v>
      </c>
      <c r="AC3009" s="2">
        <v>49970400</v>
      </c>
      <c r="AD3009" s="2">
        <v>50108100</v>
      </c>
      <c r="AE3009" s="2">
        <v>50480200</v>
      </c>
      <c r="AF3009" s="2">
        <v>50714000</v>
      </c>
    </row>
    <row r="3010" spans="1:32">
      <c r="A3010" t="s">
        <v>8627</v>
      </c>
      <c r="B3010" t="s">
        <v>19</v>
      </c>
      <c r="C3010" s="2">
        <v>402966000</v>
      </c>
      <c r="D3010" s="2">
        <v>426510000</v>
      </c>
      <c r="E3010" s="2">
        <v>447808000</v>
      </c>
      <c r="F3010" s="2">
        <v>458809000</v>
      </c>
      <c r="G3010" s="2">
        <v>462448000</v>
      </c>
      <c r="H3010" s="2">
        <v>459996000</v>
      </c>
      <c r="I3010" s="2">
        <v>456192000</v>
      </c>
      <c r="J3010" s="2">
        <v>460605000</v>
      </c>
      <c r="K3010" s="2">
        <v>463623000</v>
      </c>
      <c r="L3010" s="2">
        <v>465184000</v>
      </c>
      <c r="M3010" s="2">
        <v>462798000</v>
      </c>
      <c r="N3010" s="2">
        <v>462513000</v>
      </c>
      <c r="O3010" s="2">
        <v>460533000</v>
      </c>
      <c r="P3010" s="2">
        <v>463900000</v>
      </c>
      <c r="Q3010" s="2">
        <v>463321000</v>
      </c>
      <c r="R3010" s="2">
        <v>459452000</v>
      </c>
      <c r="S3010" s="2">
        <v>457761000</v>
      </c>
      <c r="T3010" s="2">
        <v>453413000</v>
      </c>
      <c r="U3010" s="2">
        <v>449191000</v>
      </c>
      <c r="V3010" s="2">
        <v>450931000</v>
      </c>
      <c r="W3010" s="2">
        <v>452765000</v>
      </c>
      <c r="X3010" s="2">
        <v>458138000</v>
      </c>
      <c r="Y3010" s="2">
        <v>465571000</v>
      </c>
      <c r="Z3010" s="2">
        <v>473084000</v>
      </c>
      <c r="AA3010" s="2">
        <v>474938000</v>
      </c>
      <c r="AB3010" s="2">
        <v>475834000</v>
      </c>
      <c r="AC3010" s="2">
        <v>477955000</v>
      </c>
      <c r="AD3010" s="2">
        <v>479273000</v>
      </c>
      <c r="AE3010" s="2">
        <v>482832000</v>
      </c>
      <c r="AF3010" s="2">
        <v>485068000</v>
      </c>
    </row>
    <row r="3011" spans="1:32">
      <c r="A3011" t="s">
        <v>8628</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8629</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8630</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8631</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8632</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8633</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8634</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8635</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8636</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8637</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8638</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8639</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8640</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8641</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8642</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8643</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8644</v>
      </c>
      <c r="B3027" t="s">
        <v>19</v>
      </c>
      <c r="C3027" s="2">
        <v>533858000</v>
      </c>
      <c r="D3027" s="2">
        <v>529270000</v>
      </c>
      <c r="E3027" s="2">
        <v>587804000</v>
      </c>
      <c r="F3027" s="2">
        <v>594967000</v>
      </c>
      <c r="G3027" s="2">
        <v>601794000</v>
      </c>
      <c r="H3027" s="2">
        <v>612090000</v>
      </c>
      <c r="I3027" s="2">
        <v>624066000</v>
      </c>
      <c r="J3027" s="2">
        <v>635594000</v>
      </c>
      <c r="K3027" s="2">
        <v>645331000</v>
      </c>
      <c r="L3027" s="2">
        <v>655068000</v>
      </c>
      <c r="M3027" s="2">
        <v>666596000</v>
      </c>
      <c r="N3027" s="2">
        <v>676780000</v>
      </c>
      <c r="O3027" s="2">
        <v>685734000</v>
      </c>
      <c r="P3027" s="2">
        <v>694576000</v>
      </c>
      <c r="Q3027" s="2">
        <v>704424000</v>
      </c>
      <c r="R3027" s="2">
        <v>714609000</v>
      </c>
      <c r="S3027" s="2">
        <v>724346000</v>
      </c>
      <c r="T3027" s="2">
        <v>734531000</v>
      </c>
      <c r="U3027" s="2">
        <v>745275000</v>
      </c>
      <c r="V3027" s="2">
        <v>755908000</v>
      </c>
      <c r="W3027" s="2">
        <v>766652000</v>
      </c>
      <c r="X3027" s="2">
        <v>778068000</v>
      </c>
      <c r="Y3027" s="2">
        <v>789484000</v>
      </c>
      <c r="Z3027" s="2">
        <v>800900000</v>
      </c>
      <c r="AA3027" s="2">
        <v>812203000</v>
      </c>
      <c r="AB3027" s="2">
        <v>823060000</v>
      </c>
      <c r="AC3027" s="2">
        <v>834476000</v>
      </c>
      <c r="AD3027" s="2">
        <v>846115000</v>
      </c>
      <c r="AE3027" s="2">
        <v>857419000</v>
      </c>
      <c r="AF3027" s="2">
        <v>869059000</v>
      </c>
    </row>
    <row r="3028" spans="1:32">
      <c r="A3028" t="s">
        <v>8645</v>
      </c>
      <c r="B3028" t="s">
        <v>19</v>
      </c>
      <c r="C3028" s="2">
        <v>15789000000</v>
      </c>
      <c r="D3028" s="2">
        <v>15653300000</v>
      </c>
      <c r="E3028" s="2">
        <v>17384400000</v>
      </c>
      <c r="F3028" s="2">
        <v>17596300000</v>
      </c>
      <c r="G3028" s="2">
        <v>17798200000</v>
      </c>
      <c r="H3028" s="2">
        <v>18102700000</v>
      </c>
      <c r="I3028" s="2">
        <v>18456900000</v>
      </c>
      <c r="J3028" s="2">
        <v>18797800000</v>
      </c>
      <c r="K3028" s="2">
        <v>19085800000</v>
      </c>
      <c r="L3028" s="2">
        <v>19373800000</v>
      </c>
      <c r="M3028" s="2">
        <v>19714700000</v>
      </c>
      <c r="N3028" s="2">
        <v>20015900000</v>
      </c>
      <c r="O3028" s="2">
        <v>20280700000</v>
      </c>
      <c r="P3028" s="2">
        <v>20542200000</v>
      </c>
      <c r="Q3028" s="2">
        <v>20833500000</v>
      </c>
      <c r="R3028" s="2">
        <v>21134700000</v>
      </c>
      <c r="S3028" s="2">
        <v>21422700000</v>
      </c>
      <c r="T3028" s="2">
        <v>21723900000</v>
      </c>
      <c r="U3028" s="2">
        <v>22041700000</v>
      </c>
      <c r="V3028" s="2">
        <v>22356100000</v>
      </c>
      <c r="W3028" s="2">
        <v>22673900000</v>
      </c>
      <c r="X3028" s="2">
        <v>23011500000</v>
      </c>
      <c r="Y3028" s="2">
        <v>23349200000</v>
      </c>
      <c r="Z3028" s="2">
        <v>23686800000</v>
      </c>
      <c r="AA3028" s="2">
        <v>24021100000</v>
      </c>
      <c r="AB3028" s="2">
        <v>24342200000</v>
      </c>
      <c r="AC3028" s="2">
        <v>24679800000</v>
      </c>
      <c r="AD3028" s="2">
        <v>25024100000</v>
      </c>
      <c r="AE3028" s="2">
        <v>25358400000</v>
      </c>
      <c r="AF3028" s="2">
        <v>25702600000</v>
      </c>
    </row>
    <row r="3029" spans="1:32">
      <c r="A3029" t="s">
        <v>8646</v>
      </c>
      <c r="B3029" t="s">
        <v>19</v>
      </c>
      <c r="C3029" s="2">
        <v>6408880000</v>
      </c>
      <c r="D3029" s="2">
        <v>6353790000</v>
      </c>
      <c r="E3029" s="2">
        <v>7056480000</v>
      </c>
      <c r="F3029" s="2">
        <v>7142470000</v>
      </c>
      <c r="G3029" s="2">
        <v>7224430000</v>
      </c>
      <c r="H3029" s="2">
        <v>7348040000</v>
      </c>
      <c r="I3029" s="2">
        <v>7491800000</v>
      </c>
      <c r="J3029" s="2">
        <v>7630190000</v>
      </c>
      <c r="K3029" s="2">
        <v>7747080000</v>
      </c>
      <c r="L3029" s="2">
        <v>7863970000</v>
      </c>
      <c r="M3029" s="2">
        <v>8002360000</v>
      </c>
      <c r="N3029" s="2">
        <v>8124630000</v>
      </c>
      <c r="O3029" s="2">
        <v>8232110000</v>
      </c>
      <c r="P3029" s="2">
        <v>8338260000</v>
      </c>
      <c r="Q3029" s="2">
        <v>8456490000</v>
      </c>
      <c r="R3029" s="2">
        <v>8578760000</v>
      </c>
      <c r="S3029" s="2">
        <v>8695650000</v>
      </c>
      <c r="T3029" s="2">
        <v>8817920000</v>
      </c>
      <c r="U3029" s="2">
        <v>8946900000</v>
      </c>
      <c r="V3029" s="2">
        <v>9074540000</v>
      </c>
      <c r="W3029" s="2">
        <v>9203520000</v>
      </c>
      <c r="X3029" s="2">
        <v>9340570000</v>
      </c>
      <c r="Y3029" s="2">
        <v>9477610000</v>
      </c>
      <c r="Z3029" s="2">
        <v>9614660000</v>
      </c>
      <c r="AA3029" s="2">
        <v>9750360000</v>
      </c>
      <c r="AB3029" s="2">
        <v>9880690000</v>
      </c>
      <c r="AC3029" s="2">
        <v>10017700000</v>
      </c>
      <c r="AD3029" s="2">
        <v>10157500000</v>
      </c>
      <c r="AE3029" s="2">
        <v>10293200000</v>
      </c>
      <c r="AF3029" s="2">
        <v>10432900000</v>
      </c>
    </row>
    <row r="3030" spans="1:32">
      <c r="A3030" t="s">
        <v>8647</v>
      </c>
      <c r="B3030" t="s">
        <v>19</v>
      </c>
      <c r="C3030" s="2">
        <v>10813500000</v>
      </c>
      <c r="D3030" s="2">
        <v>10720600000</v>
      </c>
      <c r="E3030" s="2">
        <v>11906200000</v>
      </c>
      <c r="F3030" s="2">
        <v>12051300000</v>
      </c>
      <c r="G3030" s="2">
        <v>12189600000</v>
      </c>
      <c r="H3030" s="2">
        <v>12398200000</v>
      </c>
      <c r="I3030" s="2">
        <v>12640700000</v>
      </c>
      <c r="J3030" s="2">
        <v>12874200000</v>
      </c>
      <c r="K3030" s="2">
        <v>13071500000</v>
      </c>
      <c r="L3030" s="2">
        <v>13268700000</v>
      </c>
      <c r="M3030" s="2">
        <v>13502200000</v>
      </c>
      <c r="N3030" s="2">
        <v>13708500000</v>
      </c>
      <c r="O3030" s="2">
        <v>13889800000</v>
      </c>
      <c r="P3030" s="2">
        <v>14068900000</v>
      </c>
      <c r="Q3030" s="2">
        <v>14268400000</v>
      </c>
      <c r="R3030" s="2">
        <v>14474700000</v>
      </c>
      <c r="S3030" s="2">
        <v>14672000000</v>
      </c>
      <c r="T3030" s="2">
        <v>14878300000</v>
      </c>
      <c r="U3030" s="2">
        <v>15095900000</v>
      </c>
      <c r="V3030" s="2">
        <v>15311300000</v>
      </c>
      <c r="W3030" s="2">
        <v>15528900000</v>
      </c>
      <c r="X3030" s="2">
        <v>15760100000</v>
      </c>
      <c r="Y3030" s="2">
        <v>15991300000</v>
      </c>
      <c r="Z3030" s="2">
        <v>16222600000</v>
      </c>
      <c r="AA3030" s="2">
        <v>16451500000</v>
      </c>
      <c r="AB3030" s="2">
        <v>16671400000</v>
      </c>
      <c r="AC3030" s="2">
        <v>16902700000</v>
      </c>
      <c r="AD3030" s="2">
        <v>17138400000</v>
      </c>
      <c r="AE3030" s="2">
        <v>17367400000</v>
      </c>
      <c r="AF3030" s="2">
        <v>17603200000</v>
      </c>
    </row>
    <row r="3031" spans="1:32">
      <c r="A3031" t="s">
        <v>8648</v>
      </c>
      <c r="B3031" t="s">
        <v>19</v>
      </c>
      <c r="C3031" s="2">
        <v>9344570000</v>
      </c>
      <c r="D3031" s="2">
        <v>9264250000</v>
      </c>
      <c r="E3031" s="2">
        <v>10288800000</v>
      </c>
      <c r="F3031" s="2">
        <v>10414200000</v>
      </c>
      <c r="G3031" s="2">
        <v>10533700000</v>
      </c>
      <c r="H3031" s="2">
        <v>10713900000</v>
      </c>
      <c r="I3031" s="2">
        <v>10923600000</v>
      </c>
      <c r="J3031" s="2">
        <v>11125300000</v>
      </c>
      <c r="K3031" s="2">
        <v>11295800000</v>
      </c>
      <c r="L3031" s="2">
        <v>11466200000</v>
      </c>
      <c r="M3031" s="2">
        <v>11668000000</v>
      </c>
      <c r="N3031" s="2">
        <v>11846300000</v>
      </c>
      <c r="O3031" s="2">
        <v>12003000000</v>
      </c>
      <c r="P3031" s="2">
        <v>12157700000</v>
      </c>
      <c r="Q3031" s="2">
        <v>12330100000</v>
      </c>
      <c r="R3031" s="2">
        <v>12508400000</v>
      </c>
      <c r="S3031" s="2">
        <v>12678800000</v>
      </c>
      <c r="T3031" s="2">
        <v>12857100000</v>
      </c>
      <c r="U3031" s="2">
        <v>13045200000</v>
      </c>
      <c r="V3031" s="2">
        <v>13231300000</v>
      </c>
      <c r="W3031" s="2">
        <v>13419400000</v>
      </c>
      <c r="X3031" s="2">
        <v>13619200000</v>
      </c>
      <c r="Y3031" s="2">
        <v>13819000000</v>
      </c>
      <c r="Z3031" s="2">
        <v>14018800000</v>
      </c>
      <c r="AA3031" s="2">
        <v>14216700000</v>
      </c>
      <c r="AB3031" s="2">
        <v>14406700000</v>
      </c>
      <c r="AC3031" s="2">
        <v>14606500000</v>
      </c>
      <c r="AD3031" s="2">
        <v>14810300000</v>
      </c>
      <c r="AE3031" s="2">
        <v>15008100000</v>
      </c>
      <c r="AF3031" s="2">
        <v>15211900000</v>
      </c>
    </row>
    <row r="3032" spans="1:32">
      <c r="A3032" t="s">
        <v>8649</v>
      </c>
      <c r="B3032" t="s">
        <v>19</v>
      </c>
      <c r="C3032" s="2">
        <v>919608000</v>
      </c>
      <c r="D3032" s="2">
        <v>911704000</v>
      </c>
      <c r="E3032" s="2">
        <v>1012530000</v>
      </c>
      <c r="F3032" s="2">
        <v>1024870000</v>
      </c>
      <c r="G3032" s="2">
        <v>1036630000</v>
      </c>
      <c r="H3032" s="2">
        <v>1054370000</v>
      </c>
      <c r="I3032" s="2">
        <v>1075000000</v>
      </c>
      <c r="J3032" s="2">
        <v>1094850000</v>
      </c>
      <c r="K3032" s="2">
        <v>1111630000</v>
      </c>
      <c r="L3032" s="2">
        <v>1128400000</v>
      </c>
      <c r="M3032" s="2">
        <v>1148260000</v>
      </c>
      <c r="N3032" s="2">
        <v>1165800000</v>
      </c>
      <c r="O3032" s="2">
        <v>1181220000</v>
      </c>
      <c r="P3032" s="2">
        <v>1196450000</v>
      </c>
      <c r="Q3032" s="2">
        <v>1213420000</v>
      </c>
      <c r="R3032" s="2">
        <v>1230960000</v>
      </c>
      <c r="S3032" s="2">
        <v>1247740000</v>
      </c>
      <c r="T3032" s="2">
        <v>1265280000</v>
      </c>
      <c r="U3032" s="2">
        <v>1283790000</v>
      </c>
      <c r="V3032" s="2">
        <v>1302100000</v>
      </c>
      <c r="W3032" s="2">
        <v>1320610000</v>
      </c>
      <c r="X3032" s="2">
        <v>1340280000</v>
      </c>
      <c r="Y3032" s="2">
        <v>1359940000</v>
      </c>
      <c r="Z3032" s="2">
        <v>1379610000</v>
      </c>
      <c r="AA3032" s="2">
        <v>1399080000</v>
      </c>
      <c r="AB3032" s="2">
        <v>1417780000</v>
      </c>
      <c r="AC3032" s="2">
        <v>1437440000</v>
      </c>
      <c r="AD3032" s="2">
        <v>1457490000</v>
      </c>
      <c r="AE3032" s="2">
        <v>1476960000</v>
      </c>
      <c r="AF3032" s="2">
        <v>1497010000</v>
      </c>
    </row>
    <row r="3033" spans="1:32">
      <c r="A3033" t="s">
        <v>8650</v>
      </c>
      <c r="B3033" t="s">
        <v>19</v>
      </c>
      <c r="C3033" s="2">
        <v>342820000</v>
      </c>
      <c r="D3033" s="2">
        <v>339873000</v>
      </c>
      <c r="E3033" s="2">
        <v>377461000</v>
      </c>
      <c r="F3033" s="2">
        <v>382061000</v>
      </c>
      <c r="G3033" s="2">
        <v>386445000</v>
      </c>
      <c r="H3033" s="2">
        <v>393057000</v>
      </c>
      <c r="I3033" s="2">
        <v>400747000</v>
      </c>
      <c r="J3033" s="2">
        <v>408150000</v>
      </c>
      <c r="K3033" s="2">
        <v>414402000</v>
      </c>
      <c r="L3033" s="2">
        <v>420655000</v>
      </c>
      <c r="M3033" s="2">
        <v>428058000</v>
      </c>
      <c r="N3033" s="2">
        <v>434598000</v>
      </c>
      <c r="O3033" s="2">
        <v>440347000</v>
      </c>
      <c r="P3033" s="2">
        <v>446025000</v>
      </c>
      <c r="Q3033" s="2">
        <v>452350000</v>
      </c>
      <c r="R3033" s="2">
        <v>458890000</v>
      </c>
      <c r="S3033" s="2">
        <v>465143000</v>
      </c>
      <c r="T3033" s="2">
        <v>471683000</v>
      </c>
      <c r="U3033" s="2">
        <v>478582000</v>
      </c>
      <c r="V3033" s="2">
        <v>485410000</v>
      </c>
      <c r="W3033" s="2">
        <v>492310000</v>
      </c>
      <c r="X3033" s="2">
        <v>499640000</v>
      </c>
      <c r="Y3033" s="2">
        <v>506971000</v>
      </c>
      <c r="Z3033" s="2">
        <v>514302000</v>
      </c>
      <c r="AA3033" s="2">
        <v>521561000</v>
      </c>
      <c r="AB3033" s="2">
        <v>528532000</v>
      </c>
      <c r="AC3033" s="2">
        <v>535863000</v>
      </c>
      <c r="AD3033" s="2">
        <v>543337000</v>
      </c>
      <c r="AE3033" s="2">
        <v>550596000</v>
      </c>
      <c r="AF3033" s="2">
        <v>558071000</v>
      </c>
    </row>
    <row r="3034" spans="1:32">
      <c r="A3034" t="s">
        <v>8651</v>
      </c>
      <c r="B3034" t="s">
        <v>19</v>
      </c>
      <c r="C3034" s="2">
        <v>3278990000</v>
      </c>
      <c r="D3034" s="2">
        <v>3250810000</v>
      </c>
      <c r="E3034" s="2">
        <v>3610330000</v>
      </c>
      <c r="F3034" s="2">
        <v>3654320000</v>
      </c>
      <c r="G3034" s="2">
        <v>3696260000</v>
      </c>
      <c r="H3034" s="2">
        <v>3759500000</v>
      </c>
      <c r="I3034" s="2">
        <v>3833050000</v>
      </c>
      <c r="J3034" s="2">
        <v>3903860000</v>
      </c>
      <c r="K3034" s="2">
        <v>3963660000</v>
      </c>
      <c r="L3034" s="2">
        <v>4023470000</v>
      </c>
      <c r="M3034" s="2">
        <v>4094270000</v>
      </c>
      <c r="N3034" s="2">
        <v>4156830000</v>
      </c>
      <c r="O3034" s="2">
        <v>4211820000</v>
      </c>
      <c r="P3034" s="2">
        <v>4266130000</v>
      </c>
      <c r="Q3034" s="2">
        <v>4326620000</v>
      </c>
      <c r="R3034" s="2">
        <v>4389180000</v>
      </c>
      <c r="S3034" s="2">
        <v>4448980000</v>
      </c>
      <c r="T3034" s="2">
        <v>4511540000</v>
      </c>
      <c r="U3034" s="2">
        <v>4577530000</v>
      </c>
      <c r="V3034" s="2">
        <v>4642830000</v>
      </c>
      <c r="W3034" s="2">
        <v>4708830000</v>
      </c>
      <c r="X3034" s="2">
        <v>4778940000</v>
      </c>
      <c r="Y3034" s="2">
        <v>4849060000</v>
      </c>
      <c r="Z3034" s="2">
        <v>4919180000</v>
      </c>
      <c r="AA3034" s="2">
        <v>4988610000</v>
      </c>
      <c r="AB3034" s="2">
        <v>5055290000</v>
      </c>
      <c r="AC3034" s="2">
        <v>5125400000</v>
      </c>
      <c r="AD3034" s="2">
        <v>5196900000</v>
      </c>
      <c r="AE3034" s="2">
        <v>5266320000</v>
      </c>
      <c r="AF3034" s="2">
        <v>5337820000</v>
      </c>
    </row>
    <row r="3035" spans="1:32">
      <c r="A3035" t="s">
        <v>8652</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8653</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8654</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8655</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8656</v>
      </c>
      <c r="B3039" t="s">
        <v>19</v>
      </c>
      <c r="C3039" s="2">
        <v>20649200</v>
      </c>
      <c r="D3039" s="2">
        <v>20649200</v>
      </c>
      <c r="E3039" s="2">
        <v>21578200</v>
      </c>
      <c r="F3039" s="2">
        <v>21634100</v>
      </c>
      <c r="G3039" s="2">
        <v>21734900</v>
      </c>
      <c r="H3039" s="2">
        <v>22025900</v>
      </c>
      <c r="I3039" s="2">
        <v>22406400</v>
      </c>
      <c r="J3039" s="2">
        <v>22786900</v>
      </c>
      <c r="K3039" s="2">
        <v>23122700</v>
      </c>
      <c r="L3039" s="2">
        <v>23391300</v>
      </c>
      <c r="M3039" s="2">
        <v>23659900</v>
      </c>
      <c r="N3039" s="2">
        <v>24040400</v>
      </c>
      <c r="O3039" s="2">
        <v>24465700</v>
      </c>
      <c r="P3039" s="2">
        <v>24902200</v>
      </c>
      <c r="Q3039" s="2">
        <v>25361100</v>
      </c>
      <c r="R3039" s="2">
        <v>25831100</v>
      </c>
      <c r="S3039" s="2">
        <v>26323600</v>
      </c>
      <c r="T3039" s="2">
        <v>26860800</v>
      </c>
      <c r="U3039" s="2">
        <v>27409200</v>
      </c>
      <c r="V3039" s="2">
        <v>28024800</v>
      </c>
      <c r="W3039" s="2">
        <v>28685100</v>
      </c>
      <c r="X3039" s="2">
        <v>29379000</v>
      </c>
      <c r="Y3039" s="2">
        <v>30095300</v>
      </c>
      <c r="Z3039" s="2">
        <v>30811600</v>
      </c>
      <c r="AA3039" s="2">
        <v>31505500</v>
      </c>
      <c r="AB3039" s="2">
        <v>32221800</v>
      </c>
      <c r="AC3039" s="2">
        <v>32994000</v>
      </c>
      <c r="AD3039" s="2">
        <v>33755100</v>
      </c>
      <c r="AE3039" s="2">
        <v>34471400</v>
      </c>
      <c r="AF3039" s="2">
        <v>35310800</v>
      </c>
    </row>
    <row r="3040" spans="1:32">
      <c r="A3040" t="s">
        <v>8657</v>
      </c>
      <c r="B3040" t="s">
        <v>19</v>
      </c>
      <c r="C3040" s="2">
        <v>610706000</v>
      </c>
      <c r="D3040" s="2">
        <v>610706000</v>
      </c>
      <c r="E3040" s="2">
        <v>638180000</v>
      </c>
      <c r="F3040" s="2">
        <v>639835000</v>
      </c>
      <c r="G3040" s="2">
        <v>642814000</v>
      </c>
      <c r="H3040" s="2">
        <v>651420000</v>
      </c>
      <c r="I3040" s="2">
        <v>662674000</v>
      </c>
      <c r="J3040" s="2">
        <v>673928000</v>
      </c>
      <c r="K3040" s="2">
        <v>683858000</v>
      </c>
      <c r="L3040" s="2">
        <v>691803000</v>
      </c>
      <c r="M3040" s="2">
        <v>699747000</v>
      </c>
      <c r="N3040" s="2">
        <v>711001000</v>
      </c>
      <c r="O3040" s="2">
        <v>723579000</v>
      </c>
      <c r="P3040" s="2">
        <v>736488000</v>
      </c>
      <c r="Q3040" s="2">
        <v>750060000</v>
      </c>
      <c r="R3040" s="2">
        <v>763962000</v>
      </c>
      <c r="S3040" s="2">
        <v>778526000</v>
      </c>
      <c r="T3040" s="2">
        <v>794414000</v>
      </c>
      <c r="U3040" s="2">
        <v>810634000</v>
      </c>
      <c r="V3040" s="2">
        <v>828839000</v>
      </c>
      <c r="W3040" s="2">
        <v>848368000</v>
      </c>
      <c r="X3040" s="2">
        <v>868891000</v>
      </c>
      <c r="Y3040" s="2">
        <v>890075000</v>
      </c>
      <c r="Z3040" s="2">
        <v>911260000</v>
      </c>
      <c r="AA3040" s="2">
        <v>931782000</v>
      </c>
      <c r="AB3040" s="2">
        <v>952966000</v>
      </c>
      <c r="AC3040" s="2">
        <v>975806000</v>
      </c>
      <c r="AD3040" s="2">
        <v>998314000</v>
      </c>
      <c r="AE3040" s="2">
        <v>1019500000</v>
      </c>
      <c r="AF3040" s="2">
        <v>1044320000</v>
      </c>
    </row>
    <row r="3041" spans="1:32">
      <c r="A3041" t="s">
        <v>8658</v>
      </c>
      <c r="B3041" t="s">
        <v>19</v>
      </c>
      <c r="C3041" s="2">
        <v>247891000</v>
      </c>
      <c r="D3041" s="2">
        <v>247891000</v>
      </c>
      <c r="E3041" s="2">
        <v>259042000</v>
      </c>
      <c r="F3041" s="2">
        <v>259714000</v>
      </c>
      <c r="G3041" s="2">
        <v>260923000</v>
      </c>
      <c r="H3041" s="2">
        <v>264417000</v>
      </c>
      <c r="I3041" s="2">
        <v>268985000</v>
      </c>
      <c r="J3041" s="2">
        <v>273553000</v>
      </c>
      <c r="K3041" s="2">
        <v>277584000</v>
      </c>
      <c r="L3041" s="2">
        <v>280808000</v>
      </c>
      <c r="M3041" s="2">
        <v>284033000</v>
      </c>
      <c r="N3041" s="2">
        <v>288601000</v>
      </c>
      <c r="O3041" s="2">
        <v>293707000</v>
      </c>
      <c r="P3041" s="2">
        <v>298947000</v>
      </c>
      <c r="Q3041" s="2">
        <v>304455000</v>
      </c>
      <c r="R3041" s="2">
        <v>310098000</v>
      </c>
      <c r="S3041" s="2">
        <v>316010000</v>
      </c>
      <c r="T3041" s="2">
        <v>322459000</v>
      </c>
      <c r="U3041" s="2">
        <v>329043000</v>
      </c>
      <c r="V3041" s="2">
        <v>336432000</v>
      </c>
      <c r="W3041" s="2">
        <v>344360000</v>
      </c>
      <c r="X3041" s="2">
        <v>352690000</v>
      </c>
      <c r="Y3041" s="2">
        <v>361289000</v>
      </c>
      <c r="Z3041" s="2">
        <v>369888000</v>
      </c>
      <c r="AA3041" s="2">
        <v>378218000</v>
      </c>
      <c r="AB3041" s="2">
        <v>386817000</v>
      </c>
      <c r="AC3041" s="2">
        <v>396087000</v>
      </c>
      <c r="AD3041" s="2">
        <v>405224000</v>
      </c>
      <c r="AE3041" s="2">
        <v>413823000</v>
      </c>
      <c r="AF3041" s="2">
        <v>423899000</v>
      </c>
    </row>
    <row r="3042" spans="1:32">
      <c r="A3042" t="s">
        <v>8659</v>
      </c>
      <c r="B3042" t="s">
        <v>19</v>
      </c>
      <c r="C3042" s="2">
        <v>418260000</v>
      </c>
      <c r="D3042" s="2">
        <v>418260000</v>
      </c>
      <c r="E3042" s="2">
        <v>437076000</v>
      </c>
      <c r="F3042" s="2">
        <v>438209000</v>
      </c>
      <c r="G3042" s="2">
        <v>440249000</v>
      </c>
      <c r="H3042" s="2">
        <v>446144000</v>
      </c>
      <c r="I3042" s="2">
        <v>453851000</v>
      </c>
      <c r="J3042" s="2">
        <v>461559000</v>
      </c>
      <c r="K3042" s="2">
        <v>468360000</v>
      </c>
      <c r="L3042" s="2">
        <v>473801000</v>
      </c>
      <c r="M3042" s="2">
        <v>479242000</v>
      </c>
      <c r="N3042" s="2">
        <v>486949000</v>
      </c>
      <c r="O3042" s="2">
        <v>495564000</v>
      </c>
      <c r="P3042" s="2">
        <v>504405000</v>
      </c>
      <c r="Q3042" s="2">
        <v>513700000</v>
      </c>
      <c r="R3042" s="2">
        <v>523221000</v>
      </c>
      <c r="S3042" s="2">
        <v>533196000</v>
      </c>
      <c r="T3042" s="2">
        <v>544078000</v>
      </c>
      <c r="U3042" s="2">
        <v>555186000</v>
      </c>
      <c r="V3042" s="2">
        <v>567654000</v>
      </c>
      <c r="W3042" s="2">
        <v>581030000</v>
      </c>
      <c r="X3042" s="2">
        <v>595085000</v>
      </c>
      <c r="Y3042" s="2">
        <v>609594000</v>
      </c>
      <c r="Z3042" s="2">
        <v>624102000</v>
      </c>
      <c r="AA3042" s="2">
        <v>638158000</v>
      </c>
      <c r="AB3042" s="2">
        <v>652666000</v>
      </c>
      <c r="AC3042" s="2">
        <v>668309000</v>
      </c>
      <c r="AD3042" s="2">
        <v>683724000</v>
      </c>
      <c r="AE3042" s="2">
        <v>698233000</v>
      </c>
      <c r="AF3042" s="2">
        <v>715235000</v>
      </c>
    </row>
    <row r="3043" spans="1:32">
      <c r="A3043" t="s">
        <v>8660</v>
      </c>
      <c r="B3043" t="s">
        <v>19</v>
      </c>
      <c r="C3043" s="2">
        <v>361441000</v>
      </c>
      <c r="D3043" s="2">
        <v>361441000</v>
      </c>
      <c r="E3043" s="2">
        <v>377701000</v>
      </c>
      <c r="F3043" s="2">
        <v>378680000</v>
      </c>
      <c r="G3043" s="2">
        <v>380444000</v>
      </c>
      <c r="H3043" s="2">
        <v>385537000</v>
      </c>
      <c r="I3043" s="2">
        <v>392198000</v>
      </c>
      <c r="J3043" s="2">
        <v>398859000</v>
      </c>
      <c r="K3043" s="2">
        <v>404736000</v>
      </c>
      <c r="L3043" s="2">
        <v>409437000</v>
      </c>
      <c r="M3043" s="2">
        <v>414139000</v>
      </c>
      <c r="N3043" s="2">
        <v>420800000</v>
      </c>
      <c r="O3043" s="2">
        <v>428244000</v>
      </c>
      <c r="P3043" s="2">
        <v>435884000</v>
      </c>
      <c r="Q3043" s="2">
        <v>443916000</v>
      </c>
      <c r="R3043" s="2">
        <v>452144000</v>
      </c>
      <c r="S3043" s="2">
        <v>460764000</v>
      </c>
      <c r="T3043" s="2">
        <v>470167000</v>
      </c>
      <c r="U3043" s="2">
        <v>479766000</v>
      </c>
      <c r="V3043" s="2">
        <v>490541000</v>
      </c>
      <c r="W3043" s="2">
        <v>502099000</v>
      </c>
      <c r="X3043" s="2">
        <v>514245000</v>
      </c>
      <c r="Y3043" s="2">
        <v>526783000</v>
      </c>
      <c r="Z3043" s="2">
        <v>539321000</v>
      </c>
      <c r="AA3043" s="2">
        <v>551467000</v>
      </c>
      <c r="AB3043" s="2">
        <v>564005000</v>
      </c>
      <c r="AC3043" s="2">
        <v>577522000</v>
      </c>
      <c r="AD3043" s="2">
        <v>590843000</v>
      </c>
      <c r="AE3043" s="2">
        <v>603381000</v>
      </c>
      <c r="AF3043" s="2">
        <v>618074000</v>
      </c>
    </row>
    <row r="3044" spans="1:32">
      <c r="A3044" t="s">
        <v>8661</v>
      </c>
      <c r="B3044" t="s">
        <v>19</v>
      </c>
      <c r="C3044" s="2">
        <v>35569800</v>
      </c>
      <c r="D3044" s="2">
        <v>35569800</v>
      </c>
      <c r="E3044" s="2">
        <v>37169900</v>
      </c>
      <c r="F3044" s="2">
        <v>37266300</v>
      </c>
      <c r="G3044" s="2">
        <v>37439800</v>
      </c>
      <c r="H3044" s="2">
        <v>37941100</v>
      </c>
      <c r="I3044" s="2">
        <v>38596600</v>
      </c>
      <c r="J3044" s="2">
        <v>39252000</v>
      </c>
      <c r="K3044" s="2">
        <v>39830400</v>
      </c>
      <c r="L3044" s="2">
        <v>40293100</v>
      </c>
      <c r="M3044" s="2">
        <v>40755800</v>
      </c>
      <c r="N3044" s="2">
        <v>41411300</v>
      </c>
      <c r="O3044" s="2">
        <v>42143900</v>
      </c>
      <c r="P3044" s="2">
        <v>42895800</v>
      </c>
      <c r="Q3044" s="2">
        <v>43686200</v>
      </c>
      <c r="R3044" s="2">
        <v>44495900</v>
      </c>
      <c r="S3044" s="2">
        <v>45344200</v>
      </c>
      <c r="T3044" s="2">
        <v>46269600</v>
      </c>
      <c r="U3044" s="2">
        <v>47214300</v>
      </c>
      <c r="V3044" s="2">
        <v>48274600</v>
      </c>
      <c r="W3044" s="2">
        <v>49412100</v>
      </c>
      <c r="X3044" s="2">
        <v>50607400</v>
      </c>
      <c r="Y3044" s="2">
        <v>51841200</v>
      </c>
      <c r="Z3044" s="2">
        <v>53075100</v>
      </c>
      <c r="AA3044" s="2">
        <v>54270400</v>
      </c>
      <c r="AB3044" s="2">
        <v>55504200</v>
      </c>
      <c r="AC3044" s="2">
        <v>56834500</v>
      </c>
      <c r="AD3044" s="2">
        <v>58145500</v>
      </c>
      <c r="AE3044" s="2">
        <v>59379300</v>
      </c>
      <c r="AF3044" s="2">
        <v>60825200</v>
      </c>
    </row>
    <row r="3045" spans="1:32">
      <c r="A3045" t="s">
        <v>8662</v>
      </c>
      <c r="B3045" t="s">
        <v>19</v>
      </c>
      <c r="C3045" s="2">
        <v>13260000</v>
      </c>
      <c r="D3045" s="2">
        <v>13260000</v>
      </c>
      <c r="E3045" s="2">
        <v>13856500</v>
      </c>
      <c r="F3045" s="2">
        <v>13892500</v>
      </c>
      <c r="G3045" s="2">
        <v>13957200</v>
      </c>
      <c r="H3045" s="2">
        <v>14144000</v>
      </c>
      <c r="I3045" s="2">
        <v>14388400</v>
      </c>
      <c r="J3045" s="2">
        <v>14632700</v>
      </c>
      <c r="K3045" s="2">
        <v>14848300</v>
      </c>
      <c r="L3045" s="2">
        <v>15020800</v>
      </c>
      <c r="M3045" s="2">
        <v>15193300</v>
      </c>
      <c r="N3045" s="2">
        <v>15437700</v>
      </c>
      <c r="O3045" s="2">
        <v>15710800</v>
      </c>
      <c r="P3045" s="2">
        <v>15991100</v>
      </c>
      <c r="Q3045" s="2">
        <v>16285700</v>
      </c>
      <c r="R3045" s="2">
        <v>16587600</v>
      </c>
      <c r="S3045" s="2">
        <v>16903800</v>
      </c>
      <c r="T3045" s="2">
        <v>17248800</v>
      </c>
      <c r="U3045" s="2">
        <v>17601000</v>
      </c>
      <c r="V3045" s="2">
        <v>17996200</v>
      </c>
      <c r="W3045" s="2">
        <v>18420300</v>
      </c>
      <c r="X3045" s="2">
        <v>18865900</v>
      </c>
      <c r="Y3045" s="2">
        <v>19325800</v>
      </c>
      <c r="Z3045" s="2">
        <v>19785800</v>
      </c>
      <c r="AA3045" s="2">
        <v>20231400</v>
      </c>
      <c r="AB3045" s="2">
        <v>20691400</v>
      </c>
      <c r="AC3045" s="2">
        <v>21187300</v>
      </c>
      <c r="AD3045" s="2">
        <v>21676000</v>
      </c>
      <c r="AE3045" s="2">
        <v>22136000</v>
      </c>
      <c r="AF3045" s="2">
        <v>22675000</v>
      </c>
    </row>
    <row r="3046" spans="1:32">
      <c r="A3046" t="s">
        <v>8663</v>
      </c>
      <c r="B3046" t="s">
        <v>19</v>
      </c>
      <c r="C3046" s="2">
        <v>126829000</v>
      </c>
      <c r="D3046" s="2">
        <v>126829000</v>
      </c>
      <c r="E3046" s="2">
        <v>132535000</v>
      </c>
      <c r="F3046" s="2">
        <v>132878000</v>
      </c>
      <c r="G3046" s="2">
        <v>133497000</v>
      </c>
      <c r="H3046" s="2">
        <v>135284000</v>
      </c>
      <c r="I3046" s="2">
        <v>137621000</v>
      </c>
      <c r="J3046" s="2">
        <v>139959000</v>
      </c>
      <c r="K3046" s="2">
        <v>142021000</v>
      </c>
      <c r="L3046" s="2">
        <v>143671000</v>
      </c>
      <c r="M3046" s="2">
        <v>145321000</v>
      </c>
      <c r="N3046" s="2">
        <v>147658000</v>
      </c>
      <c r="O3046" s="2">
        <v>150270000</v>
      </c>
      <c r="P3046" s="2">
        <v>152951000</v>
      </c>
      <c r="Q3046" s="2">
        <v>155769000</v>
      </c>
      <c r="R3046" s="2">
        <v>158657000</v>
      </c>
      <c r="S3046" s="2">
        <v>161681000</v>
      </c>
      <c r="T3046" s="2">
        <v>164981000</v>
      </c>
      <c r="U3046" s="2">
        <v>168349000</v>
      </c>
      <c r="V3046" s="2">
        <v>172130000</v>
      </c>
      <c r="W3046" s="2">
        <v>176186000</v>
      </c>
      <c r="X3046" s="2">
        <v>180448000</v>
      </c>
      <c r="Y3046" s="2">
        <v>184847000</v>
      </c>
      <c r="Z3046" s="2">
        <v>189247000</v>
      </c>
      <c r="AA3046" s="2">
        <v>193509000</v>
      </c>
      <c r="AB3046" s="2">
        <v>197908000</v>
      </c>
      <c r="AC3046" s="2">
        <v>202651000</v>
      </c>
      <c r="AD3046" s="2">
        <v>207326000</v>
      </c>
      <c r="AE3046" s="2">
        <v>211725000</v>
      </c>
      <c r="AF3046" s="2">
        <v>216881000</v>
      </c>
    </row>
    <row r="3047" spans="1:32">
      <c r="A3047" t="s">
        <v>8664</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8665</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8666</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8667</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8668</v>
      </c>
      <c r="B3051" t="s">
        <v>19</v>
      </c>
      <c r="C3051" s="2">
        <v>3452730000</v>
      </c>
      <c r="D3051" s="2">
        <v>3326260000</v>
      </c>
      <c r="E3051" s="2">
        <v>3310590000</v>
      </c>
      <c r="F3051" s="2">
        <v>3234490000</v>
      </c>
      <c r="G3051" s="2">
        <v>3306120000</v>
      </c>
      <c r="H3051" s="2">
        <v>3274780000</v>
      </c>
      <c r="I3051" s="2">
        <v>3268060000</v>
      </c>
      <c r="J3051" s="2">
        <v>3319550000</v>
      </c>
      <c r="K3051" s="2">
        <v>3384460000</v>
      </c>
      <c r="L3051" s="2">
        <v>3418040000</v>
      </c>
      <c r="M3051" s="2">
        <v>3440420000</v>
      </c>
      <c r="N3051" s="2">
        <v>3491900000</v>
      </c>
      <c r="O3051" s="2">
        <v>3559060000</v>
      </c>
      <c r="P3051" s="2">
        <v>3636280000</v>
      </c>
      <c r="Q3051" s="2">
        <v>3686640000</v>
      </c>
      <c r="R3051" s="2">
        <v>3690000000</v>
      </c>
      <c r="S3051" s="2">
        <v>3723580000</v>
      </c>
      <c r="T3051" s="2">
        <v>3752680000</v>
      </c>
      <c r="U3051" s="2">
        <v>3787370000</v>
      </c>
      <c r="V3051" s="2">
        <v>3833260000</v>
      </c>
      <c r="W3051" s="2">
        <v>3892580000</v>
      </c>
      <c r="X3051" s="2">
        <v>3944060000</v>
      </c>
      <c r="Y3051" s="2">
        <v>3983230000</v>
      </c>
      <c r="Z3051" s="2">
        <v>4003380000</v>
      </c>
      <c r="AA3051" s="2">
        <v>3996660000</v>
      </c>
      <c r="AB3051" s="2">
        <v>3997780000</v>
      </c>
      <c r="AC3051" s="2">
        <v>4019050000</v>
      </c>
      <c r="AD3051" s="2">
        <v>4028000000</v>
      </c>
      <c r="AE3051" s="2">
        <v>4048150000</v>
      </c>
      <c r="AF3051" s="2">
        <v>4107460000</v>
      </c>
    </row>
    <row r="3052" spans="1:32">
      <c r="A3052" t="s">
        <v>8669</v>
      </c>
      <c r="B3052" t="s">
        <v>19</v>
      </c>
      <c r="C3052" s="2">
        <v>102115000000</v>
      </c>
      <c r="D3052" s="2">
        <v>98375000000</v>
      </c>
      <c r="E3052" s="2">
        <v>97911600000</v>
      </c>
      <c r="F3052" s="2">
        <v>95660700000</v>
      </c>
      <c r="G3052" s="2">
        <v>97779200000</v>
      </c>
      <c r="H3052" s="2">
        <v>96852400000</v>
      </c>
      <c r="I3052" s="2">
        <v>96653800000</v>
      </c>
      <c r="J3052" s="2">
        <v>98176400000</v>
      </c>
      <c r="K3052" s="2">
        <v>100096000000</v>
      </c>
      <c r="L3052" s="2">
        <v>101089000000</v>
      </c>
      <c r="M3052" s="2">
        <v>101751000000</v>
      </c>
      <c r="N3052" s="2">
        <v>103274000000</v>
      </c>
      <c r="O3052" s="2">
        <v>105260000000</v>
      </c>
      <c r="P3052" s="2">
        <v>107544000000</v>
      </c>
      <c r="Q3052" s="2">
        <v>109033000000</v>
      </c>
      <c r="R3052" s="2">
        <v>109133000000</v>
      </c>
      <c r="S3052" s="2">
        <v>110126000000</v>
      </c>
      <c r="T3052" s="2">
        <v>110986000000</v>
      </c>
      <c r="U3052" s="2">
        <v>112012000000</v>
      </c>
      <c r="V3052" s="2">
        <v>113370000000</v>
      </c>
      <c r="W3052" s="2">
        <v>115124000000</v>
      </c>
      <c r="X3052" s="2">
        <v>116647000000</v>
      </c>
      <c r="Y3052" s="2">
        <v>117805000000</v>
      </c>
      <c r="Z3052" s="2">
        <v>118401000000</v>
      </c>
      <c r="AA3052" s="2">
        <v>118202000000</v>
      </c>
      <c r="AB3052" s="2">
        <v>118235000000</v>
      </c>
      <c r="AC3052" s="2">
        <v>118864000000</v>
      </c>
      <c r="AD3052" s="2">
        <v>119129000000</v>
      </c>
      <c r="AE3052" s="2">
        <v>119725000000</v>
      </c>
      <c r="AF3052" s="2">
        <v>121479000000</v>
      </c>
    </row>
    <row r="3053" spans="1:32">
      <c r="A3053" t="s">
        <v>8670</v>
      </c>
      <c r="B3053" t="s">
        <v>19</v>
      </c>
      <c r="C3053" s="2">
        <v>41449400000</v>
      </c>
      <c r="D3053" s="2">
        <v>39931200000</v>
      </c>
      <c r="E3053" s="2">
        <v>39743100000</v>
      </c>
      <c r="F3053" s="2">
        <v>38829500000</v>
      </c>
      <c r="G3053" s="2">
        <v>39689400000</v>
      </c>
      <c r="H3053" s="2">
        <v>39313200000</v>
      </c>
      <c r="I3053" s="2">
        <v>39232500000</v>
      </c>
      <c r="J3053" s="2">
        <v>39850600000</v>
      </c>
      <c r="K3053" s="2">
        <v>40629900000</v>
      </c>
      <c r="L3053" s="2">
        <v>41032900000</v>
      </c>
      <c r="M3053" s="2">
        <v>41301600000</v>
      </c>
      <c r="N3053" s="2">
        <v>41919700000</v>
      </c>
      <c r="O3053" s="2">
        <v>42725800000</v>
      </c>
      <c r="P3053" s="2">
        <v>43652900000</v>
      </c>
      <c r="Q3053" s="2">
        <v>44257500000</v>
      </c>
      <c r="R3053" s="2">
        <v>44297800000</v>
      </c>
      <c r="S3053" s="2">
        <v>44700900000</v>
      </c>
      <c r="T3053" s="2">
        <v>45050200000</v>
      </c>
      <c r="U3053" s="2">
        <v>45466700000</v>
      </c>
      <c r="V3053" s="2">
        <v>46017600000</v>
      </c>
      <c r="W3053" s="2">
        <v>46729700000</v>
      </c>
      <c r="X3053" s="2">
        <v>47347800000</v>
      </c>
      <c r="Y3053" s="2">
        <v>47818000000</v>
      </c>
      <c r="Z3053" s="2">
        <v>48059900000</v>
      </c>
      <c r="AA3053" s="2">
        <v>47979200000</v>
      </c>
      <c r="AB3053" s="2">
        <v>47992700000</v>
      </c>
      <c r="AC3053" s="2">
        <v>48248000000</v>
      </c>
      <c r="AD3053" s="2">
        <v>48355400000</v>
      </c>
      <c r="AE3053" s="2">
        <v>48597300000</v>
      </c>
      <c r="AF3053" s="2">
        <v>49309400000</v>
      </c>
    </row>
    <row r="3054" spans="1:32">
      <c r="A3054" t="s">
        <v>8671</v>
      </c>
      <c r="B3054" t="s">
        <v>19</v>
      </c>
      <c r="C3054" s="2">
        <v>69936600000</v>
      </c>
      <c r="D3054" s="2">
        <v>67374900000</v>
      </c>
      <c r="E3054" s="2">
        <v>67057600000</v>
      </c>
      <c r="F3054" s="2">
        <v>65516000000</v>
      </c>
      <c r="G3054" s="2">
        <v>66966900000</v>
      </c>
      <c r="H3054" s="2">
        <v>66332100000</v>
      </c>
      <c r="I3054" s="2">
        <v>66196100000</v>
      </c>
      <c r="J3054" s="2">
        <v>67238900000</v>
      </c>
      <c r="K3054" s="2">
        <v>68553800000</v>
      </c>
      <c r="L3054" s="2">
        <v>69233900000</v>
      </c>
      <c r="M3054" s="2">
        <v>69687300000</v>
      </c>
      <c r="N3054" s="2">
        <v>70730100000</v>
      </c>
      <c r="O3054" s="2">
        <v>72090300000</v>
      </c>
      <c r="P3054" s="2">
        <v>73654500000</v>
      </c>
      <c r="Q3054" s="2">
        <v>74674700000</v>
      </c>
      <c r="R3054" s="2">
        <v>74742700000</v>
      </c>
      <c r="S3054" s="2">
        <v>75422800000</v>
      </c>
      <c r="T3054" s="2">
        <v>76012200000</v>
      </c>
      <c r="U3054" s="2">
        <v>76714900000</v>
      </c>
      <c r="V3054" s="2">
        <v>77644400000</v>
      </c>
      <c r="W3054" s="2">
        <v>78845900000</v>
      </c>
      <c r="X3054" s="2">
        <v>79888700000</v>
      </c>
      <c r="Y3054" s="2">
        <v>80682200000</v>
      </c>
      <c r="Z3054" s="2">
        <v>81090200000</v>
      </c>
      <c r="AA3054" s="2">
        <v>80954200000</v>
      </c>
      <c r="AB3054" s="2">
        <v>80976900000</v>
      </c>
      <c r="AC3054" s="2">
        <v>81407600000</v>
      </c>
      <c r="AD3054" s="2">
        <v>81589000000</v>
      </c>
      <c r="AE3054" s="2">
        <v>81997000000</v>
      </c>
      <c r="AF3054" s="2">
        <v>83198500000</v>
      </c>
    </row>
    <row r="3055" spans="1:32">
      <c r="A3055" t="s">
        <v>8672</v>
      </c>
      <c r="B3055" t="s">
        <v>19</v>
      </c>
      <c r="C3055" s="2">
        <v>60436100000</v>
      </c>
      <c r="D3055" s="2">
        <v>58222400000</v>
      </c>
      <c r="E3055" s="2">
        <v>57948100000</v>
      </c>
      <c r="F3055" s="2">
        <v>56616000000</v>
      </c>
      <c r="G3055" s="2">
        <v>57869700000</v>
      </c>
      <c r="H3055" s="2">
        <v>57321200000</v>
      </c>
      <c r="I3055" s="2">
        <v>57203700000</v>
      </c>
      <c r="J3055" s="2">
        <v>58104800000</v>
      </c>
      <c r="K3055" s="2">
        <v>59241100000</v>
      </c>
      <c r="L3055" s="2">
        <v>59828800000</v>
      </c>
      <c r="M3055" s="2">
        <v>60220600000</v>
      </c>
      <c r="N3055" s="2">
        <v>61121700000</v>
      </c>
      <c r="O3055" s="2">
        <v>62297200000</v>
      </c>
      <c r="P3055" s="2">
        <v>63648900000</v>
      </c>
      <c r="Q3055" s="2">
        <v>64530400000</v>
      </c>
      <c r="R3055" s="2">
        <v>64589200000</v>
      </c>
      <c r="S3055" s="2">
        <v>65176900000</v>
      </c>
      <c r="T3055" s="2">
        <v>65686300000</v>
      </c>
      <c r="U3055" s="2">
        <v>66293600000</v>
      </c>
      <c r="V3055" s="2">
        <v>67096800000</v>
      </c>
      <c r="W3055" s="2">
        <v>68135100000</v>
      </c>
      <c r="X3055" s="2">
        <v>69036200000</v>
      </c>
      <c r="Y3055" s="2">
        <v>69721900000</v>
      </c>
      <c r="Z3055" s="2">
        <v>70074500000</v>
      </c>
      <c r="AA3055" s="2">
        <v>69957000000</v>
      </c>
      <c r="AB3055" s="2">
        <v>69976600000</v>
      </c>
      <c r="AC3055" s="2">
        <v>70348800000</v>
      </c>
      <c r="AD3055" s="2">
        <v>70505500000</v>
      </c>
      <c r="AE3055" s="2">
        <v>70858100000</v>
      </c>
      <c r="AF3055" s="2">
        <v>71896400000</v>
      </c>
    </row>
    <row r="3056" spans="1:32">
      <c r="A3056" t="s">
        <v>8673</v>
      </c>
      <c r="B3056" t="s">
        <v>19</v>
      </c>
      <c r="C3056" s="2">
        <v>5947570000</v>
      </c>
      <c r="D3056" s="2">
        <v>5729720000</v>
      </c>
      <c r="E3056" s="2">
        <v>5702730000</v>
      </c>
      <c r="F3056" s="2">
        <v>5571630000</v>
      </c>
      <c r="G3056" s="2">
        <v>5695020000</v>
      </c>
      <c r="H3056" s="2">
        <v>5641040000</v>
      </c>
      <c r="I3056" s="2">
        <v>5629470000</v>
      </c>
      <c r="J3056" s="2">
        <v>5718150000</v>
      </c>
      <c r="K3056" s="2">
        <v>5829970000</v>
      </c>
      <c r="L3056" s="2">
        <v>5887810000</v>
      </c>
      <c r="M3056" s="2">
        <v>5926360000</v>
      </c>
      <c r="N3056" s="2">
        <v>6015050000</v>
      </c>
      <c r="O3056" s="2">
        <v>6130720000</v>
      </c>
      <c r="P3056" s="2">
        <v>6263750000</v>
      </c>
      <c r="Q3056" s="2">
        <v>6350500000</v>
      </c>
      <c r="R3056" s="2">
        <v>6356290000</v>
      </c>
      <c r="S3056" s="2">
        <v>6414120000</v>
      </c>
      <c r="T3056" s="2">
        <v>6464250000</v>
      </c>
      <c r="U3056" s="2">
        <v>6524010000</v>
      </c>
      <c r="V3056" s="2">
        <v>6603060000</v>
      </c>
      <c r="W3056" s="2">
        <v>6705240000</v>
      </c>
      <c r="X3056" s="2">
        <v>6793920000</v>
      </c>
      <c r="Y3056" s="2">
        <v>6861400000</v>
      </c>
      <c r="Z3056" s="2">
        <v>6896100000</v>
      </c>
      <c r="AA3056" s="2">
        <v>6884530000</v>
      </c>
      <c r="AB3056" s="2">
        <v>6886460000</v>
      </c>
      <c r="AC3056" s="2">
        <v>6923090000</v>
      </c>
      <c r="AD3056" s="2">
        <v>6938510000</v>
      </c>
      <c r="AE3056" s="2">
        <v>6973210000</v>
      </c>
      <c r="AF3056" s="2">
        <v>7075390000</v>
      </c>
    </row>
    <row r="3057" spans="1:32">
      <c r="A3057" t="s">
        <v>8674</v>
      </c>
      <c r="B3057" t="s">
        <v>19</v>
      </c>
      <c r="C3057" s="2">
        <v>2217190000</v>
      </c>
      <c r="D3057" s="2">
        <v>2135980000</v>
      </c>
      <c r="E3057" s="2">
        <v>2125910000</v>
      </c>
      <c r="F3057" s="2">
        <v>2077040000</v>
      </c>
      <c r="G3057" s="2">
        <v>2123040000</v>
      </c>
      <c r="H3057" s="2">
        <v>2102920000</v>
      </c>
      <c r="I3057" s="2">
        <v>2098600000</v>
      </c>
      <c r="J3057" s="2">
        <v>2131660000</v>
      </c>
      <c r="K3057" s="2">
        <v>2173350000</v>
      </c>
      <c r="L3057" s="2">
        <v>2194910000</v>
      </c>
      <c r="M3057" s="2">
        <v>2209280000</v>
      </c>
      <c r="N3057" s="2">
        <v>2242340000</v>
      </c>
      <c r="O3057" s="2">
        <v>2285470000</v>
      </c>
      <c r="P3057" s="2">
        <v>2335060000</v>
      </c>
      <c r="Q3057" s="2">
        <v>2367400000</v>
      </c>
      <c r="R3057" s="2">
        <v>2369550000</v>
      </c>
      <c r="S3057" s="2">
        <v>2391110000</v>
      </c>
      <c r="T3057" s="2">
        <v>2409800000</v>
      </c>
      <c r="U3057" s="2">
        <v>2432080000</v>
      </c>
      <c r="V3057" s="2">
        <v>2461550000</v>
      </c>
      <c r="W3057" s="2">
        <v>2499640000</v>
      </c>
      <c r="X3057" s="2">
        <v>2532700000</v>
      </c>
      <c r="Y3057" s="2">
        <v>2557850000</v>
      </c>
      <c r="Z3057" s="2">
        <v>2570790000</v>
      </c>
      <c r="AA3057" s="2">
        <v>2566480000</v>
      </c>
      <c r="AB3057" s="2">
        <v>2567200000</v>
      </c>
      <c r="AC3057" s="2">
        <v>2580850000</v>
      </c>
      <c r="AD3057" s="2">
        <v>2586600000</v>
      </c>
      <c r="AE3057" s="2">
        <v>2599540000</v>
      </c>
      <c r="AF3057" s="2">
        <v>2637630000</v>
      </c>
    </row>
    <row r="3058" spans="1:32">
      <c r="A3058" t="s">
        <v>8675</v>
      </c>
      <c r="B3058" t="s">
        <v>19</v>
      </c>
      <c r="C3058" s="2">
        <v>21206900000</v>
      </c>
      <c r="D3058" s="2">
        <v>20430100000</v>
      </c>
      <c r="E3058" s="2">
        <v>20333900000</v>
      </c>
      <c r="F3058" s="2">
        <v>19866400000</v>
      </c>
      <c r="G3058" s="2">
        <v>20306400000</v>
      </c>
      <c r="H3058" s="2">
        <v>20113900000</v>
      </c>
      <c r="I3058" s="2">
        <v>20072700000</v>
      </c>
      <c r="J3058" s="2">
        <v>20388900000</v>
      </c>
      <c r="K3058" s="2">
        <v>20787600000</v>
      </c>
      <c r="L3058" s="2">
        <v>20993800000</v>
      </c>
      <c r="M3058" s="2">
        <v>21131300000</v>
      </c>
      <c r="N3058" s="2">
        <v>21447500000</v>
      </c>
      <c r="O3058" s="2">
        <v>21860000000</v>
      </c>
      <c r="P3058" s="2">
        <v>22334300000</v>
      </c>
      <c r="Q3058" s="2">
        <v>22643600000</v>
      </c>
      <c r="R3058" s="2">
        <v>22664200000</v>
      </c>
      <c r="S3058" s="2">
        <v>22870500000</v>
      </c>
      <c r="T3058" s="2">
        <v>23049200000</v>
      </c>
      <c r="U3058" s="2">
        <v>23262300000</v>
      </c>
      <c r="V3058" s="2">
        <v>23544100000</v>
      </c>
      <c r="W3058" s="2">
        <v>23908500000</v>
      </c>
      <c r="X3058" s="2">
        <v>24224700000</v>
      </c>
      <c r="Y3058" s="2">
        <v>24465300000</v>
      </c>
      <c r="Z3058" s="2">
        <v>24589000000</v>
      </c>
      <c r="AA3058" s="2">
        <v>24547800000</v>
      </c>
      <c r="AB3058" s="2">
        <v>24554600000</v>
      </c>
      <c r="AC3058" s="2">
        <v>24685300000</v>
      </c>
      <c r="AD3058" s="2">
        <v>24740200000</v>
      </c>
      <c r="AE3058" s="2">
        <v>24864000000</v>
      </c>
      <c r="AF3058" s="2">
        <v>25228300000</v>
      </c>
    </row>
    <row r="3059" spans="1:32">
      <c r="A3059" t="s">
        <v>8676</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8677</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8678</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8679</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8680</v>
      </c>
      <c r="B3063" t="s">
        <v>19</v>
      </c>
      <c r="C3063" s="2">
        <v>10194800000</v>
      </c>
      <c r="D3063" s="2">
        <v>10194800000</v>
      </c>
      <c r="E3063" s="2">
        <v>10876400000</v>
      </c>
      <c r="F3063" s="2">
        <v>10574200000</v>
      </c>
      <c r="G3063" s="2">
        <v>10525000000</v>
      </c>
      <c r="H3063" s="2">
        <v>10533900000</v>
      </c>
      <c r="I3063" s="2">
        <v>10556300000</v>
      </c>
      <c r="J3063" s="2">
        <v>10579800000</v>
      </c>
      <c r="K3063" s="2">
        <v>10593200000</v>
      </c>
      <c r="L3063" s="2">
        <v>10601100000</v>
      </c>
      <c r="M3063" s="2">
        <v>10640200000</v>
      </c>
      <c r="N3063" s="2">
        <v>10690600000</v>
      </c>
      <c r="O3063" s="2">
        <v>10754400000</v>
      </c>
      <c r="P3063" s="2">
        <v>10820400000</v>
      </c>
      <c r="Q3063" s="2">
        <v>10886500000</v>
      </c>
      <c r="R3063" s="2">
        <v>10932300000</v>
      </c>
      <c r="S3063" s="2">
        <v>10989400000</v>
      </c>
      <c r="T3063" s="2">
        <v>11033100000</v>
      </c>
      <c r="U3063" s="2">
        <v>11085700000</v>
      </c>
      <c r="V3063" s="2">
        <v>11148400000</v>
      </c>
      <c r="W3063" s="2">
        <v>11203200000</v>
      </c>
      <c r="X3063" s="2">
        <v>11259200000</v>
      </c>
      <c r="Y3063" s="2">
        <v>11315100000</v>
      </c>
      <c r="Z3063" s="2">
        <v>11337500000</v>
      </c>
      <c r="AA3063" s="2">
        <v>11359900000</v>
      </c>
      <c r="AB3063" s="2">
        <v>11404600000</v>
      </c>
      <c r="AC3063" s="2">
        <v>11483000000</v>
      </c>
      <c r="AD3063" s="2">
        <v>11505400000</v>
      </c>
      <c r="AE3063" s="2">
        <v>11550100000</v>
      </c>
      <c r="AF3063" s="2">
        <v>11639700000</v>
      </c>
    </row>
    <row r="3064" spans="1:32">
      <c r="A3064" t="s">
        <v>8681</v>
      </c>
      <c r="B3064" t="s">
        <v>19</v>
      </c>
      <c r="C3064" s="2">
        <v>301513000000</v>
      </c>
      <c r="D3064" s="2">
        <v>301513000000</v>
      </c>
      <c r="E3064" s="2">
        <v>321672000000</v>
      </c>
      <c r="F3064" s="2">
        <v>312734000000</v>
      </c>
      <c r="G3064" s="2">
        <v>311278000000</v>
      </c>
      <c r="H3064" s="2">
        <v>311543000000</v>
      </c>
      <c r="I3064" s="2">
        <v>312205000000</v>
      </c>
      <c r="J3064" s="2">
        <v>312900000000</v>
      </c>
      <c r="K3064" s="2">
        <v>313297000000</v>
      </c>
      <c r="L3064" s="2">
        <v>313529000000</v>
      </c>
      <c r="M3064" s="2">
        <v>314687000000</v>
      </c>
      <c r="N3064" s="2">
        <v>316177000000</v>
      </c>
      <c r="O3064" s="2">
        <v>318064000000</v>
      </c>
      <c r="P3064" s="2">
        <v>320017000000</v>
      </c>
      <c r="Q3064" s="2">
        <v>321970000000</v>
      </c>
      <c r="R3064" s="2">
        <v>323327000000</v>
      </c>
      <c r="S3064" s="2">
        <v>325015000000</v>
      </c>
      <c r="T3064" s="2">
        <v>326306000000</v>
      </c>
      <c r="U3064" s="2">
        <v>327861000000</v>
      </c>
      <c r="V3064" s="2">
        <v>329715000000</v>
      </c>
      <c r="W3064" s="2">
        <v>331337000000</v>
      </c>
      <c r="X3064" s="2">
        <v>332992000000</v>
      </c>
      <c r="Y3064" s="2">
        <v>334647000000</v>
      </c>
      <c r="Z3064" s="2">
        <v>335309000000</v>
      </c>
      <c r="AA3064" s="2">
        <v>335971000000</v>
      </c>
      <c r="AB3064" s="2">
        <v>337295000000</v>
      </c>
      <c r="AC3064" s="2">
        <v>339612000000</v>
      </c>
      <c r="AD3064" s="2">
        <v>340274000000</v>
      </c>
      <c r="AE3064" s="2">
        <v>341598000000</v>
      </c>
      <c r="AF3064" s="2">
        <v>344246000000</v>
      </c>
    </row>
    <row r="3065" spans="1:32">
      <c r="A3065" t="s">
        <v>8682</v>
      </c>
      <c r="B3065" t="s">
        <v>19</v>
      </c>
      <c r="C3065" s="2">
        <v>122387000000</v>
      </c>
      <c r="D3065" s="2">
        <v>122387000000</v>
      </c>
      <c r="E3065" s="2">
        <v>130569000000</v>
      </c>
      <c r="F3065" s="2">
        <v>126941000000</v>
      </c>
      <c r="G3065" s="2">
        <v>126350000000</v>
      </c>
      <c r="H3065" s="2">
        <v>126458000000</v>
      </c>
      <c r="I3065" s="2">
        <v>126726000000</v>
      </c>
      <c r="J3065" s="2">
        <v>127009000000</v>
      </c>
      <c r="K3065" s="2">
        <v>127170000000</v>
      </c>
      <c r="L3065" s="2">
        <v>127264000000</v>
      </c>
      <c r="M3065" s="2">
        <v>127734000000</v>
      </c>
      <c r="N3065" s="2">
        <v>128339000000</v>
      </c>
      <c r="O3065" s="2">
        <v>129105000000</v>
      </c>
      <c r="P3065" s="2">
        <v>129897000000</v>
      </c>
      <c r="Q3065" s="2">
        <v>130690000000</v>
      </c>
      <c r="R3065" s="2">
        <v>131241000000</v>
      </c>
      <c r="S3065" s="2">
        <v>131926000000</v>
      </c>
      <c r="T3065" s="2">
        <v>132450000000</v>
      </c>
      <c r="U3065" s="2">
        <v>133082000000</v>
      </c>
      <c r="V3065" s="2">
        <v>133834000000</v>
      </c>
      <c r="W3065" s="2">
        <v>134492000000</v>
      </c>
      <c r="X3065" s="2">
        <v>135164000000</v>
      </c>
      <c r="Y3065" s="2">
        <v>135836000000</v>
      </c>
      <c r="Z3065" s="2">
        <v>136105000000</v>
      </c>
      <c r="AA3065" s="2">
        <v>136373000000</v>
      </c>
      <c r="AB3065" s="2">
        <v>136911000000</v>
      </c>
      <c r="AC3065" s="2">
        <v>137851000000</v>
      </c>
      <c r="AD3065" s="2">
        <v>138120000000</v>
      </c>
      <c r="AE3065" s="2">
        <v>138657000000</v>
      </c>
      <c r="AF3065" s="2">
        <v>139732000000</v>
      </c>
    </row>
    <row r="3066" spans="1:32">
      <c r="A3066" t="s">
        <v>8683</v>
      </c>
      <c r="B3066" t="s">
        <v>19</v>
      </c>
      <c r="C3066" s="2">
        <v>206500000000</v>
      </c>
      <c r="D3066" s="2">
        <v>206500000000</v>
      </c>
      <c r="E3066" s="2">
        <v>220306000000</v>
      </c>
      <c r="F3066" s="2">
        <v>214185000000</v>
      </c>
      <c r="G3066" s="2">
        <v>213188000000</v>
      </c>
      <c r="H3066" s="2">
        <v>213369000000</v>
      </c>
      <c r="I3066" s="2">
        <v>213822000000</v>
      </c>
      <c r="J3066" s="2">
        <v>214299000000</v>
      </c>
      <c r="K3066" s="2">
        <v>214571000000</v>
      </c>
      <c r="L3066" s="2">
        <v>214729000000</v>
      </c>
      <c r="M3066" s="2">
        <v>215523000000</v>
      </c>
      <c r="N3066" s="2">
        <v>216543000000</v>
      </c>
      <c r="O3066" s="2">
        <v>217835000000</v>
      </c>
      <c r="P3066" s="2">
        <v>219173000000</v>
      </c>
      <c r="Q3066" s="2">
        <v>220510000000</v>
      </c>
      <c r="R3066" s="2">
        <v>221440000000</v>
      </c>
      <c r="S3066" s="2">
        <v>222596000000</v>
      </c>
      <c r="T3066" s="2">
        <v>223480000000</v>
      </c>
      <c r="U3066" s="2">
        <v>224545000000</v>
      </c>
      <c r="V3066" s="2">
        <v>225815000000</v>
      </c>
      <c r="W3066" s="2">
        <v>226926000000</v>
      </c>
      <c r="X3066" s="2">
        <v>228059000000</v>
      </c>
      <c r="Y3066" s="2">
        <v>229193000000</v>
      </c>
      <c r="Z3066" s="2">
        <v>229646000000</v>
      </c>
      <c r="AA3066" s="2">
        <v>230099000000</v>
      </c>
      <c r="AB3066" s="2">
        <v>231006000000</v>
      </c>
      <c r="AC3066" s="2">
        <v>232593000000</v>
      </c>
      <c r="AD3066" s="2">
        <v>233047000000</v>
      </c>
      <c r="AE3066" s="2">
        <v>233953000000</v>
      </c>
      <c r="AF3066" s="2">
        <v>235767000000</v>
      </c>
    </row>
    <row r="3067" spans="1:32">
      <c r="A3067" t="s">
        <v>8684</v>
      </c>
      <c r="B3067" t="s">
        <v>19</v>
      </c>
      <c r="C3067" s="2">
        <v>178448000000</v>
      </c>
      <c r="D3067" s="2">
        <v>178448000000</v>
      </c>
      <c r="E3067" s="2">
        <v>190379000000</v>
      </c>
      <c r="F3067" s="2">
        <v>185089000000</v>
      </c>
      <c r="G3067" s="2">
        <v>184227000000</v>
      </c>
      <c r="H3067" s="2">
        <v>184384000000</v>
      </c>
      <c r="I3067" s="2">
        <v>184776000000</v>
      </c>
      <c r="J3067" s="2">
        <v>185187000000</v>
      </c>
      <c r="K3067" s="2">
        <v>185422000000</v>
      </c>
      <c r="L3067" s="2">
        <v>185559000000</v>
      </c>
      <c r="M3067" s="2">
        <v>186245000000</v>
      </c>
      <c r="N3067" s="2">
        <v>187127000000</v>
      </c>
      <c r="O3067" s="2">
        <v>188243000000</v>
      </c>
      <c r="P3067" s="2">
        <v>189399000000</v>
      </c>
      <c r="Q3067" s="2">
        <v>190555000000</v>
      </c>
      <c r="R3067" s="2">
        <v>191358000000</v>
      </c>
      <c r="S3067" s="2">
        <v>192357000000</v>
      </c>
      <c r="T3067" s="2">
        <v>193121000000</v>
      </c>
      <c r="U3067" s="2">
        <v>194042000000</v>
      </c>
      <c r="V3067" s="2">
        <v>195139000000</v>
      </c>
      <c r="W3067" s="2">
        <v>196099000000</v>
      </c>
      <c r="X3067" s="2">
        <v>197078000000</v>
      </c>
      <c r="Y3067" s="2">
        <v>198058000000</v>
      </c>
      <c r="Z3067" s="2">
        <v>198450000000</v>
      </c>
      <c r="AA3067" s="2">
        <v>198842000000</v>
      </c>
      <c r="AB3067" s="2">
        <v>199625000000</v>
      </c>
      <c r="AC3067" s="2">
        <v>200996000000</v>
      </c>
      <c r="AD3067" s="2">
        <v>201388000000</v>
      </c>
      <c r="AE3067" s="2">
        <v>202172000000</v>
      </c>
      <c r="AF3067" s="2">
        <v>203739000000</v>
      </c>
    </row>
    <row r="3068" spans="1:32">
      <c r="A3068" t="s">
        <v>8685</v>
      </c>
      <c r="B3068" t="s">
        <v>19</v>
      </c>
      <c r="C3068" s="2">
        <v>17561200000</v>
      </c>
      <c r="D3068" s="2">
        <v>17561200000</v>
      </c>
      <c r="E3068" s="2">
        <v>18735300000</v>
      </c>
      <c r="F3068" s="2">
        <v>18214800000</v>
      </c>
      <c r="G3068" s="2">
        <v>18130000000</v>
      </c>
      <c r="H3068" s="2">
        <v>18145400000</v>
      </c>
      <c r="I3068" s="2">
        <v>18184000000</v>
      </c>
      <c r="J3068" s="2">
        <v>18224400000</v>
      </c>
      <c r="K3068" s="2">
        <v>18247600000</v>
      </c>
      <c r="L3068" s="2">
        <v>18261100000</v>
      </c>
      <c r="M3068" s="2">
        <v>18328500000</v>
      </c>
      <c r="N3068" s="2">
        <v>18415300000</v>
      </c>
      <c r="O3068" s="2">
        <v>18525200000</v>
      </c>
      <c r="P3068" s="2">
        <v>18638900000</v>
      </c>
      <c r="Q3068" s="2">
        <v>18752700000</v>
      </c>
      <c r="R3068" s="2">
        <v>18831700000</v>
      </c>
      <c r="S3068" s="2">
        <v>18930100000</v>
      </c>
      <c r="T3068" s="2">
        <v>19005200000</v>
      </c>
      <c r="U3068" s="2">
        <v>19095800000</v>
      </c>
      <c r="V3068" s="2">
        <v>19203800000</v>
      </c>
      <c r="W3068" s="2">
        <v>19298300000</v>
      </c>
      <c r="X3068" s="2">
        <v>19394700000</v>
      </c>
      <c r="Y3068" s="2">
        <v>19491100000</v>
      </c>
      <c r="Z3068" s="2">
        <v>19529600000</v>
      </c>
      <c r="AA3068" s="2">
        <v>19568200000</v>
      </c>
      <c r="AB3068" s="2">
        <v>19645300000</v>
      </c>
      <c r="AC3068" s="2">
        <v>19780300000</v>
      </c>
      <c r="AD3068" s="2">
        <v>19818800000</v>
      </c>
      <c r="AE3068" s="2">
        <v>19895900000</v>
      </c>
      <c r="AF3068" s="2">
        <v>20050200000</v>
      </c>
    </row>
    <row r="3069" spans="1:32">
      <c r="A3069" t="s">
        <v>8686</v>
      </c>
      <c r="B3069" t="s">
        <v>19</v>
      </c>
      <c r="C3069" s="2">
        <v>6546640000</v>
      </c>
      <c r="D3069" s="2">
        <v>6546640000</v>
      </c>
      <c r="E3069" s="2">
        <v>6984330000</v>
      </c>
      <c r="F3069" s="2">
        <v>6790280000</v>
      </c>
      <c r="G3069" s="2">
        <v>6758650000</v>
      </c>
      <c r="H3069" s="2">
        <v>6764400000</v>
      </c>
      <c r="I3069" s="2">
        <v>6778780000</v>
      </c>
      <c r="J3069" s="2">
        <v>6793870000</v>
      </c>
      <c r="K3069" s="2">
        <v>6802500000</v>
      </c>
      <c r="L3069" s="2">
        <v>6807530000</v>
      </c>
      <c r="M3069" s="2">
        <v>6832680000</v>
      </c>
      <c r="N3069" s="2">
        <v>6865020000</v>
      </c>
      <c r="O3069" s="2">
        <v>6905990000</v>
      </c>
      <c r="P3069" s="2">
        <v>6948390000</v>
      </c>
      <c r="Q3069" s="2">
        <v>6990790000</v>
      </c>
      <c r="R3069" s="2">
        <v>7020260000</v>
      </c>
      <c r="S3069" s="2">
        <v>7056920000</v>
      </c>
      <c r="T3069" s="2">
        <v>7084940000</v>
      </c>
      <c r="U3069" s="2">
        <v>7118720000</v>
      </c>
      <c r="V3069" s="2">
        <v>7158970000</v>
      </c>
      <c r="W3069" s="2">
        <v>7194190000</v>
      </c>
      <c r="X3069" s="2">
        <v>7230120000</v>
      </c>
      <c r="Y3069" s="2">
        <v>7266060000</v>
      </c>
      <c r="Z3069" s="2">
        <v>7280430000</v>
      </c>
      <c r="AA3069" s="2">
        <v>7294800000</v>
      </c>
      <c r="AB3069" s="2">
        <v>7323550000</v>
      </c>
      <c r="AC3069" s="2">
        <v>7373860000</v>
      </c>
      <c r="AD3069" s="2">
        <v>7388240000</v>
      </c>
      <c r="AE3069" s="2">
        <v>7416980000</v>
      </c>
      <c r="AF3069" s="2">
        <v>7474480000</v>
      </c>
    </row>
    <row r="3070" spans="1:32">
      <c r="A3070" t="s">
        <v>8687</v>
      </c>
      <c r="B3070" t="s">
        <v>19</v>
      </c>
      <c r="C3070" s="2">
        <v>62617100000</v>
      </c>
      <c r="D3070" s="2">
        <v>62617100000</v>
      </c>
      <c r="E3070" s="2">
        <v>66803500000</v>
      </c>
      <c r="F3070" s="2">
        <v>64947400000</v>
      </c>
      <c r="G3070" s="2">
        <v>64645000000</v>
      </c>
      <c r="H3070" s="2">
        <v>64700000000</v>
      </c>
      <c r="I3070" s="2">
        <v>64837500000</v>
      </c>
      <c r="J3070" s="2">
        <v>64981800000</v>
      </c>
      <c r="K3070" s="2">
        <v>65064300000</v>
      </c>
      <c r="L3070" s="2">
        <v>65112400000</v>
      </c>
      <c r="M3070" s="2">
        <v>65353000000</v>
      </c>
      <c r="N3070" s="2">
        <v>65662400000</v>
      </c>
      <c r="O3070" s="2">
        <v>66054200000</v>
      </c>
      <c r="P3070" s="2">
        <v>66459800000</v>
      </c>
      <c r="Q3070" s="2">
        <v>66865300000</v>
      </c>
      <c r="R3070" s="2">
        <v>67147200000</v>
      </c>
      <c r="S3070" s="2">
        <v>67497800000</v>
      </c>
      <c r="T3070" s="2">
        <v>67765900000</v>
      </c>
      <c r="U3070" s="2">
        <v>68089000000</v>
      </c>
      <c r="V3070" s="2">
        <v>68473900000</v>
      </c>
      <c r="W3070" s="2">
        <v>68810700000</v>
      </c>
      <c r="X3070" s="2">
        <v>69154500000</v>
      </c>
      <c r="Y3070" s="2">
        <v>69498200000</v>
      </c>
      <c r="Z3070" s="2">
        <v>69635600000</v>
      </c>
      <c r="AA3070" s="2">
        <v>69773100000</v>
      </c>
      <c r="AB3070" s="2">
        <v>70048100000</v>
      </c>
      <c r="AC3070" s="2">
        <v>70529300000</v>
      </c>
      <c r="AD3070" s="2">
        <v>70666800000</v>
      </c>
      <c r="AE3070" s="2">
        <v>70941700000</v>
      </c>
      <c r="AF3070" s="2">
        <v>71491700000</v>
      </c>
    </row>
    <row r="3071" spans="1:32">
      <c r="A3071" t="s">
        <v>8688</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8689</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8690</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8691</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8692</v>
      </c>
      <c r="B3075" t="s">
        <v>19</v>
      </c>
      <c r="C3075" s="2">
        <v>10537300000</v>
      </c>
      <c r="D3075" s="2">
        <v>10489400000</v>
      </c>
      <c r="E3075" s="2">
        <v>10838300000</v>
      </c>
      <c r="F3075" s="2">
        <v>9713960000</v>
      </c>
      <c r="G3075" s="2">
        <v>9431190000</v>
      </c>
      <c r="H3075" s="2">
        <v>9247620000</v>
      </c>
      <c r="I3075" s="2">
        <v>9077530000</v>
      </c>
      <c r="J3075" s="2">
        <v>9015070000</v>
      </c>
      <c r="K3075" s="2">
        <v>8809130000</v>
      </c>
      <c r="L3075" s="2">
        <v>8696990000</v>
      </c>
      <c r="M3075" s="2">
        <v>8551470000</v>
      </c>
      <c r="N3075" s="2">
        <v>8423770000</v>
      </c>
      <c r="O3075" s="2">
        <v>8265880000</v>
      </c>
      <c r="P3075" s="2">
        <v>8120400000</v>
      </c>
      <c r="Q3075" s="2">
        <v>8093980000</v>
      </c>
      <c r="R3075" s="2">
        <v>7987120000</v>
      </c>
      <c r="S3075" s="2">
        <v>7883380000</v>
      </c>
      <c r="T3075" s="2">
        <v>7768330000</v>
      </c>
      <c r="U3075" s="2">
        <v>7688950000</v>
      </c>
      <c r="V3075" s="2">
        <v>7625910000</v>
      </c>
      <c r="W3075" s="2">
        <v>7655760000</v>
      </c>
      <c r="X3075" s="2">
        <v>7675920000</v>
      </c>
      <c r="Y3075" s="2">
        <v>7606460000</v>
      </c>
      <c r="Z3075" s="2">
        <v>7473190000</v>
      </c>
      <c r="AA3075" s="2">
        <v>7372540000</v>
      </c>
      <c r="AB3075" s="2">
        <v>7355520000</v>
      </c>
      <c r="AC3075" s="2">
        <v>7343040000</v>
      </c>
      <c r="AD3075" s="2">
        <v>7489390000</v>
      </c>
      <c r="AE3075" s="2">
        <v>7504370000</v>
      </c>
      <c r="AF3075" s="2">
        <v>7459280000</v>
      </c>
    </row>
    <row r="3076" spans="1:32">
      <c r="A3076" t="s">
        <v>8693</v>
      </c>
      <c r="B3076" t="s">
        <v>19</v>
      </c>
      <c r="C3076" s="2">
        <v>311642000000</v>
      </c>
      <c r="D3076" s="2">
        <v>310227000000</v>
      </c>
      <c r="E3076" s="2">
        <v>320544000000</v>
      </c>
      <c r="F3076" s="2">
        <v>287293000000</v>
      </c>
      <c r="G3076" s="2">
        <v>278930000000</v>
      </c>
      <c r="H3076" s="2">
        <v>273501000000</v>
      </c>
      <c r="I3076" s="2">
        <v>268470000000</v>
      </c>
      <c r="J3076" s="2">
        <v>266623000000</v>
      </c>
      <c r="K3076" s="2">
        <v>260532000000</v>
      </c>
      <c r="L3076" s="2">
        <v>257216000000</v>
      </c>
      <c r="M3076" s="2">
        <v>252912000000</v>
      </c>
      <c r="N3076" s="2">
        <v>249135000000</v>
      </c>
      <c r="O3076" s="2">
        <v>244465000000</v>
      </c>
      <c r="P3076" s="2">
        <v>240163000000</v>
      </c>
      <c r="Q3076" s="2">
        <v>239381000000</v>
      </c>
      <c r="R3076" s="2">
        <v>236221000000</v>
      </c>
      <c r="S3076" s="2">
        <v>233153000000</v>
      </c>
      <c r="T3076" s="2">
        <v>229750000000</v>
      </c>
      <c r="U3076" s="2">
        <v>227403000000</v>
      </c>
      <c r="V3076" s="2">
        <v>225538000000</v>
      </c>
      <c r="W3076" s="2">
        <v>226421000000</v>
      </c>
      <c r="X3076" s="2">
        <v>227017000000</v>
      </c>
      <c r="Y3076" s="2">
        <v>224963000000</v>
      </c>
      <c r="Z3076" s="2">
        <v>221021000000</v>
      </c>
      <c r="AA3076" s="2">
        <v>218044000000</v>
      </c>
      <c r="AB3076" s="2">
        <v>217541000000</v>
      </c>
      <c r="AC3076" s="2">
        <v>217172000000</v>
      </c>
      <c r="AD3076" s="2">
        <v>221501000000</v>
      </c>
      <c r="AE3076" s="2">
        <v>221944000000</v>
      </c>
      <c r="AF3076" s="2">
        <v>220610000000</v>
      </c>
    </row>
    <row r="3077" spans="1:32">
      <c r="A3077" t="s">
        <v>8694</v>
      </c>
      <c r="B3077" t="s">
        <v>19</v>
      </c>
      <c r="C3077" s="2">
        <v>126498000000</v>
      </c>
      <c r="D3077" s="2">
        <v>125924000000</v>
      </c>
      <c r="E3077" s="2">
        <v>130112000000</v>
      </c>
      <c r="F3077" s="2">
        <v>116614000000</v>
      </c>
      <c r="G3077" s="2">
        <v>113220000000</v>
      </c>
      <c r="H3077" s="2">
        <v>111016000000</v>
      </c>
      <c r="I3077" s="2">
        <v>108974000000</v>
      </c>
      <c r="J3077" s="2">
        <v>108224000000</v>
      </c>
      <c r="K3077" s="2">
        <v>105752000000</v>
      </c>
      <c r="L3077" s="2">
        <v>104406000000</v>
      </c>
      <c r="M3077" s="2">
        <v>102659000000</v>
      </c>
      <c r="N3077" s="2">
        <v>101126000000</v>
      </c>
      <c r="O3077" s="2">
        <v>99230500000</v>
      </c>
      <c r="P3077" s="2">
        <v>97484000000</v>
      </c>
      <c r="Q3077" s="2">
        <v>97166800000</v>
      </c>
      <c r="R3077" s="2">
        <v>95884000000</v>
      </c>
      <c r="S3077" s="2">
        <v>94638600000</v>
      </c>
      <c r="T3077" s="2">
        <v>93257400000</v>
      </c>
      <c r="U3077" s="2">
        <v>92304600000</v>
      </c>
      <c r="V3077" s="2">
        <v>91547700000</v>
      </c>
      <c r="W3077" s="2">
        <v>91906000000</v>
      </c>
      <c r="X3077" s="2">
        <v>92148100000</v>
      </c>
      <c r="Y3077" s="2">
        <v>91314200000</v>
      </c>
      <c r="Z3077" s="2">
        <v>89714400000</v>
      </c>
      <c r="AA3077" s="2">
        <v>88506000000</v>
      </c>
      <c r="AB3077" s="2">
        <v>88301700000</v>
      </c>
      <c r="AC3077" s="2">
        <v>88151900000</v>
      </c>
      <c r="AD3077" s="2">
        <v>89908900000</v>
      </c>
      <c r="AE3077" s="2">
        <v>90088700000</v>
      </c>
      <c r="AF3077" s="2">
        <v>89547400000</v>
      </c>
    </row>
    <row r="3078" spans="1:32">
      <c r="A3078" t="s">
        <v>8695</v>
      </c>
      <c r="B3078" t="s">
        <v>19</v>
      </c>
      <c r="C3078" s="2">
        <v>213437000000</v>
      </c>
      <c r="D3078" s="2">
        <v>212468000000</v>
      </c>
      <c r="E3078" s="2">
        <v>219534000000</v>
      </c>
      <c r="F3078" s="2">
        <v>196761000000</v>
      </c>
      <c r="G3078" s="2">
        <v>191033000000</v>
      </c>
      <c r="H3078" s="2">
        <v>187315000000</v>
      </c>
      <c r="I3078" s="2">
        <v>183869000000</v>
      </c>
      <c r="J3078" s="2">
        <v>182604000000</v>
      </c>
      <c r="K3078" s="2">
        <v>178433000000</v>
      </c>
      <c r="L3078" s="2">
        <v>176161000000</v>
      </c>
      <c r="M3078" s="2">
        <v>173214000000</v>
      </c>
      <c r="N3078" s="2">
        <v>170627000000</v>
      </c>
      <c r="O3078" s="2">
        <v>167429000000</v>
      </c>
      <c r="P3078" s="2">
        <v>164482000000</v>
      </c>
      <c r="Q3078" s="2">
        <v>163947000000</v>
      </c>
      <c r="R3078" s="2">
        <v>161783000000</v>
      </c>
      <c r="S3078" s="2">
        <v>159681000000</v>
      </c>
      <c r="T3078" s="2">
        <v>157351000000</v>
      </c>
      <c r="U3078" s="2">
        <v>155743000000</v>
      </c>
      <c r="V3078" s="2">
        <v>154466000000</v>
      </c>
      <c r="W3078" s="2">
        <v>155071000000</v>
      </c>
      <c r="X3078" s="2">
        <v>155479000000</v>
      </c>
      <c r="Y3078" s="2">
        <v>154072000000</v>
      </c>
      <c r="Z3078" s="2">
        <v>151373000000</v>
      </c>
      <c r="AA3078" s="2">
        <v>149334000000</v>
      </c>
      <c r="AB3078" s="2">
        <v>148989000000</v>
      </c>
      <c r="AC3078" s="2">
        <v>148737000000</v>
      </c>
      <c r="AD3078" s="2">
        <v>151701000000</v>
      </c>
      <c r="AE3078" s="2">
        <v>152004000000</v>
      </c>
      <c r="AF3078" s="2">
        <v>151091000000</v>
      </c>
    </row>
    <row r="3079" spans="1:32">
      <c r="A3079" t="s">
        <v>8696</v>
      </c>
      <c r="B3079" t="s">
        <v>19</v>
      </c>
      <c r="C3079" s="2">
        <v>184443000000</v>
      </c>
      <c r="D3079" s="2">
        <v>183605000000</v>
      </c>
      <c r="E3079" s="2">
        <v>189711000000</v>
      </c>
      <c r="F3079" s="2">
        <v>170032000000</v>
      </c>
      <c r="G3079" s="2">
        <v>165082000000</v>
      </c>
      <c r="H3079" s="2">
        <v>161869000000</v>
      </c>
      <c r="I3079" s="2">
        <v>158892000000</v>
      </c>
      <c r="J3079" s="2">
        <v>157798000000</v>
      </c>
      <c r="K3079" s="2">
        <v>154194000000</v>
      </c>
      <c r="L3079" s="2">
        <v>152231000000</v>
      </c>
      <c r="M3079" s="2">
        <v>149684000000</v>
      </c>
      <c r="N3079" s="2">
        <v>147448000000</v>
      </c>
      <c r="O3079" s="2">
        <v>144685000000</v>
      </c>
      <c r="P3079" s="2">
        <v>142138000000</v>
      </c>
      <c r="Q3079" s="2">
        <v>141676000000</v>
      </c>
      <c r="R3079" s="2">
        <v>139805000000</v>
      </c>
      <c r="S3079" s="2">
        <v>137989000000</v>
      </c>
      <c r="T3079" s="2">
        <v>135976000000</v>
      </c>
      <c r="U3079" s="2">
        <v>134586000000</v>
      </c>
      <c r="V3079" s="2">
        <v>133483000000</v>
      </c>
      <c r="W3079" s="2">
        <v>134005000000</v>
      </c>
      <c r="X3079" s="2">
        <v>134358000000</v>
      </c>
      <c r="Y3079" s="2">
        <v>133142000000</v>
      </c>
      <c r="Z3079" s="2">
        <v>130810000000</v>
      </c>
      <c r="AA3079" s="2">
        <v>129048000000</v>
      </c>
      <c r="AB3079" s="2">
        <v>128750000000</v>
      </c>
      <c r="AC3079" s="2">
        <v>128531000000</v>
      </c>
      <c r="AD3079" s="2">
        <v>131093000000</v>
      </c>
      <c r="AE3079" s="2">
        <v>131355000000</v>
      </c>
      <c r="AF3079" s="2">
        <v>130566000000</v>
      </c>
    </row>
    <row r="3080" spans="1:32">
      <c r="A3080" t="s">
        <v>8697</v>
      </c>
      <c r="B3080" t="s">
        <v>19</v>
      </c>
      <c r="C3080" s="2">
        <v>18151200000</v>
      </c>
      <c r="D3080" s="2">
        <v>18068800000</v>
      </c>
      <c r="E3080" s="2">
        <v>18669700000</v>
      </c>
      <c r="F3080" s="2">
        <v>16733000000</v>
      </c>
      <c r="G3080" s="2">
        <v>16245900000</v>
      </c>
      <c r="H3080" s="2">
        <v>15929700000</v>
      </c>
      <c r="I3080" s="2">
        <v>15636700000</v>
      </c>
      <c r="J3080" s="2">
        <v>15529100000</v>
      </c>
      <c r="K3080" s="2">
        <v>15174300000</v>
      </c>
      <c r="L3080" s="2">
        <v>14981200000</v>
      </c>
      <c r="M3080" s="2">
        <v>14730500000</v>
      </c>
      <c r="N3080" s="2">
        <v>14510500000</v>
      </c>
      <c r="O3080" s="2">
        <v>14238600000</v>
      </c>
      <c r="P3080" s="2">
        <v>13988000000</v>
      </c>
      <c r="Q3080" s="2">
        <v>13942400000</v>
      </c>
      <c r="R3080" s="2">
        <v>13758400000</v>
      </c>
      <c r="S3080" s="2">
        <v>13579700000</v>
      </c>
      <c r="T3080" s="2">
        <v>13381500000</v>
      </c>
      <c r="U3080" s="2">
        <v>13244800000</v>
      </c>
      <c r="V3080" s="2">
        <v>13136200000</v>
      </c>
      <c r="W3080" s="2">
        <v>13187600000</v>
      </c>
      <c r="X3080" s="2">
        <v>13222300000</v>
      </c>
      <c r="Y3080" s="2">
        <v>13102700000</v>
      </c>
      <c r="Z3080" s="2">
        <v>12873100000</v>
      </c>
      <c r="AA3080" s="2">
        <v>12699700000</v>
      </c>
      <c r="AB3080" s="2">
        <v>12670400000</v>
      </c>
      <c r="AC3080" s="2">
        <v>12648900000</v>
      </c>
      <c r="AD3080" s="2">
        <v>12901000000</v>
      </c>
      <c r="AE3080" s="2">
        <v>12926800000</v>
      </c>
      <c r="AF3080" s="2">
        <v>12849100000</v>
      </c>
    </row>
    <row r="3081" spans="1:32">
      <c r="A3081" t="s">
        <v>8698</v>
      </c>
      <c r="B3081" t="s">
        <v>19</v>
      </c>
      <c r="C3081" s="2">
        <v>6766560000</v>
      </c>
      <c r="D3081" s="2">
        <v>6735840000</v>
      </c>
      <c r="E3081" s="2">
        <v>6959850000</v>
      </c>
      <c r="F3081" s="2">
        <v>6237870000</v>
      </c>
      <c r="G3081" s="2">
        <v>6056290000</v>
      </c>
      <c r="H3081" s="2">
        <v>5938410000</v>
      </c>
      <c r="I3081" s="2">
        <v>5829180000</v>
      </c>
      <c r="J3081" s="2">
        <v>5789070000</v>
      </c>
      <c r="K3081" s="2">
        <v>5656830000</v>
      </c>
      <c r="L3081" s="2">
        <v>5584820000</v>
      </c>
      <c r="M3081" s="2">
        <v>5491370000</v>
      </c>
      <c r="N3081" s="2">
        <v>5409370000</v>
      </c>
      <c r="O3081" s="2">
        <v>5307980000</v>
      </c>
      <c r="P3081" s="2">
        <v>5214560000</v>
      </c>
      <c r="Q3081" s="2">
        <v>5197590000</v>
      </c>
      <c r="R3081" s="2">
        <v>5128970000</v>
      </c>
      <c r="S3081" s="2">
        <v>5062350000</v>
      </c>
      <c r="T3081" s="2">
        <v>4988470000</v>
      </c>
      <c r="U3081" s="2">
        <v>4937500000</v>
      </c>
      <c r="V3081" s="2">
        <v>4897020000</v>
      </c>
      <c r="W3081" s="2">
        <v>4916180000</v>
      </c>
      <c r="X3081" s="2">
        <v>4929130000</v>
      </c>
      <c r="Y3081" s="2">
        <v>4884530000</v>
      </c>
      <c r="Z3081" s="2">
        <v>4798950000</v>
      </c>
      <c r="AA3081" s="2">
        <v>4734310000</v>
      </c>
      <c r="AB3081" s="2">
        <v>4723380000</v>
      </c>
      <c r="AC3081" s="2">
        <v>4715370000</v>
      </c>
      <c r="AD3081" s="2">
        <v>4809350000</v>
      </c>
      <c r="AE3081" s="2">
        <v>4818970000</v>
      </c>
      <c r="AF3081" s="2">
        <v>4790020000</v>
      </c>
    </row>
    <row r="3082" spans="1:32">
      <c r="A3082" t="s">
        <v>8699</v>
      </c>
      <c r="B3082" t="s">
        <v>19</v>
      </c>
      <c r="C3082" s="2">
        <v>64720600000</v>
      </c>
      <c r="D3082" s="2">
        <v>64426700000</v>
      </c>
      <c r="E3082" s="2">
        <v>66569400000</v>
      </c>
      <c r="F3082" s="2">
        <v>59663800000</v>
      </c>
      <c r="G3082" s="2">
        <v>57927000000</v>
      </c>
      <c r="H3082" s="2">
        <v>56799500000</v>
      </c>
      <c r="I3082" s="2">
        <v>55754800000</v>
      </c>
      <c r="J3082" s="2">
        <v>55371200000</v>
      </c>
      <c r="K3082" s="2">
        <v>54106300000</v>
      </c>
      <c r="L3082" s="2">
        <v>53417500000</v>
      </c>
      <c r="M3082" s="2">
        <v>52523700000</v>
      </c>
      <c r="N3082" s="2">
        <v>51739400000</v>
      </c>
      <c r="O3082" s="2">
        <v>50769600000</v>
      </c>
      <c r="P3082" s="2">
        <v>49876100000</v>
      </c>
      <c r="Q3082" s="2">
        <v>49713800000</v>
      </c>
      <c r="R3082" s="2">
        <v>49057400000</v>
      </c>
      <c r="S3082" s="2">
        <v>48420300000</v>
      </c>
      <c r="T3082" s="2">
        <v>47713600000</v>
      </c>
      <c r="U3082" s="2">
        <v>47226100000</v>
      </c>
      <c r="V3082" s="2">
        <v>46838800000</v>
      </c>
      <c r="W3082" s="2">
        <v>47022200000</v>
      </c>
      <c r="X3082" s="2">
        <v>47146000000</v>
      </c>
      <c r="Y3082" s="2">
        <v>46719400000</v>
      </c>
      <c r="Z3082" s="2">
        <v>45900900000</v>
      </c>
      <c r="AA3082" s="2">
        <v>45282600000</v>
      </c>
      <c r="AB3082" s="2">
        <v>45178100000</v>
      </c>
      <c r="AC3082" s="2">
        <v>45101400000</v>
      </c>
      <c r="AD3082" s="2">
        <v>46000300000</v>
      </c>
      <c r="AE3082" s="2">
        <v>46092400000</v>
      </c>
      <c r="AF3082" s="2">
        <v>45815400000</v>
      </c>
    </row>
    <row r="3083" spans="1:32">
      <c r="A3083" t="s">
        <v>8700</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8701</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8702</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8703</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8704</v>
      </c>
      <c r="B3087" t="s">
        <v>19</v>
      </c>
      <c r="C3087">
        <v>78344</v>
      </c>
      <c r="D3087">
        <v>78344</v>
      </c>
      <c r="E3087">
        <v>78187.3</v>
      </c>
      <c r="F3087">
        <v>78030.600000000006</v>
      </c>
      <c r="G3087">
        <v>77885.100000000006</v>
      </c>
      <c r="H3087">
        <v>77739.600000000006</v>
      </c>
      <c r="I3087">
        <v>77594.100000000006</v>
      </c>
      <c r="J3087">
        <v>77448.600000000006</v>
      </c>
      <c r="K3087">
        <v>77292</v>
      </c>
      <c r="L3087">
        <v>77146.5</v>
      </c>
      <c r="M3087">
        <v>77012.2</v>
      </c>
      <c r="N3087">
        <v>76866.7</v>
      </c>
      <c r="O3087">
        <v>76889</v>
      </c>
      <c r="P3087">
        <v>76911.399999999994</v>
      </c>
      <c r="Q3087">
        <v>76933.8</v>
      </c>
      <c r="R3087">
        <v>76956.2</v>
      </c>
      <c r="S3087">
        <v>76978.600000000006</v>
      </c>
      <c r="T3087">
        <v>77001</v>
      </c>
      <c r="U3087">
        <v>77023.3</v>
      </c>
      <c r="V3087">
        <v>77045.7</v>
      </c>
      <c r="W3087">
        <v>77068.100000000006</v>
      </c>
      <c r="X3087">
        <v>77090.5</v>
      </c>
      <c r="Y3087">
        <v>77112.899999999994</v>
      </c>
      <c r="Z3087">
        <v>77135.3</v>
      </c>
      <c r="AA3087">
        <v>77157.600000000006</v>
      </c>
      <c r="AB3087">
        <v>77168.800000000003</v>
      </c>
      <c r="AC3087">
        <v>77191.199999999997</v>
      </c>
      <c r="AD3087">
        <v>77213.600000000006</v>
      </c>
      <c r="AE3087">
        <v>77236</v>
      </c>
      <c r="AF3087">
        <v>77258.399999999994</v>
      </c>
    </row>
    <row r="3088" spans="1:32">
      <c r="A3088" t="s">
        <v>8705</v>
      </c>
      <c r="B3088" t="s">
        <v>19</v>
      </c>
      <c r="C3088" s="2">
        <v>2317040</v>
      </c>
      <c r="D3088" s="2">
        <v>2317040</v>
      </c>
      <c r="E3088" s="2">
        <v>2312410</v>
      </c>
      <c r="F3088" s="2">
        <v>2307770</v>
      </c>
      <c r="G3088" s="2">
        <v>2303470</v>
      </c>
      <c r="H3088" s="2">
        <v>2299170</v>
      </c>
      <c r="I3088" s="2">
        <v>2294860</v>
      </c>
      <c r="J3088" s="2">
        <v>2290560</v>
      </c>
      <c r="K3088" s="2">
        <v>2285930</v>
      </c>
      <c r="L3088" s="2">
        <v>2281620</v>
      </c>
      <c r="M3088" s="2">
        <v>2277650</v>
      </c>
      <c r="N3088" s="2">
        <v>2273350</v>
      </c>
      <c r="O3088" s="2">
        <v>2274010</v>
      </c>
      <c r="P3088" s="2">
        <v>2274670</v>
      </c>
      <c r="Q3088" s="2">
        <v>2275340</v>
      </c>
      <c r="R3088" s="2">
        <v>2276000</v>
      </c>
      <c r="S3088" s="2">
        <v>2276660</v>
      </c>
      <c r="T3088" s="2">
        <v>2277320</v>
      </c>
      <c r="U3088" s="2">
        <v>2277980</v>
      </c>
      <c r="V3088" s="2">
        <v>2278650</v>
      </c>
      <c r="W3088" s="2">
        <v>2279310</v>
      </c>
      <c r="X3088" s="2">
        <v>2279970</v>
      </c>
      <c r="Y3088" s="2">
        <v>2280630</v>
      </c>
      <c r="Z3088" s="2">
        <v>2281290</v>
      </c>
      <c r="AA3088" s="2">
        <v>2281960</v>
      </c>
      <c r="AB3088" s="2">
        <v>2282290</v>
      </c>
      <c r="AC3088" s="2">
        <v>2282950</v>
      </c>
      <c r="AD3088" s="2">
        <v>2283610</v>
      </c>
      <c r="AE3088" s="2">
        <v>2284270</v>
      </c>
      <c r="AF3088" s="2">
        <v>2284930</v>
      </c>
    </row>
    <row r="3089" spans="1:32">
      <c r="A3089" t="s">
        <v>8706</v>
      </c>
      <c r="B3089" t="s">
        <v>19</v>
      </c>
      <c r="C3089">
        <v>940506</v>
      </c>
      <c r="D3089">
        <v>940506</v>
      </c>
      <c r="E3089">
        <v>938625</v>
      </c>
      <c r="F3089">
        <v>936744</v>
      </c>
      <c r="G3089">
        <v>934997</v>
      </c>
      <c r="H3089">
        <v>933251</v>
      </c>
      <c r="I3089">
        <v>931504</v>
      </c>
      <c r="J3089">
        <v>929757</v>
      </c>
      <c r="K3089">
        <v>927876</v>
      </c>
      <c r="L3089">
        <v>926130</v>
      </c>
      <c r="M3089">
        <v>924517</v>
      </c>
      <c r="N3089">
        <v>922771</v>
      </c>
      <c r="O3089">
        <v>923039</v>
      </c>
      <c r="P3089">
        <v>923308</v>
      </c>
      <c r="Q3089">
        <v>923577</v>
      </c>
      <c r="R3089">
        <v>923846</v>
      </c>
      <c r="S3089">
        <v>924114</v>
      </c>
      <c r="T3089">
        <v>924383</v>
      </c>
      <c r="U3089">
        <v>924652</v>
      </c>
      <c r="V3089">
        <v>924920</v>
      </c>
      <c r="W3089">
        <v>925189</v>
      </c>
      <c r="X3089">
        <v>925458</v>
      </c>
      <c r="Y3089">
        <v>925727</v>
      </c>
      <c r="Z3089">
        <v>925995</v>
      </c>
      <c r="AA3089">
        <v>926264</v>
      </c>
      <c r="AB3089">
        <v>926398</v>
      </c>
      <c r="AC3089">
        <v>926667</v>
      </c>
      <c r="AD3089">
        <v>926936</v>
      </c>
      <c r="AE3089">
        <v>927205</v>
      </c>
      <c r="AF3089">
        <v>927473</v>
      </c>
    </row>
    <row r="3090" spans="1:32">
      <c r="A3090" t="s">
        <v>8707</v>
      </c>
      <c r="B3090" t="s">
        <v>19</v>
      </c>
      <c r="C3090" s="2">
        <v>1586890</v>
      </c>
      <c r="D3090" s="2">
        <v>1586890</v>
      </c>
      <c r="E3090" s="2">
        <v>1583720</v>
      </c>
      <c r="F3090" s="2">
        <v>1580550</v>
      </c>
      <c r="G3090" s="2">
        <v>1577600</v>
      </c>
      <c r="H3090" s="2">
        <v>1574650</v>
      </c>
      <c r="I3090" s="2">
        <v>1571700</v>
      </c>
      <c r="J3090" s="2">
        <v>1568760</v>
      </c>
      <c r="K3090" s="2">
        <v>1565580</v>
      </c>
      <c r="L3090" s="2">
        <v>1562640</v>
      </c>
      <c r="M3090" s="2">
        <v>1559920</v>
      </c>
      <c r="N3090" s="2">
        <v>1556970</v>
      </c>
      <c r="O3090" s="2">
        <v>1557420</v>
      </c>
      <c r="P3090" s="2">
        <v>1557880</v>
      </c>
      <c r="Q3090" s="2">
        <v>1558330</v>
      </c>
      <c r="R3090" s="2">
        <v>1558780</v>
      </c>
      <c r="S3090" s="2">
        <v>1559240</v>
      </c>
      <c r="T3090" s="2">
        <v>1559690</v>
      </c>
      <c r="U3090" s="2">
        <v>1560140</v>
      </c>
      <c r="V3090" s="2">
        <v>1560600</v>
      </c>
      <c r="W3090" s="2">
        <v>1561050</v>
      </c>
      <c r="X3090" s="2">
        <v>1561500</v>
      </c>
      <c r="Y3090" s="2">
        <v>1561960</v>
      </c>
      <c r="Z3090" s="2">
        <v>1562410</v>
      </c>
      <c r="AA3090" s="2">
        <v>1562860</v>
      </c>
      <c r="AB3090" s="2">
        <v>1563090</v>
      </c>
      <c r="AC3090" s="2">
        <v>1563540</v>
      </c>
      <c r="AD3090" s="2">
        <v>1564000</v>
      </c>
      <c r="AE3090" s="2">
        <v>1564450</v>
      </c>
      <c r="AF3090" s="2">
        <v>1564900</v>
      </c>
    </row>
    <row r="3091" spans="1:32">
      <c r="A3091" t="s">
        <v>8708</v>
      </c>
      <c r="B3091" t="s">
        <v>19</v>
      </c>
      <c r="C3091" s="2">
        <v>1371320</v>
      </c>
      <c r="D3091" s="2">
        <v>1371320</v>
      </c>
      <c r="E3091" s="2">
        <v>1368580</v>
      </c>
      <c r="F3091" s="2">
        <v>1365840</v>
      </c>
      <c r="G3091" s="2">
        <v>1363290</v>
      </c>
      <c r="H3091" s="2">
        <v>1360740</v>
      </c>
      <c r="I3091" s="2">
        <v>1358200</v>
      </c>
      <c r="J3091" s="2">
        <v>1355650</v>
      </c>
      <c r="K3091" s="2">
        <v>1352910</v>
      </c>
      <c r="L3091" s="2">
        <v>1350360</v>
      </c>
      <c r="M3091" s="2">
        <v>1348010</v>
      </c>
      <c r="N3091" s="2">
        <v>1345460</v>
      </c>
      <c r="O3091" s="2">
        <v>1345850</v>
      </c>
      <c r="P3091" s="2">
        <v>1346250</v>
      </c>
      <c r="Q3091" s="2">
        <v>1346640</v>
      </c>
      <c r="R3091" s="2">
        <v>1347030</v>
      </c>
      <c r="S3091" s="2">
        <v>1347420</v>
      </c>
      <c r="T3091" s="2">
        <v>1347810</v>
      </c>
      <c r="U3091" s="2">
        <v>1348200</v>
      </c>
      <c r="V3091" s="2">
        <v>1348600</v>
      </c>
      <c r="W3091" s="2">
        <v>1348990</v>
      </c>
      <c r="X3091" s="2">
        <v>1349380</v>
      </c>
      <c r="Y3091" s="2">
        <v>1349770</v>
      </c>
      <c r="Z3091" s="2">
        <v>1350160</v>
      </c>
      <c r="AA3091" s="2">
        <v>1350560</v>
      </c>
      <c r="AB3091" s="2">
        <v>1350750</v>
      </c>
      <c r="AC3091" s="2">
        <v>1351140</v>
      </c>
      <c r="AD3091" s="2">
        <v>1351530</v>
      </c>
      <c r="AE3091" s="2">
        <v>1351930</v>
      </c>
      <c r="AF3091" s="2">
        <v>1352320</v>
      </c>
    </row>
    <row r="3092" spans="1:32">
      <c r="A3092" t="s">
        <v>8709</v>
      </c>
      <c r="B3092" t="s">
        <v>19</v>
      </c>
      <c r="C3092">
        <v>134953</v>
      </c>
      <c r="D3092">
        <v>134953</v>
      </c>
      <c r="E3092">
        <v>134683</v>
      </c>
      <c r="F3092">
        <v>134413</v>
      </c>
      <c r="G3092">
        <v>134163</v>
      </c>
      <c r="H3092">
        <v>133912</v>
      </c>
      <c r="I3092">
        <v>133661</v>
      </c>
      <c r="J3092">
        <v>133411</v>
      </c>
      <c r="K3092">
        <v>133141</v>
      </c>
      <c r="L3092">
        <v>132890</v>
      </c>
      <c r="M3092">
        <v>132659</v>
      </c>
      <c r="N3092">
        <v>132408</v>
      </c>
      <c r="O3092">
        <v>132447</v>
      </c>
      <c r="P3092">
        <v>132485</v>
      </c>
      <c r="Q3092">
        <v>132524</v>
      </c>
      <c r="R3092">
        <v>132562</v>
      </c>
      <c r="S3092">
        <v>132601</v>
      </c>
      <c r="T3092">
        <v>132640</v>
      </c>
      <c r="U3092">
        <v>132678</v>
      </c>
      <c r="V3092">
        <v>132717</v>
      </c>
      <c r="W3092">
        <v>132755</v>
      </c>
      <c r="X3092">
        <v>132794</v>
      </c>
      <c r="Y3092">
        <v>132832</v>
      </c>
      <c r="Z3092">
        <v>132871</v>
      </c>
      <c r="AA3092">
        <v>132909</v>
      </c>
      <c r="AB3092">
        <v>132929</v>
      </c>
      <c r="AC3092">
        <v>132967</v>
      </c>
      <c r="AD3092">
        <v>133006</v>
      </c>
      <c r="AE3092">
        <v>133044</v>
      </c>
      <c r="AF3092">
        <v>133083</v>
      </c>
    </row>
    <row r="3093" spans="1:32">
      <c r="A3093" t="s">
        <v>8710</v>
      </c>
      <c r="B3093" t="s">
        <v>19</v>
      </c>
      <c r="C3093">
        <v>50309</v>
      </c>
      <c r="D3093">
        <v>50309</v>
      </c>
      <c r="E3093">
        <v>50208.4</v>
      </c>
      <c r="F3093">
        <v>50107.8</v>
      </c>
      <c r="G3093">
        <v>50014.3</v>
      </c>
      <c r="H3093">
        <v>49920.9</v>
      </c>
      <c r="I3093">
        <v>49827.5</v>
      </c>
      <c r="J3093">
        <v>49734</v>
      </c>
      <c r="K3093">
        <v>49633.4</v>
      </c>
      <c r="L3093">
        <v>49540</v>
      </c>
      <c r="M3093">
        <v>49453.7</v>
      </c>
      <c r="N3093">
        <v>49360.3</v>
      </c>
      <c r="O3093">
        <v>49374.7</v>
      </c>
      <c r="P3093">
        <v>49389.1</v>
      </c>
      <c r="Q3093">
        <v>49403.4</v>
      </c>
      <c r="R3093">
        <v>49417.8</v>
      </c>
      <c r="S3093">
        <v>49432.2</v>
      </c>
      <c r="T3093">
        <v>49446.6</v>
      </c>
      <c r="U3093">
        <v>49460.9</v>
      </c>
      <c r="V3093">
        <v>49475.3</v>
      </c>
      <c r="W3093">
        <v>49489.7</v>
      </c>
      <c r="X3093">
        <v>49504.1</v>
      </c>
      <c r="Y3093">
        <v>49518.400000000001</v>
      </c>
      <c r="Z3093">
        <v>49532.800000000003</v>
      </c>
      <c r="AA3093">
        <v>49547.199999999997</v>
      </c>
      <c r="AB3093">
        <v>49554.400000000001</v>
      </c>
      <c r="AC3093">
        <v>49568.7</v>
      </c>
      <c r="AD3093">
        <v>49583.1</v>
      </c>
      <c r="AE3093">
        <v>49597.5</v>
      </c>
      <c r="AF3093">
        <v>49611.9</v>
      </c>
    </row>
    <row r="3094" spans="1:32">
      <c r="A3094" t="s">
        <v>8711</v>
      </c>
      <c r="B3094" t="s">
        <v>19</v>
      </c>
      <c r="C3094">
        <v>481194</v>
      </c>
      <c r="D3094">
        <v>481194</v>
      </c>
      <c r="E3094">
        <v>480232</v>
      </c>
      <c r="F3094">
        <v>479269</v>
      </c>
      <c r="G3094">
        <v>478376</v>
      </c>
      <c r="H3094">
        <v>477482</v>
      </c>
      <c r="I3094">
        <v>476588</v>
      </c>
      <c r="J3094">
        <v>475695</v>
      </c>
      <c r="K3094">
        <v>474732</v>
      </c>
      <c r="L3094">
        <v>473839</v>
      </c>
      <c r="M3094">
        <v>473014</v>
      </c>
      <c r="N3094">
        <v>472120</v>
      </c>
      <c r="O3094">
        <v>472258</v>
      </c>
      <c r="P3094">
        <v>472395</v>
      </c>
      <c r="Q3094">
        <v>472533</v>
      </c>
      <c r="R3094">
        <v>472670</v>
      </c>
      <c r="S3094">
        <v>472807</v>
      </c>
      <c r="T3094">
        <v>472945</v>
      </c>
      <c r="U3094">
        <v>473082</v>
      </c>
      <c r="V3094">
        <v>473220</v>
      </c>
      <c r="W3094">
        <v>473357</v>
      </c>
      <c r="X3094">
        <v>473495</v>
      </c>
      <c r="Y3094">
        <v>473632</v>
      </c>
      <c r="Z3094">
        <v>473770</v>
      </c>
      <c r="AA3094">
        <v>473907</v>
      </c>
      <c r="AB3094">
        <v>473976</v>
      </c>
      <c r="AC3094">
        <v>474114</v>
      </c>
      <c r="AD3094">
        <v>474251</v>
      </c>
      <c r="AE3094">
        <v>474389</v>
      </c>
      <c r="AF3094">
        <v>474526</v>
      </c>
    </row>
    <row r="3095" spans="1:32">
      <c r="A3095" t="s">
        <v>8712</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8713</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8714</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8715</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8716</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8717</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8718</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8719</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8720</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8721</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8722</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8723</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8724</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8725</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8726</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8727</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8728</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8729</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8730</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8731</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8732</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8733</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8734</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8735</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8736</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8737</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8738</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8739</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8740</v>
      </c>
      <c r="B3123" t="s">
        <v>19</v>
      </c>
      <c r="C3123" s="2">
        <v>511362000</v>
      </c>
      <c r="D3123" s="2">
        <v>534418000</v>
      </c>
      <c r="E3123" s="2">
        <v>502409000</v>
      </c>
      <c r="F3123" s="2">
        <v>485957000</v>
      </c>
      <c r="G3123" s="2">
        <v>482599000</v>
      </c>
      <c r="H3123" s="2">
        <v>481032000</v>
      </c>
      <c r="I3123" s="2">
        <v>477003000</v>
      </c>
      <c r="J3123" s="2">
        <v>466818000</v>
      </c>
      <c r="K3123" s="2">
        <v>439510000</v>
      </c>
      <c r="L3123" s="2">
        <v>414328000</v>
      </c>
      <c r="M3123" s="2">
        <v>391272000</v>
      </c>
      <c r="N3123" s="2">
        <v>367881000</v>
      </c>
      <c r="O3123" s="2">
        <v>410411000</v>
      </c>
      <c r="P3123" s="2">
        <v>392503000</v>
      </c>
      <c r="Q3123" s="2">
        <v>376051000</v>
      </c>
      <c r="R3123" s="2">
        <v>358480000</v>
      </c>
      <c r="S3123" s="2">
        <v>340013000</v>
      </c>
      <c r="T3123" s="2">
        <v>322442000</v>
      </c>
      <c r="U3123" s="2">
        <v>316174000</v>
      </c>
      <c r="V3123" s="2">
        <v>312033000</v>
      </c>
      <c r="W3123" s="2">
        <v>307668000</v>
      </c>
      <c r="X3123" s="2">
        <v>301401000</v>
      </c>
      <c r="Y3123" s="2">
        <v>293230000</v>
      </c>
      <c r="Z3123" s="2">
        <v>284277000</v>
      </c>
      <c r="AA3123" s="2">
        <v>279128000</v>
      </c>
      <c r="AB3123" s="2">
        <v>273309000</v>
      </c>
      <c r="AC3123" s="2">
        <v>267489000</v>
      </c>
      <c r="AD3123" s="2">
        <v>261893000</v>
      </c>
      <c r="AE3123" s="2">
        <v>255625000</v>
      </c>
      <c r="AF3123" s="2">
        <v>249694000</v>
      </c>
    </row>
    <row r="3124" spans="1:32">
      <c r="A3124" t="s">
        <v>8741</v>
      </c>
      <c r="B3124" t="s">
        <v>19</v>
      </c>
      <c r="C3124" s="2">
        <v>15123700000</v>
      </c>
      <c r="D3124" s="2">
        <v>15805500000</v>
      </c>
      <c r="E3124" s="2">
        <v>14858900000</v>
      </c>
      <c r="F3124" s="2">
        <v>14372300000</v>
      </c>
      <c r="G3124" s="2">
        <v>14273000000</v>
      </c>
      <c r="H3124" s="2">
        <v>14226600000</v>
      </c>
      <c r="I3124" s="2">
        <v>14107500000</v>
      </c>
      <c r="J3124" s="2">
        <v>13806300000</v>
      </c>
      <c r="K3124" s="2">
        <v>12998600000</v>
      </c>
      <c r="L3124" s="2">
        <v>12253800000</v>
      </c>
      <c r="M3124" s="2">
        <v>11572000000</v>
      </c>
      <c r="N3124" s="2">
        <v>10880200000</v>
      </c>
      <c r="O3124" s="2">
        <v>12138000000</v>
      </c>
      <c r="P3124" s="2">
        <v>11608400000</v>
      </c>
      <c r="Q3124" s="2">
        <v>11121800000</v>
      </c>
      <c r="R3124" s="2">
        <v>10602100000</v>
      </c>
      <c r="S3124" s="2">
        <v>10056000000</v>
      </c>
      <c r="T3124" s="2">
        <v>9536280000</v>
      </c>
      <c r="U3124" s="2">
        <v>9350920000</v>
      </c>
      <c r="V3124" s="2">
        <v>9228450000</v>
      </c>
      <c r="W3124" s="2">
        <v>9099350000</v>
      </c>
      <c r="X3124" s="2">
        <v>8913990000</v>
      </c>
      <c r="Y3124" s="2">
        <v>8672360000</v>
      </c>
      <c r="Z3124" s="2">
        <v>8407550000</v>
      </c>
      <c r="AA3124" s="2">
        <v>8255290000</v>
      </c>
      <c r="AB3124" s="2">
        <v>8083170000</v>
      </c>
      <c r="AC3124" s="2">
        <v>7911040000</v>
      </c>
      <c r="AD3124" s="2">
        <v>7745540000</v>
      </c>
      <c r="AE3124" s="2">
        <v>7560180000</v>
      </c>
      <c r="AF3124" s="2">
        <v>7384740000</v>
      </c>
    </row>
    <row r="3125" spans="1:32">
      <c r="A3125" t="s">
        <v>8742</v>
      </c>
      <c r="B3125" t="s">
        <v>19</v>
      </c>
      <c r="C3125" s="2">
        <v>6138820000</v>
      </c>
      <c r="D3125" s="2">
        <v>6415590000</v>
      </c>
      <c r="E3125" s="2">
        <v>6031330000</v>
      </c>
      <c r="F3125" s="2">
        <v>5833820000</v>
      </c>
      <c r="G3125" s="2">
        <v>5793520000</v>
      </c>
      <c r="H3125" s="2">
        <v>5774710000</v>
      </c>
      <c r="I3125" s="2">
        <v>5726340000</v>
      </c>
      <c r="J3125" s="2">
        <v>5604070000</v>
      </c>
      <c r="K3125" s="2">
        <v>5276240000</v>
      </c>
      <c r="L3125" s="2">
        <v>4973930000</v>
      </c>
      <c r="M3125" s="2">
        <v>4697160000</v>
      </c>
      <c r="N3125" s="2">
        <v>4416350000</v>
      </c>
      <c r="O3125" s="2">
        <v>4926910000</v>
      </c>
      <c r="P3125" s="2">
        <v>4711940000</v>
      </c>
      <c r="Q3125" s="2">
        <v>4514430000</v>
      </c>
      <c r="R3125" s="2">
        <v>4303490000</v>
      </c>
      <c r="S3125" s="2">
        <v>4081800000</v>
      </c>
      <c r="T3125" s="2">
        <v>3870850000</v>
      </c>
      <c r="U3125" s="2">
        <v>3795610000</v>
      </c>
      <c r="V3125" s="2">
        <v>3745900000</v>
      </c>
      <c r="W3125" s="2">
        <v>3693500000</v>
      </c>
      <c r="X3125" s="2">
        <v>3618260000</v>
      </c>
      <c r="Y3125" s="2">
        <v>3520180000</v>
      </c>
      <c r="Z3125" s="2">
        <v>3412690000</v>
      </c>
      <c r="AA3125" s="2">
        <v>3350890000</v>
      </c>
      <c r="AB3125" s="2">
        <v>3281020000</v>
      </c>
      <c r="AC3125" s="2">
        <v>3211160000</v>
      </c>
      <c r="AD3125" s="2">
        <v>3143980000</v>
      </c>
      <c r="AE3125" s="2">
        <v>3068740000</v>
      </c>
      <c r="AF3125" s="2">
        <v>2997530000</v>
      </c>
    </row>
    <row r="3126" spans="1:32">
      <c r="A3126" t="s">
        <v>8743</v>
      </c>
      <c r="B3126" t="s">
        <v>19</v>
      </c>
      <c r="C3126" s="2">
        <v>10357900000</v>
      </c>
      <c r="D3126" s="2">
        <v>10824900000</v>
      </c>
      <c r="E3126" s="2">
        <v>10176500000</v>
      </c>
      <c r="F3126" s="2">
        <v>9843270000</v>
      </c>
      <c r="G3126" s="2">
        <v>9775260000</v>
      </c>
      <c r="H3126" s="2">
        <v>9743520000</v>
      </c>
      <c r="I3126" s="2">
        <v>9661910000</v>
      </c>
      <c r="J3126" s="2">
        <v>9455620000</v>
      </c>
      <c r="K3126" s="2">
        <v>8902470000</v>
      </c>
      <c r="L3126" s="2">
        <v>8392400000</v>
      </c>
      <c r="M3126" s="2">
        <v>7925400000</v>
      </c>
      <c r="N3126" s="2">
        <v>7451600000</v>
      </c>
      <c r="O3126" s="2">
        <v>8313050000</v>
      </c>
      <c r="P3126" s="2">
        <v>7950330000</v>
      </c>
      <c r="Q3126" s="2">
        <v>7617090000</v>
      </c>
      <c r="R3126" s="2">
        <v>7261170000</v>
      </c>
      <c r="S3126" s="2">
        <v>6887120000</v>
      </c>
      <c r="T3126" s="2">
        <v>6531200000</v>
      </c>
      <c r="U3126" s="2">
        <v>6404250000</v>
      </c>
      <c r="V3126" s="2">
        <v>6320370000</v>
      </c>
      <c r="W3126" s="2">
        <v>6231960000</v>
      </c>
      <c r="X3126" s="2">
        <v>6105000000</v>
      </c>
      <c r="Y3126" s="2">
        <v>5939510000</v>
      </c>
      <c r="Z3126" s="2">
        <v>5758150000</v>
      </c>
      <c r="AA3126" s="2">
        <v>5653870000</v>
      </c>
      <c r="AB3126" s="2">
        <v>5535990000</v>
      </c>
      <c r="AC3126" s="2">
        <v>5418110000</v>
      </c>
      <c r="AD3126" s="2">
        <v>5304760000</v>
      </c>
      <c r="AE3126" s="2">
        <v>5177810000</v>
      </c>
      <c r="AF3126" s="2">
        <v>5057650000</v>
      </c>
    </row>
    <row r="3127" spans="1:32">
      <c r="A3127" t="s">
        <v>8744</v>
      </c>
      <c r="B3127" t="s">
        <v>19</v>
      </c>
      <c r="C3127" s="2">
        <v>8950810000</v>
      </c>
      <c r="D3127" s="2">
        <v>9354370000</v>
      </c>
      <c r="E3127" s="2">
        <v>8794090000</v>
      </c>
      <c r="F3127" s="2">
        <v>8506110000</v>
      </c>
      <c r="G3127" s="2">
        <v>8447340000</v>
      </c>
      <c r="H3127" s="2">
        <v>8419910000</v>
      </c>
      <c r="I3127" s="2">
        <v>8349390000</v>
      </c>
      <c r="J3127" s="2">
        <v>8171110000</v>
      </c>
      <c r="K3127" s="2">
        <v>7693110000</v>
      </c>
      <c r="L3127" s="2">
        <v>7252330000</v>
      </c>
      <c r="M3127" s="2">
        <v>6848770000</v>
      </c>
      <c r="N3127" s="2">
        <v>6439330000</v>
      </c>
      <c r="O3127" s="2">
        <v>7183760000</v>
      </c>
      <c r="P3127" s="2">
        <v>6870320000</v>
      </c>
      <c r="Q3127" s="2">
        <v>6582340000</v>
      </c>
      <c r="R3127" s="2">
        <v>6274770000</v>
      </c>
      <c r="S3127" s="2">
        <v>5951530000</v>
      </c>
      <c r="T3127" s="2">
        <v>5643970000</v>
      </c>
      <c r="U3127" s="2">
        <v>5534260000</v>
      </c>
      <c r="V3127" s="2">
        <v>5461780000</v>
      </c>
      <c r="W3127" s="2">
        <v>5385370000</v>
      </c>
      <c r="X3127" s="2">
        <v>5275670000</v>
      </c>
      <c r="Y3127" s="2">
        <v>5132660000</v>
      </c>
      <c r="Z3127" s="2">
        <v>4975940000</v>
      </c>
      <c r="AA3127" s="2">
        <v>4885820000</v>
      </c>
      <c r="AB3127" s="2">
        <v>4783950000</v>
      </c>
      <c r="AC3127" s="2">
        <v>4682080000</v>
      </c>
      <c r="AD3127" s="2">
        <v>4584130000</v>
      </c>
      <c r="AE3127" s="2">
        <v>4474420000</v>
      </c>
      <c r="AF3127" s="2">
        <v>4370600000</v>
      </c>
    </row>
    <row r="3128" spans="1:32">
      <c r="A3128" t="s">
        <v>8745</v>
      </c>
      <c r="B3128" t="s">
        <v>19</v>
      </c>
      <c r="C3128" s="2">
        <v>880858000</v>
      </c>
      <c r="D3128" s="2">
        <v>920572000</v>
      </c>
      <c r="E3128" s="2">
        <v>865434000</v>
      </c>
      <c r="F3128" s="2">
        <v>837094000</v>
      </c>
      <c r="G3128" s="2">
        <v>831310000</v>
      </c>
      <c r="H3128" s="2">
        <v>828611000</v>
      </c>
      <c r="I3128" s="2">
        <v>821671000</v>
      </c>
      <c r="J3128" s="2">
        <v>804127000</v>
      </c>
      <c r="K3128" s="2">
        <v>757086000</v>
      </c>
      <c r="L3128" s="2">
        <v>713709000</v>
      </c>
      <c r="M3128" s="2">
        <v>673994000</v>
      </c>
      <c r="N3128" s="2">
        <v>633701000</v>
      </c>
      <c r="O3128" s="2">
        <v>706961000</v>
      </c>
      <c r="P3128" s="2">
        <v>676115000</v>
      </c>
      <c r="Q3128" s="2">
        <v>647774000</v>
      </c>
      <c r="R3128" s="2">
        <v>617506000</v>
      </c>
      <c r="S3128" s="2">
        <v>585696000</v>
      </c>
      <c r="T3128" s="2">
        <v>555428000</v>
      </c>
      <c r="U3128" s="2">
        <v>544632000</v>
      </c>
      <c r="V3128" s="2">
        <v>537499000</v>
      </c>
      <c r="W3128" s="2">
        <v>529980000</v>
      </c>
      <c r="X3128" s="2">
        <v>519183000</v>
      </c>
      <c r="Y3128" s="2">
        <v>505110000</v>
      </c>
      <c r="Z3128" s="2">
        <v>489687000</v>
      </c>
      <c r="AA3128" s="2">
        <v>480818000</v>
      </c>
      <c r="AB3128" s="2">
        <v>470793000</v>
      </c>
      <c r="AC3128" s="2">
        <v>460768000</v>
      </c>
      <c r="AD3128" s="2">
        <v>451129000</v>
      </c>
      <c r="AE3128" s="2">
        <v>440332000</v>
      </c>
      <c r="AF3128" s="2">
        <v>430114000</v>
      </c>
    </row>
    <row r="3129" spans="1:32">
      <c r="A3129" t="s">
        <v>8746</v>
      </c>
      <c r="B3129" t="s">
        <v>19</v>
      </c>
      <c r="C3129" s="2">
        <v>328374000</v>
      </c>
      <c r="D3129" s="2">
        <v>343179000</v>
      </c>
      <c r="E3129" s="2">
        <v>322624000</v>
      </c>
      <c r="F3129" s="2">
        <v>312060000</v>
      </c>
      <c r="G3129" s="2">
        <v>309903000</v>
      </c>
      <c r="H3129" s="2">
        <v>308897000</v>
      </c>
      <c r="I3129" s="2">
        <v>306310000</v>
      </c>
      <c r="J3129" s="2">
        <v>299770000</v>
      </c>
      <c r="K3129" s="2">
        <v>282233000</v>
      </c>
      <c r="L3129" s="2">
        <v>266063000</v>
      </c>
      <c r="M3129" s="2">
        <v>251258000</v>
      </c>
      <c r="N3129" s="2">
        <v>236237000</v>
      </c>
      <c r="O3129" s="2">
        <v>263547000</v>
      </c>
      <c r="P3129" s="2">
        <v>252048000</v>
      </c>
      <c r="Q3129" s="2">
        <v>241483000</v>
      </c>
      <c r="R3129" s="2">
        <v>230200000</v>
      </c>
      <c r="S3129" s="2">
        <v>218341000</v>
      </c>
      <c r="T3129" s="2">
        <v>207057000</v>
      </c>
      <c r="U3129" s="2">
        <v>203033000</v>
      </c>
      <c r="V3129" s="2">
        <v>200374000</v>
      </c>
      <c r="W3129" s="2">
        <v>197571000</v>
      </c>
      <c r="X3129" s="2">
        <v>193546000</v>
      </c>
      <c r="Y3129" s="2">
        <v>188299000</v>
      </c>
      <c r="Z3129" s="2">
        <v>182550000</v>
      </c>
      <c r="AA3129" s="2">
        <v>179244000</v>
      </c>
      <c r="AB3129" s="2">
        <v>175507000</v>
      </c>
      <c r="AC3129" s="2">
        <v>171769000</v>
      </c>
      <c r="AD3129" s="2">
        <v>168176000</v>
      </c>
      <c r="AE3129" s="2">
        <v>164151000</v>
      </c>
      <c r="AF3129" s="2">
        <v>160342000</v>
      </c>
    </row>
    <row r="3130" spans="1:32">
      <c r="A3130" t="s">
        <v>8747</v>
      </c>
      <c r="B3130" t="s">
        <v>19</v>
      </c>
      <c r="C3130" s="2">
        <v>3140820000</v>
      </c>
      <c r="D3130" s="2">
        <v>3282430000</v>
      </c>
      <c r="E3130" s="2">
        <v>3085830000</v>
      </c>
      <c r="F3130" s="2">
        <v>2984780000</v>
      </c>
      <c r="G3130" s="2">
        <v>2964160000</v>
      </c>
      <c r="H3130" s="2">
        <v>2954530000</v>
      </c>
      <c r="I3130" s="2">
        <v>2929780000</v>
      </c>
      <c r="J3130" s="2">
        <v>2867230000</v>
      </c>
      <c r="K3130" s="2">
        <v>2699500000</v>
      </c>
      <c r="L3130" s="2">
        <v>2544830000</v>
      </c>
      <c r="M3130" s="2">
        <v>2403220000</v>
      </c>
      <c r="N3130" s="2">
        <v>2259550000</v>
      </c>
      <c r="O3130" s="2">
        <v>2520770000</v>
      </c>
      <c r="P3130" s="2">
        <v>2410780000</v>
      </c>
      <c r="Q3130" s="2">
        <v>2309730000</v>
      </c>
      <c r="R3130" s="2">
        <v>2201810000</v>
      </c>
      <c r="S3130" s="2">
        <v>2088380000</v>
      </c>
      <c r="T3130" s="2">
        <v>1980460000</v>
      </c>
      <c r="U3130" s="2">
        <v>1941960000</v>
      </c>
      <c r="V3130" s="2">
        <v>1916530000</v>
      </c>
      <c r="W3130" s="2">
        <v>1889720000</v>
      </c>
      <c r="X3130" s="2">
        <v>1851220000</v>
      </c>
      <c r="Y3130" s="2">
        <v>1801040000</v>
      </c>
      <c r="Z3130" s="2">
        <v>1746050000</v>
      </c>
      <c r="AA3130" s="2">
        <v>1714430000</v>
      </c>
      <c r="AB3130" s="2">
        <v>1678680000</v>
      </c>
      <c r="AC3130" s="2">
        <v>1642930000</v>
      </c>
      <c r="AD3130" s="2">
        <v>1608560000</v>
      </c>
      <c r="AE3130" s="2">
        <v>1570070000</v>
      </c>
      <c r="AF3130" s="2">
        <v>1533630000</v>
      </c>
    </row>
    <row r="3131" spans="1:32">
      <c r="A3131" t="s">
        <v>8748</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8749</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8750</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8751</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8752</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8753</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8754</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8755</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8756</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8757</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8758</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8759</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8760</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8761</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8762</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8763</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8764</v>
      </c>
      <c r="B3147" t="s">
        <v>19</v>
      </c>
      <c r="C3147" s="2">
        <v>17761700</v>
      </c>
      <c r="D3147" s="2">
        <v>17772900</v>
      </c>
      <c r="E3147" s="2">
        <v>18556300</v>
      </c>
      <c r="F3147" s="2">
        <v>18589900</v>
      </c>
      <c r="G3147" s="2">
        <v>18668300</v>
      </c>
      <c r="H3147" s="2">
        <v>18903300</v>
      </c>
      <c r="I3147" s="2">
        <v>19216700</v>
      </c>
      <c r="J3147" s="2">
        <v>19530000</v>
      </c>
      <c r="K3147" s="2">
        <v>19798600</v>
      </c>
      <c r="L3147" s="2">
        <v>20022500</v>
      </c>
      <c r="M3147" s="2">
        <v>20246300</v>
      </c>
      <c r="N3147" s="2">
        <v>20559700</v>
      </c>
      <c r="O3147" s="2">
        <v>20917800</v>
      </c>
      <c r="P3147" s="2">
        <v>21298400</v>
      </c>
      <c r="Q3147" s="2">
        <v>21701300</v>
      </c>
      <c r="R3147" s="2">
        <v>22104200</v>
      </c>
      <c r="S3147" s="2">
        <v>22529500</v>
      </c>
      <c r="T3147" s="2">
        <v>22988400</v>
      </c>
      <c r="U3147" s="2">
        <v>23458400</v>
      </c>
      <c r="V3147" s="2">
        <v>23984500</v>
      </c>
      <c r="W3147" s="2">
        <v>24555200</v>
      </c>
      <c r="X3147" s="2">
        <v>25159600</v>
      </c>
      <c r="Y3147" s="2">
        <v>25764000</v>
      </c>
      <c r="Z3147" s="2">
        <v>26379500</v>
      </c>
      <c r="AA3147" s="2">
        <v>26983900</v>
      </c>
      <c r="AB3147" s="2">
        <v>27599500</v>
      </c>
      <c r="AC3147" s="2">
        <v>28259800</v>
      </c>
      <c r="AD3147" s="2">
        <v>28920100</v>
      </c>
      <c r="AE3147" s="2">
        <v>29535700</v>
      </c>
      <c r="AF3147" s="2">
        <v>30263200</v>
      </c>
    </row>
    <row r="3148" spans="1:32">
      <c r="A3148" t="s">
        <v>8765</v>
      </c>
      <c r="B3148" t="s">
        <v>19</v>
      </c>
      <c r="C3148" s="2">
        <v>525307000</v>
      </c>
      <c r="D3148" s="2">
        <v>525638000</v>
      </c>
      <c r="E3148" s="2">
        <v>548808000</v>
      </c>
      <c r="F3148" s="2">
        <v>549801000</v>
      </c>
      <c r="G3148" s="2">
        <v>552118000</v>
      </c>
      <c r="H3148" s="2">
        <v>559069000</v>
      </c>
      <c r="I3148" s="2">
        <v>568337000</v>
      </c>
      <c r="J3148" s="2">
        <v>577605000</v>
      </c>
      <c r="K3148" s="2">
        <v>585550000</v>
      </c>
      <c r="L3148" s="2">
        <v>592170000</v>
      </c>
      <c r="M3148" s="2">
        <v>598790000</v>
      </c>
      <c r="N3148" s="2">
        <v>608058000</v>
      </c>
      <c r="O3148" s="2">
        <v>618650000</v>
      </c>
      <c r="P3148" s="2">
        <v>629904000</v>
      </c>
      <c r="Q3148" s="2">
        <v>641821000</v>
      </c>
      <c r="R3148" s="2">
        <v>653737000</v>
      </c>
      <c r="S3148" s="2">
        <v>666315000</v>
      </c>
      <c r="T3148" s="2">
        <v>679886000</v>
      </c>
      <c r="U3148" s="2">
        <v>693789000</v>
      </c>
      <c r="V3148" s="2">
        <v>709346000</v>
      </c>
      <c r="W3148" s="2">
        <v>726227000</v>
      </c>
      <c r="X3148" s="2">
        <v>744101000</v>
      </c>
      <c r="Y3148" s="2">
        <v>761976000</v>
      </c>
      <c r="Z3148" s="2">
        <v>780181000</v>
      </c>
      <c r="AA3148" s="2">
        <v>798055000</v>
      </c>
      <c r="AB3148" s="2">
        <v>816261000</v>
      </c>
      <c r="AC3148" s="2">
        <v>835790000</v>
      </c>
      <c r="AD3148" s="2">
        <v>855320000</v>
      </c>
      <c r="AE3148" s="2">
        <v>873525000</v>
      </c>
      <c r="AF3148" s="2">
        <v>895040000</v>
      </c>
    </row>
    <row r="3149" spans="1:32">
      <c r="A3149" t="s">
        <v>8766</v>
      </c>
      <c r="B3149" t="s">
        <v>19</v>
      </c>
      <c r="C3149" s="2">
        <v>213226000</v>
      </c>
      <c r="D3149" s="2">
        <v>213361000</v>
      </c>
      <c r="E3149" s="2">
        <v>222766000</v>
      </c>
      <c r="F3149" s="2">
        <v>223169000</v>
      </c>
      <c r="G3149" s="2">
        <v>224109000</v>
      </c>
      <c r="H3149" s="2">
        <v>226931000</v>
      </c>
      <c r="I3149" s="2">
        <v>230693000</v>
      </c>
      <c r="J3149" s="2">
        <v>234455000</v>
      </c>
      <c r="K3149" s="2">
        <v>237679000</v>
      </c>
      <c r="L3149" s="2">
        <v>240366000</v>
      </c>
      <c r="M3149" s="2">
        <v>243054000</v>
      </c>
      <c r="N3149" s="2">
        <v>246816000</v>
      </c>
      <c r="O3149" s="2">
        <v>251115000</v>
      </c>
      <c r="P3149" s="2">
        <v>255683000</v>
      </c>
      <c r="Q3149" s="2">
        <v>260520000</v>
      </c>
      <c r="R3149" s="2">
        <v>265357000</v>
      </c>
      <c r="S3149" s="2">
        <v>270463000</v>
      </c>
      <c r="T3149" s="2">
        <v>275971000</v>
      </c>
      <c r="U3149" s="2">
        <v>281614000</v>
      </c>
      <c r="V3149" s="2">
        <v>287929000</v>
      </c>
      <c r="W3149" s="2">
        <v>294781000</v>
      </c>
      <c r="X3149" s="2">
        <v>302037000</v>
      </c>
      <c r="Y3149" s="2">
        <v>309292000</v>
      </c>
      <c r="Z3149" s="2">
        <v>316682000</v>
      </c>
      <c r="AA3149" s="2">
        <v>323937000</v>
      </c>
      <c r="AB3149" s="2">
        <v>331327000</v>
      </c>
      <c r="AC3149" s="2">
        <v>339254000</v>
      </c>
      <c r="AD3149" s="2">
        <v>347181000</v>
      </c>
      <c r="AE3149" s="2">
        <v>354571000</v>
      </c>
      <c r="AF3149" s="2">
        <v>363304000</v>
      </c>
    </row>
    <row r="3150" spans="1:32">
      <c r="A3150" t="s">
        <v>8767</v>
      </c>
      <c r="B3150" t="s">
        <v>19</v>
      </c>
      <c r="C3150" s="2">
        <v>359771000</v>
      </c>
      <c r="D3150" s="2">
        <v>359998000</v>
      </c>
      <c r="E3150" s="2">
        <v>375867000</v>
      </c>
      <c r="F3150" s="2">
        <v>376547000</v>
      </c>
      <c r="G3150" s="2">
        <v>378134000</v>
      </c>
      <c r="H3150" s="2">
        <v>382895000</v>
      </c>
      <c r="I3150" s="2">
        <v>389242000</v>
      </c>
      <c r="J3150" s="2">
        <v>395590000</v>
      </c>
      <c r="K3150" s="2">
        <v>401031000</v>
      </c>
      <c r="L3150" s="2">
        <v>405565000</v>
      </c>
      <c r="M3150" s="2">
        <v>410098000</v>
      </c>
      <c r="N3150" s="2">
        <v>416446000</v>
      </c>
      <c r="O3150" s="2">
        <v>423700000</v>
      </c>
      <c r="P3150" s="2">
        <v>431408000</v>
      </c>
      <c r="Q3150" s="2">
        <v>439569000</v>
      </c>
      <c r="R3150" s="2">
        <v>447731000</v>
      </c>
      <c r="S3150" s="2">
        <v>456345000</v>
      </c>
      <c r="T3150" s="2">
        <v>465640000</v>
      </c>
      <c r="U3150" s="2">
        <v>475161000</v>
      </c>
      <c r="V3150" s="2">
        <v>485816000</v>
      </c>
      <c r="W3150" s="2">
        <v>497378000</v>
      </c>
      <c r="X3150" s="2">
        <v>509619000</v>
      </c>
      <c r="Y3150" s="2">
        <v>521861000</v>
      </c>
      <c r="Z3150" s="2">
        <v>534330000</v>
      </c>
      <c r="AA3150" s="2">
        <v>546571000</v>
      </c>
      <c r="AB3150" s="2">
        <v>559040000</v>
      </c>
      <c r="AC3150" s="2">
        <v>572415000</v>
      </c>
      <c r="AD3150" s="2">
        <v>585790000</v>
      </c>
      <c r="AE3150" s="2">
        <v>598259000</v>
      </c>
      <c r="AF3150" s="2">
        <v>612994000</v>
      </c>
    </row>
    <row r="3151" spans="1:32">
      <c r="A3151" t="s">
        <v>8768</v>
      </c>
      <c r="B3151" t="s">
        <v>19</v>
      </c>
      <c r="C3151" s="2">
        <v>310898000</v>
      </c>
      <c r="D3151" s="2">
        <v>311094000</v>
      </c>
      <c r="E3151" s="2">
        <v>324807000</v>
      </c>
      <c r="F3151" s="2">
        <v>325395000</v>
      </c>
      <c r="G3151" s="2">
        <v>326766000</v>
      </c>
      <c r="H3151" s="2">
        <v>330880000</v>
      </c>
      <c r="I3151" s="2">
        <v>336365000</v>
      </c>
      <c r="J3151" s="2">
        <v>341851000</v>
      </c>
      <c r="K3151" s="2">
        <v>346552000</v>
      </c>
      <c r="L3151" s="2">
        <v>350470000</v>
      </c>
      <c r="M3151" s="2">
        <v>354389000</v>
      </c>
      <c r="N3151" s="2">
        <v>359874000</v>
      </c>
      <c r="O3151" s="2">
        <v>366143000</v>
      </c>
      <c r="P3151" s="2">
        <v>372803000</v>
      </c>
      <c r="Q3151" s="2">
        <v>379856000</v>
      </c>
      <c r="R3151" s="2">
        <v>386908000</v>
      </c>
      <c r="S3151" s="2">
        <v>394353000</v>
      </c>
      <c r="T3151" s="2">
        <v>402385000</v>
      </c>
      <c r="U3151" s="2">
        <v>410613000</v>
      </c>
      <c r="V3151" s="2">
        <v>419820000</v>
      </c>
      <c r="W3151" s="2">
        <v>429811000</v>
      </c>
      <c r="X3151" s="2">
        <v>440390000</v>
      </c>
      <c r="Y3151" s="2">
        <v>450969000</v>
      </c>
      <c r="Z3151" s="2">
        <v>461743000</v>
      </c>
      <c r="AA3151" s="2">
        <v>472322000</v>
      </c>
      <c r="AB3151" s="2">
        <v>483097000</v>
      </c>
      <c r="AC3151" s="2">
        <v>494655000</v>
      </c>
      <c r="AD3151" s="2">
        <v>506213000</v>
      </c>
      <c r="AE3151" s="2">
        <v>516988000</v>
      </c>
      <c r="AF3151" s="2">
        <v>529722000</v>
      </c>
    </row>
    <row r="3152" spans="1:32">
      <c r="A3152" t="s">
        <v>8769</v>
      </c>
      <c r="B3152" t="s">
        <v>19</v>
      </c>
      <c r="C3152" s="2">
        <v>30595800</v>
      </c>
      <c r="D3152" s="2">
        <v>30615100</v>
      </c>
      <c r="E3152" s="2">
        <v>31964600</v>
      </c>
      <c r="F3152" s="2">
        <v>32022400</v>
      </c>
      <c r="G3152" s="2">
        <v>32157400</v>
      </c>
      <c r="H3152" s="2">
        <v>32562200</v>
      </c>
      <c r="I3152" s="2">
        <v>33102000</v>
      </c>
      <c r="J3152" s="2">
        <v>33641900</v>
      </c>
      <c r="K3152" s="2">
        <v>34104600</v>
      </c>
      <c r="L3152" s="2">
        <v>34490100</v>
      </c>
      <c r="M3152" s="2">
        <v>34875700</v>
      </c>
      <c r="N3152" s="2">
        <v>35415500</v>
      </c>
      <c r="O3152" s="2">
        <v>36032500</v>
      </c>
      <c r="P3152" s="2">
        <v>36687900</v>
      </c>
      <c r="Q3152" s="2">
        <v>37382000</v>
      </c>
      <c r="R3152" s="2">
        <v>38076000</v>
      </c>
      <c r="S3152" s="2">
        <v>38808600</v>
      </c>
      <c r="T3152" s="2">
        <v>39599100</v>
      </c>
      <c r="U3152" s="2">
        <v>40408800</v>
      </c>
      <c r="V3152" s="2">
        <v>41314900</v>
      </c>
      <c r="W3152" s="2">
        <v>42298100</v>
      </c>
      <c r="X3152" s="2">
        <v>43339200</v>
      </c>
      <c r="Y3152" s="2">
        <v>44380300</v>
      </c>
      <c r="Z3152" s="2">
        <v>45440600</v>
      </c>
      <c r="AA3152" s="2">
        <v>46481700</v>
      </c>
      <c r="AB3152" s="2">
        <v>47542000</v>
      </c>
      <c r="AC3152" s="2">
        <v>48679500</v>
      </c>
      <c r="AD3152" s="2">
        <v>49816900</v>
      </c>
      <c r="AE3152" s="2">
        <v>50877300</v>
      </c>
      <c r="AF3152" s="2">
        <v>52130400</v>
      </c>
    </row>
    <row r="3153" spans="1:32">
      <c r="A3153" t="s">
        <v>8770</v>
      </c>
      <c r="B3153" t="s">
        <v>19</v>
      </c>
      <c r="C3153" s="2">
        <v>11405800</v>
      </c>
      <c r="D3153" s="2">
        <v>11413000</v>
      </c>
      <c r="E3153" s="2">
        <v>11916000</v>
      </c>
      <c r="F3153" s="2">
        <v>11937600</v>
      </c>
      <c r="G3153" s="2">
        <v>11987900</v>
      </c>
      <c r="H3153" s="2">
        <v>12138800</v>
      </c>
      <c r="I3153" s="2">
        <v>12340100</v>
      </c>
      <c r="J3153" s="2">
        <v>12541300</v>
      </c>
      <c r="K3153" s="2">
        <v>12713800</v>
      </c>
      <c r="L3153" s="2">
        <v>12857500</v>
      </c>
      <c r="M3153" s="2">
        <v>13001300</v>
      </c>
      <c r="N3153" s="2">
        <v>13202500</v>
      </c>
      <c r="O3153" s="2">
        <v>13432500</v>
      </c>
      <c r="P3153" s="2">
        <v>13676900</v>
      </c>
      <c r="Q3153" s="2">
        <v>13935600</v>
      </c>
      <c r="R3153" s="2">
        <v>14194300</v>
      </c>
      <c r="S3153" s="2">
        <v>14467400</v>
      </c>
      <c r="T3153" s="2">
        <v>14762100</v>
      </c>
      <c r="U3153" s="2">
        <v>15064000</v>
      </c>
      <c r="V3153" s="2">
        <v>15401700</v>
      </c>
      <c r="W3153" s="2">
        <v>15768300</v>
      </c>
      <c r="X3153" s="2">
        <v>16156400</v>
      </c>
      <c r="Y3153" s="2">
        <v>16544500</v>
      </c>
      <c r="Z3153" s="2">
        <v>16939800</v>
      </c>
      <c r="AA3153" s="2">
        <v>17327900</v>
      </c>
      <c r="AB3153" s="2">
        <v>17723100</v>
      </c>
      <c r="AC3153" s="2">
        <v>18147200</v>
      </c>
      <c r="AD3153" s="2">
        <v>18571200</v>
      </c>
      <c r="AE3153" s="2">
        <v>18966500</v>
      </c>
      <c r="AF3153" s="2">
        <v>19433600</v>
      </c>
    </row>
    <row r="3154" spans="1:32">
      <c r="A3154" t="s">
        <v>8771</v>
      </c>
      <c r="B3154" t="s">
        <v>19</v>
      </c>
      <c r="C3154" s="2">
        <v>109094000</v>
      </c>
      <c r="D3154" s="2">
        <v>109162000</v>
      </c>
      <c r="E3154" s="2">
        <v>113974000</v>
      </c>
      <c r="F3154" s="2">
        <v>114180000</v>
      </c>
      <c r="G3154" s="2">
        <v>114662000</v>
      </c>
      <c r="H3154" s="2">
        <v>116105000</v>
      </c>
      <c r="I3154" s="2">
        <v>118030000</v>
      </c>
      <c r="J3154" s="2">
        <v>119955000</v>
      </c>
      <c r="K3154" s="2">
        <v>121605000</v>
      </c>
      <c r="L3154" s="2">
        <v>122979000</v>
      </c>
      <c r="M3154" s="2">
        <v>124354000</v>
      </c>
      <c r="N3154" s="2">
        <v>126279000</v>
      </c>
      <c r="O3154" s="2">
        <v>128479000</v>
      </c>
      <c r="P3154" s="2">
        <v>130816000</v>
      </c>
      <c r="Q3154" s="2">
        <v>133291000</v>
      </c>
      <c r="R3154" s="2">
        <v>135765000</v>
      </c>
      <c r="S3154" s="2">
        <v>138378000</v>
      </c>
      <c r="T3154" s="2">
        <v>141196000</v>
      </c>
      <c r="U3154" s="2">
        <v>144083000</v>
      </c>
      <c r="V3154" s="2">
        <v>147314000</v>
      </c>
      <c r="W3154" s="2">
        <v>150820000</v>
      </c>
      <c r="X3154" s="2">
        <v>154532000</v>
      </c>
      <c r="Y3154" s="2">
        <v>158244000</v>
      </c>
      <c r="Z3154" s="2">
        <v>162025000</v>
      </c>
      <c r="AA3154" s="2">
        <v>165737000</v>
      </c>
      <c r="AB3154" s="2">
        <v>169518000</v>
      </c>
      <c r="AC3154" s="2">
        <v>173574000</v>
      </c>
      <c r="AD3154" s="2">
        <v>177629000</v>
      </c>
      <c r="AE3154" s="2">
        <v>181410000</v>
      </c>
      <c r="AF3154" s="2">
        <v>185878000</v>
      </c>
    </row>
    <row r="3155" spans="1:32">
      <c r="A3155" t="s">
        <v>8772</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8773</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8774</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8775</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8776</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8777</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8778</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8779</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8780</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8781</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8782</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8783</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8784</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8785</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8786</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8787</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8788</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8789</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8790</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8791</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8792</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8793</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8794</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8795</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8796</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8797</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8798</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8799</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8800</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8801</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8802</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8803</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8804</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8805</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8806</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8807</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8808</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8809</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8810</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8811</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8812</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8813</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8814</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8815</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8816</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8817</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8818</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8819</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8820</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8821</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8822</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8823</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8824</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8825</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8826</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8827</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8828</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8829</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8830</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8831</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8832</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8833</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8834</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8835</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8836</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8837</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8838</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8839</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8840</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8841</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8842</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8843</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8844</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8845</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8846</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8847</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8848</v>
      </c>
      <c r="B3231" t="s">
        <v>19</v>
      </c>
      <c r="C3231" s="2">
        <v>64477100</v>
      </c>
      <c r="D3231" s="2">
        <v>64499500</v>
      </c>
      <c r="E3231" s="2">
        <v>67387000</v>
      </c>
      <c r="F3231" s="2">
        <v>67554900</v>
      </c>
      <c r="G3231" s="2">
        <v>67890700</v>
      </c>
      <c r="H3231" s="2">
        <v>68786000</v>
      </c>
      <c r="I3231" s="2">
        <v>69983600</v>
      </c>
      <c r="J3231" s="2">
        <v>71147500</v>
      </c>
      <c r="K3231" s="2">
        <v>72199600</v>
      </c>
      <c r="L3231" s="2">
        <v>73039000</v>
      </c>
      <c r="M3231" s="2">
        <v>73878400</v>
      </c>
      <c r="N3231" s="2">
        <v>75064700</v>
      </c>
      <c r="O3231" s="2">
        <v>76396600</v>
      </c>
      <c r="P3231" s="2">
        <v>77750800</v>
      </c>
      <c r="Q3231" s="2">
        <v>79205800</v>
      </c>
      <c r="R3231" s="2">
        <v>80660700</v>
      </c>
      <c r="S3231" s="2">
        <v>82194000</v>
      </c>
      <c r="T3231" s="2">
        <v>83884000</v>
      </c>
      <c r="U3231" s="2">
        <v>85607600</v>
      </c>
      <c r="V3231" s="2">
        <v>87510200</v>
      </c>
      <c r="W3231" s="2">
        <v>89592000</v>
      </c>
      <c r="X3231" s="2">
        <v>91763200</v>
      </c>
      <c r="Y3231" s="2">
        <v>93968000</v>
      </c>
      <c r="Z3231" s="2">
        <v>96206400</v>
      </c>
      <c r="AA3231" s="2">
        <v>98400100</v>
      </c>
      <c r="AB3231" s="2">
        <v>100638000</v>
      </c>
      <c r="AC3231" s="2">
        <v>103034000</v>
      </c>
      <c r="AD3231" s="2">
        <v>105429000</v>
      </c>
      <c r="AE3231" s="2">
        <v>107667000</v>
      </c>
      <c r="AF3231" s="2">
        <v>110286000</v>
      </c>
    </row>
    <row r="3232" spans="1:32">
      <c r="A3232" t="s">
        <v>8849</v>
      </c>
      <c r="B3232" t="s">
        <v>19</v>
      </c>
      <c r="C3232" s="2">
        <v>1906930000</v>
      </c>
      <c r="D3232" s="2">
        <v>1907590000</v>
      </c>
      <c r="E3232" s="2">
        <v>1992990000</v>
      </c>
      <c r="F3232" s="2">
        <v>1997950000</v>
      </c>
      <c r="G3232" s="2">
        <v>2007880000</v>
      </c>
      <c r="H3232" s="2">
        <v>2034360000</v>
      </c>
      <c r="I3232" s="2">
        <v>2069780000</v>
      </c>
      <c r="J3232" s="2">
        <v>2104210000</v>
      </c>
      <c r="K3232" s="2">
        <v>2135320000</v>
      </c>
      <c r="L3232" s="2">
        <v>2160150000</v>
      </c>
      <c r="M3232" s="2">
        <v>2184970000</v>
      </c>
      <c r="N3232" s="2">
        <v>2220060000</v>
      </c>
      <c r="O3232" s="2">
        <v>2259450000</v>
      </c>
      <c r="P3232" s="2">
        <v>2299500000</v>
      </c>
      <c r="Q3232" s="2">
        <v>2342530000</v>
      </c>
      <c r="R3232" s="2">
        <v>2385560000</v>
      </c>
      <c r="S3232" s="2">
        <v>2430910000</v>
      </c>
      <c r="T3232" s="2">
        <v>2480890000</v>
      </c>
      <c r="U3232" s="2">
        <v>2531860000</v>
      </c>
      <c r="V3232" s="2">
        <v>2588140000</v>
      </c>
      <c r="W3232" s="2">
        <v>2649700000</v>
      </c>
      <c r="X3232" s="2">
        <v>2713920000</v>
      </c>
      <c r="Y3232" s="2">
        <v>2779130000</v>
      </c>
      <c r="Z3232" s="2">
        <v>2845330000</v>
      </c>
      <c r="AA3232" s="2">
        <v>2910200000</v>
      </c>
      <c r="AB3232" s="2">
        <v>2976410000</v>
      </c>
      <c r="AC3232" s="2">
        <v>3047240000</v>
      </c>
      <c r="AD3232" s="2">
        <v>3118080000</v>
      </c>
      <c r="AE3232" s="2">
        <v>3184280000</v>
      </c>
      <c r="AF3232" s="2">
        <v>3261730000</v>
      </c>
    </row>
    <row r="3233" spans="1:32">
      <c r="A3233" t="s">
        <v>8850</v>
      </c>
      <c r="B3233" t="s">
        <v>19</v>
      </c>
      <c r="C3233" s="2">
        <v>774036000</v>
      </c>
      <c r="D3233" s="2">
        <v>774305000</v>
      </c>
      <c r="E3233" s="2">
        <v>808970000</v>
      </c>
      <c r="F3233" s="2">
        <v>810985000</v>
      </c>
      <c r="G3233" s="2">
        <v>815016000</v>
      </c>
      <c r="H3233" s="2">
        <v>825764000</v>
      </c>
      <c r="I3233" s="2">
        <v>840141000</v>
      </c>
      <c r="J3233" s="2">
        <v>854114000</v>
      </c>
      <c r="K3233" s="2">
        <v>866743000</v>
      </c>
      <c r="L3233" s="2">
        <v>876820000</v>
      </c>
      <c r="M3233" s="2">
        <v>886897000</v>
      </c>
      <c r="N3233" s="2">
        <v>901139000</v>
      </c>
      <c r="O3233" s="2">
        <v>917128000</v>
      </c>
      <c r="P3233" s="2">
        <v>933385000</v>
      </c>
      <c r="Q3233" s="2">
        <v>950852000</v>
      </c>
      <c r="R3233" s="2">
        <v>968318000</v>
      </c>
      <c r="S3233" s="2">
        <v>986725000</v>
      </c>
      <c r="T3233" s="2">
        <v>1007010000</v>
      </c>
      <c r="U3233" s="2">
        <v>1027700000</v>
      </c>
      <c r="V3233" s="2">
        <v>1050550000</v>
      </c>
      <c r="W3233" s="2">
        <v>1075540000</v>
      </c>
      <c r="X3233" s="2">
        <v>1101600000</v>
      </c>
      <c r="Y3233" s="2">
        <v>1128070000</v>
      </c>
      <c r="Z3233" s="2">
        <v>1154940000</v>
      </c>
      <c r="AA3233" s="2">
        <v>1181280000</v>
      </c>
      <c r="AB3233" s="2">
        <v>1208150000</v>
      </c>
      <c r="AC3233" s="2">
        <v>1236900000</v>
      </c>
      <c r="AD3233" s="2">
        <v>1265650000</v>
      </c>
      <c r="AE3233" s="2">
        <v>1292520000</v>
      </c>
      <c r="AF3233" s="2">
        <v>1323960000</v>
      </c>
    </row>
    <row r="3234" spans="1:32">
      <c r="A3234" t="s">
        <v>8851</v>
      </c>
      <c r="B3234" t="s">
        <v>19</v>
      </c>
      <c r="C3234" s="2">
        <v>1306010000</v>
      </c>
      <c r="D3234" s="2">
        <v>1306470000</v>
      </c>
      <c r="E3234" s="2">
        <v>1364950000</v>
      </c>
      <c r="F3234" s="2">
        <v>1368360000</v>
      </c>
      <c r="G3234" s="2">
        <v>1375160000</v>
      </c>
      <c r="H3234" s="2">
        <v>1393290000</v>
      </c>
      <c r="I3234" s="2">
        <v>1417550000</v>
      </c>
      <c r="J3234" s="2">
        <v>1441130000</v>
      </c>
      <c r="K3234" s="2">
        <v>1462440000</v>
      </c>
      <c r="L3234" s="2">
        <v>1479440000</v>
      </c>
      <c r="M3234" s="2">
        <v>1496440000</v>
      </c>
      <c r="N3234" s="2">
        <v>1520470000</v>
      </c>
      <c r="O3234" s="2">
        <v>1547450000</v>
      </c>
      <c r="P3234" s="2">
        <v>1574880000</v>
      </c>
      <c r="Q3234" s="2">
        <v>1604350000</v>
      </c>
      <c r="R3234" s="2">
        <v>1633820000</v>
      </c>
      <c r="S3234" s="2">
        <v>1664880000</v>
      </c>
      <c r="T3234" s="2">
        <v>1699110000</v>
      </c>
      <c r="U3234" s="2">
        <v>1734020000</v>
      </c>
      <c r="V3234" s="2">
        <v>1772560000</v>
      </c>
      <c r="W3234" s="2">
        <v>1814730000</v>
      </c>
      <c r="X3234" s="2">
        <v>1858710000</v>
      </c>
      <c r="Y3234" s="2">
        <v>1903360000</v>
      </c>
      <c r="Z3234" s="2">
        <v>1948700000</v>
      </c>
      <c r="AA3234" s="2">
        <v>1993140000</v>
      </c>
      <c r="AB3234" s="2">
        <v>2038480000</v>
      </c>
      <c r="AC3234" s="2">
        <v>2086990000</v>
      </c>
      <c r="AD3234" s="2">
        <v>2135500000</v>
      </c>
      <c r="AE3234" s="2">
        <v>2180840000</v>
      </c>
      <c r="AF3234" s="2">
        <v>2233890000</v>
      </c>
    </row>
    <row r="3235" spans="1:32">
      <c r="A3235" t="s">
        <v>8852</v>
      </c>
      <c r="B3235" t="s">
        <v>19</v>
      </c>
      <c r="C3235" s="2">
        <v>1128600000</v>
      </c>
      <c r="D3235" s="2">
        <v>1128990000</v>
      </c>
      <c r="E3235" s="2">
        <v>1179530000</v>
      </c>
      <c r="F3235" s="2">
        <v>1182470000</v>
      </c>
      <c r="G3235" s="2">
        <v>1188350000</v>
      </c>
      <c r="H3235" s="2">
        <v>1204020000</v>
      </c>
      <c r="I3235" s="2">
        <v>1224980000</v>
      </c>
      <c r="J3235" s="2">
        <v>1245360000</v>
      </c>
      <c r="K3235" s="2">
        <v>1263770000</v>
      </c>
      <c r="L3235" s="2">
        <v>1278460000</v>
      </c>
      <c r="M3235" s="2">
        <v>1293160000</v>
      </c>
      <c r="N3235" s="2">
        <v>1313920000</v>
      </c>
      <c r="O3235" s="2">
        <v>1337230000</v>
      </c>
      <c r="P3235" s="2">
        <v>1360940000</v>
      </c>
      <c r="Q3235" s="2">
        <v>1386410000</v>
      </c>
      <c r="R3235" s="2">
        <v>1411870000</v>
      </c>
      <c r="S3235" s="2">
        <v>1438710000</v>
      </c>
      <c r="T3235" s="2">
        <v>1468290000</v>
      </c>
      <c r="U3235" s="2">
        <v>1498460000</v>
      </c>
      <c r="V3235" s="2">
        <v>1531770000</v>
      </c>
      <c r="W3235" s="2">
        <v>1568200000</v>
      </c>
      <c r="X3235" s="2">
        <v>1606210000</v>
      </c>
      <c r="Y3235" s="2">
        <v>1644800000</v>
      </c>
      <c r="Z3235" s="2">
        <v>1683980000</v>
      </c>
      <c r="AA3235" s="2">
        <v>1722380000</v>
      </c>
      <c r="AB3235" s="2">
        <v>1761560000</v>
      </c>
      <c r="AC3235" s="2">
        <v>1803480000</v>
      </c>
      <c r="AD3235" s="2">
        <v>1845410000</v>
      </c>
      <c r="AE3235" s="2">
        <v>1884590000</v>
      </c>
      <c r="AF3235" s="2">
        <v>1930430000</v>
      </c>
    </row>
    <row r="3236" spans="1:32">
      <c r="A3236" t="s">
        <v>8853</v>
      </c>
      <c r="B3236" t="s">
        <v>19</v>
      </c>
      <c r="C3236" s="2">
        <v>111066000</v>
      </c>
      <c r="D3236" s="2">
        <v>111105000</v>
      </c>
      <c r="E3236" s="2">
        <v>116079000</v>
      </c>
      <c r="F3236" s="2">
        <v>116368000</v>
      </c>
      <c r="G3236" s="2">
        <v>116946000</v>
      </c>
      <c r="H3236" s="2">
        <v>118489000</v>
      </c>
      <c r="I3236" s="2">
        <v>120552000</v>
      </c>
      <c r="J3236" s="2">
        <v>122557000</v>
      </c>
      <c r="K3236" s="2">
        <v>124369000</v>
      </c>
      <c r="L3236" s="2">
        <v>125815000</v>
      </c>
      <c r="M3236" s="2">
        <v>127261000</v>
      </c>
      <c r="N3236" s="2">
        <v>129304000</v>
      </c>
      <c r="O3236" s="2">
        <v>131598000</v>
      </c>
      <c r="P3236" s="2">
        <v>133931000</v>
      </c>
      <c r="Q3236" s="2">
        <v>136437000</v>
      </c>
      <c r="R3236" s="2">
        <v>138944000</v>
      </c>
      <c r="S3236" s="2">
        <v>141585000</v>
      </c>
      <c r="T3236" s="2">
        <v>144496000</v>
      </c>
      <c r="U3236" s="2">
        <v>147465000</v>
      </c>
      <c r="V3236" s="2">
        <v>150743000</v>
      </c>
      <c r="W3236" s="2">
        <v>154328000</v>
      </c>
      <c r="X3236" s="2">
        <v>158069000</v>
      </c>
      <c r="Y3236" s="2">
        <v>161866000</v>
      </c>
      <c r="Z3236" s="2">
        <v>165722000</v>
      </c>
      <c r="AA3236" s="2">
        <v>169501000</v>
      </c>
      <c r="AB3236" s="2">
        <v>173357000</v>
      </c>
      <c r="AC3236" s="2">
        <v>177482000</v>
      </c>
      <c r="AD3236" s="2">
        <v>181608000</v>
      </c>
      <c r="AE3236" s="2">
        <v>185464000</v>
      </c>
      <c r="AF3236" s="2">
        <v>189975000</v>
      </c>
    </row>
    <row r="3237" spans="1:32">
      <c r="A3237" t="s">
        <v>8854</v>
      </c>
      <c r="B3237" t="s">
        <v>19</v>
      </c>
      <c r="C3237" s="2">
        <v>41404300</v>
      </c>
      <c r="D3237" s="2">
        <v>41418700</v>
      </c>
      <c r="E3237" s="2">
        <v>43272900</v>
      </c>
      <c r="F3237" s="2">
        <v>43380700</v>
      </c>
      <c r="G3237" s="2">
        <v>43596300</v>
      </c>
      <c r="H3237" s="2">
        <v>44171300</v>
      </c>
      <c r="I3237" s="2">
        <v>44940300</v>
      </c>
      <c r="J3237" s="2">
        <v>45687800</v>
      </c>
      <c r="K3237" s="2">
        <v>46363300</v>
      </c>
      <c r="L3237" s="2">
        <v>46902400</v>
      </c>
      <c r="M3237" s="2">
        <v>47441400</v>
      </c>
      <c r="N3237" s="2">
        <v>48203200</v>
      </c>
      <c r="O3237" s="2">
        <v>49058500</v>
      </c>
      <c r="P3237" s="2">
        <v>49928100</v>
      </c>
      <c r="Q3237" s="2">
        <v>50862400</v>
      </c>
      <c r="R3237" s="2">
        <v>51796700</v>
      </c>
      <c r="S3237" s="2">
        <v>52781300</v>
      </c>
      <c r="T3237" s="2">
        <v>53866600</v>
      </c>
      <c r="U3237" s="2">
        <v>54973400</v>
      </c>
      <c r="V3237" s="2">
        <v>56195200</v>
      </c>
      <c r="W3237" s="2">
        <v>57531900</v>
      </c>
      <c r="X3237" s="2">
        <v>58926200</v>
      </c>
      <c r="Y3237" s="2">
        <v>60342100</v>
      </c>
      <c r="Z3237" s="2">
        <v>61779500</v>
      </c>
      <c r="AA3237" s="2">
        <v>63188100</v>
      </c>
      <c r="AB3237" s="2">
        <v>64625500</v>
      </c>
      <c r="AC3237" s="2">
        <v>66163500</v>
      </c>
      <c r="AD3237" s="2">
        <v>67701500</v>
      </c>
      <c r="AE3237" s="2">
        <v>69138900</v>
      </c>
      <c r="AF3237" s="2">
        <v>70820700</v>
      </c>
    </row>
    <row r="3238" spans="1:32">
      <c r="A3238" t="s">
        <v>8855</v>
      </c>
      <c r="B3238" t="s">
        <v>19</v>
      </c>
      <c r="C3238" s="2">
        <v>396023000</v>
      </c>
      <c r="D3238" s="2">
        <v>396160000</v>
      </c>
      <c r="E3238" s="2">
        <v>413896000</v>
      </c>
      <c r="F3238" s="2">
        <v>414927000</v>
      </c>
      <c r="G3238" s="2">
        <v>416989000</v>
      </c>
      <c r="H3238" s="2">
        <v>422488000</v>
      </c>
      <c r="I3238" s="2">
        <v>429844000</v>
      </c>
      <c r="J3238" s="2">
        <v>436993000</v>
      </c>
      <c r="K3238" s="2">
        <v>443455000</v>
      </c>
      <c r="L3238" s="2">
        <v>448610000</v>
      </c>
      <c r="M3238" s="2">
        <v>453766000</v>
      </c>
      <c r="N3238" s="2">
        <v>461053000</v>
      </c>
      <c r="O3238" s="2">
        <v>469233000</v>
      </c>
      <c r="P3238" s="2">
        <v>477551000</v>
      </c>
      <c r="Q3238" s="2">
        <v>486487000</v>
      </c>
      <c r="R3238" s="2">
        <v>495424000</v>
      </c>
      <c r="S3238" s="2">
        <v>504841000</v>
      </c>
      <c r="T3238" s="2">
        <v>515221000</v>
      </c>
      <c r="U3238" s="2">
        <v>525808000</v>
      </c>
      <c r="V3238" s="2">
        <v>537494000</v>
      </c>
      <c r="W3238" s="2">
        <v>550280000</v>
      </c>
      <c r="X3238" s="2">
        <v>563616000</v>
      </c>
      <c r="Y3238" s="2">
        <v>577158000</v>
      </c>
      <c r="Z3238" s="2">
        <v>590906000</v>
      </c>
      <c r="AA3238" s="2">
        <v>604380000</v>
      </c>
      <c r="AB3238" s="2">
        <v>618128000</v>
      </c>
      <c r="AC3238" s="2">
        <v>632839000</v>
      </c>
      <c r="AD3238" s="2">
        <v>647550000</v>
      </c>
      <c r="AE3238" s="2">
        <v>661298000</v>
      </c>
      <c r="AF3238" s="2">
        <v>677384000</v>
      </c>
    </row>
    <row r="3239" spans="1:32">
      <c r="A3239" t="s">
        <v>8856</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8857</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8858</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8859</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8860</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8861</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8862</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8863</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8864</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8865</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8866</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8867</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8868</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8869</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8870</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8871</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8872</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8873</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8874</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8875</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8876</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8877</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8878</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8879</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8880</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8881</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8882</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8883</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8884</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8885</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8886</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8887</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8888</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8889</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8890</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8891</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8892</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8893</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8894</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8895</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8896</v>
      </c>
      <c r="B3279" t="s">
        <v>19</v>
      </c>
      <c r="C3279" s="2">
        <v>552549000</v>
      </c>
      <c r="D3279" s="2">
        <v>554760000</v>
      </c>
      <c r="E3279" s="2">
        <v>574358000</v>
      </c>
      <c r="F3279" s="2">
        <v>571946000</v>
      </c>
      <c r="G3279" s="2">
        <v>571946000</v>
      </c>
      <c r="H3279" s="2">
        <v>573453000</v>
      </c>
      <c r="I3279" s="2">
        <v>574760000</v>
      </c>
      <c r="J3279" s="2">
        <v>575764000</v>
      </c>
      <c r="K3279" s="2">
        <v>576669000</v>
      </c>
      <c r="L3279" s="2">
        <v>577071000</v>
      </c>
      <c r="M3279" s="2">
        <v>578076000</v>
      </c>
      <c r="N3279" s="2">
        <v>580790000</v>
      </c>
      <c r="O3279" s="2">
        <v>582800000</v>
      </c>
      <c r="P3279" s="2">
        <v>585010000</v>
      </c>
      <c r="Q3279" s="2">
        <v>587422000</v>
      </c>
      <c r="R3279" s="2">
        <v>589533000</v>
      </c>
      <c r="S3279" s="2">
        <v>593151000</v>
      </c>
      <c r="T3279" s="2">
        <v>596568000</v>
      </c>
      <c r="U3279" s="2">
        <v>599884000</v>
      </c>
      <c r="V3279" s="2">
        <v>603201000</v>
      </c>
      <c r="W3279" s="2">
        <v>606015000</v>
      </c>
      <c r="X3279" s="2">
        <v>609030000</v>
      </c>
      <c r="Y3279" s="2">
        <v>611844000</v>
      </c>
      <c r="Z3279" s="2">
        <v>614457000</v>
      </c>
      <c r="AA3279" s="2">
        <v>617170000</v>
      </c>
      <c r="AB3279" s="2">
        <v>619683000</v>
      </c>
      <c r="AC3279" s="2">
        <v>622196000</v>
      </c>
      <c r="AD3279" s="2">
        <v>624708000</v>
      </c>
      <c r="AE3279" s="2">
        <v>627120000</v>
      </c>
      <c r="AF3279" s="2">
        <v>629632000</v>
      </c>
    </row>
    <row r="3280" spans="1:32">
      <c r="A3280" t="s">
        <v>8897</v>
      </c>
      <c r="B3280" t="s">
        <v>19</v>
      </c>
      <c r="C3280" s="2">
        <v>2723160000</v>
      </c>
      <c r="D3280" s="2">
        <v>2734060000</v>
      </c>
      <c r="E3280" s="2">
        <v>2830640000</v>
      </c>
      <c r="F3280" s="2">
        <v>2818750000</v>
      </c>
      <c r="G3280" s="2">
        <v>2818750000</v>
      </c>
      <c r="H3280" s="2">
        <v>2826180000</v>
      </c>
      <c r="I3280" s="2">
        <v>2832620000</v>
      </c>
      <c r="J3280" s="2">
        <v>2837570000</v>
      </c>
      <c r="K3280" s="2">
        <v>2842030000</v>
      </c>
      <c r="L3280" s="2">
        <v>2844010000</v>
      </c>
      <c r="M3280" s="2">
        <v>2848970000</v>
      </c>
      <c r="N3280" s="2">
        <v>2862340000</v>
      </c>
      <c r="O3280" s="2">
        <v>2872240000</v>
      </c>
      <c r="P3280" s="2">
        <v>2883140000</v>
      </c>
      <c r="Q3280" s="2">
        <v>2895030000</v>
      </c>
      <c r="R3280" s="2">
        <v>2905430000</v>
      </c>
      <c r="S3280" s="2">
        <v>2923260000</v>
      </c>
      <c r="T3280" s="2">
        <v>2940100000</v>
      </c>
      <c r="U3280" s="2">
        <v>2956450000</v>
      </c>
      <c r="V3280" s="2">
        <v>2972790000</v>
      </c>
      <c r="W3280" s="2">
        <v>2986660000</v>
      </c>
      <c r="X3280" s="2">
        <v>3001520000</v>
      </c>
      <c r="Y3280" s="2">
        <v>3015390000</v>
      </c>
      <c r="Z3280" s="2">
        <v>3028260000</v>
      </c>
      <c r="AA3280" s="2">
        <v>3041640000</v>
      </c>
      <c r="AB3280" s="2">
        <v>3054020000</v>
      </c>
      <c r="AC3280" s="2">
        <v>3066400000</v>
      </c>
      <c r="AD3280" s="2">
        <v>3078780000</v>
      </c>
      <c r="AE3280" s="2">
        <v>3090670000</v>
      </c>
      <c r="AF3280" s="2">
        <v>3103050000</v>
      </c>
    </row>
    <row r="3281" spans="1:32">
      <c r="A3281" t="s">
        <v>8898</v>
      </c>
      <c r="B3281" t="s">
        <v>19</v>
      </c>
      <c r="C3281" s="2">
        <v>8086460000</v>
      </c>
      <c r="D3281" s="2">
        <v>8118820000</v>
      </c>
      <c r="E3281" s="2">
        <v>8405620000</v>
      </c>
      <c r="F3281" s="2">
        <v>8370320000</v>
      </c>
      <c r="G3281" s="2">
        <v>8370320000</v>
      </c>
      <c r="H3281" s="2">
        <v>8392380000</v>
      </c>
      <c r="I3281" s="2">
        <v>8411510000</v>
      </c>
      <c r="J3281" s="2">
        <v>8426210000</v>
      </c>
      <c r="K3281" s="2">
        <v>8439450000</v>
      </c>
      <c r="L3281" s="2">
        <v>8445330000</v>
      </c>
      <c r="M3281" s="2">
        <v>8460040000</v>
      </c>
      <c r="N3281" s="2">
        <v>8499750000</v>
      </c>
      <c r="O3281" s="2">
        <v>8529170000</v>
      </c>
      <c r="P3281" s="2">
        <v>8561530000</v>
      </c>
      <c r="Q3281" s="2">
        <v>8596830000</v>
      </c>
      <c r="R3281" s="2">
        <v>8627710000</v>
      </c>
      <c r="S3281" s="2">
        <v>8680660000</v>
      </c>
      <c r="T3281" s="2">
        <v>8730670000</v>
      </c>
      <c r="U3281" s="2">
        <v>8779210000</v>
      </c>
      <c r="V3281" s="2">
        <v>8827740000</v>
      </c>
      <c r="W3281" s="2">
        <v>8868920000</v>
      </c>
      <c r="X3281" s="2">
        <v>8913050000</v>
      </c>
      <c r="Y3281" s="2">
        <v>8954230000</v>
      </c>
      <c r="Z3281" s="2">
        <v>8992470000</v>
      </c>
      <c r="AA3281" s="2">
        <v>9032180000</v>
      </c>
      <c r="AB3281" s="2">
        <v>9068950000</v>
      </c>
      <c r="AC3281" s="2">
        <v>9105720000</v>
      </c>
      <c r="AD3281" s="2">
        <v>9142490000</v>
      </c>
      <c r="AE3281" s="2">
        <v>9177790000</v>
      </c>
      <c r="AF3281" s="2">
        <v>9214560000</v>
      </c>
    </row>
    <row r="3282" spans="1:32">
      <c r="A3282" t="s">
        <v>8899</v>
      </c>
      <c r="B3282" t="s">
        <v>19</v>
      </c>
      <c r="C3282" s="2">
        <v>572892000</v>
      </c>
      <c r="D3282" s="2">
        <v>575184000</v>
      </c>
      <c r="E3282" s="2">
        <v>595503000</v>
      </c>
      <c r="F3282" s="2">
        <v>593002000</v>
      </c>
      <c r="G3282" s="2">
        <v>593002000</v>
      </c>
      <c r="H3282" s="2">
        <v>594565000</v>
      </c>
      <c r="I3282" s="2">
        <v>595920000</v>
      </c>
      <c r="J3282" s="2">
        <v>596962000</v>
      </c>
      <c r="K3282" s="2">
        <v>597900000</v>
      </c>
      <c r="L3282" s="2">
        <v>598316000</v>
      </c>
      <c r="M3282" s="2">
        <v>599358000</v>
      </c>
      <c r="N3282" s="2">
        <v>602172000</v>
      </c>
      <c r="O3282" s="2">
        <v>604256000</v>
      </c>
      <c r="P3282" s="2">
        <v>606548000</v>
      </c>
      <c r="Q3282" s="2">
        <v>609049000</v>
      </c>
      <c r="R3282" s="2">
        <v>611237000</v>
      </c>
      <c r="S3282" s="2">
        <v>614988000</v>
      </c>
      <c r="T3282" s="2">
        <v>618531000</v>
      </c>
      <c r="U3282" s="2">
        <v>621970000</v>
      </c>
      <c r="V3282" s="2">
        <v>625408000</v>
      </c>
      <c r="W3282" s="2">
        <v>628326000</v>
      </c>
      <c r="X3282" s="2">
        <v>631452000</v>
      </c>
      <c r="Y3282" s="2">
        <v>634370000</v>
      </c>
      <c r="Z3282" s="2">
        <v>637079000</v>
      </c>
      <c r="AA3282" s="2">
        <v>639892000</v>
      </c>
      <c r="AB3282" s="2">
        <v>642497000</v>
      </c>
      <c r="AC3282" s="2">
        <v>645102000</v>
      </c>
      <c r="AD3282" s="2">
        <v>647707000</v>
      </c>
      <c r="AE3282" s="2">
        <v>650208000</v>
      </c>
      <c r="AF3282" s="2">
        <v>652813000</v>
      </c>
    </row>
    <row r="3283" spans="1:32">
      <c r="A3283" t="s">
        <v>8900</v>
      </c>
      <c r="B3283" t="s">
        <v>19</v>
      </c>
      <c r="C3283" s="2">
        <v>514063000</v>
      </c>
      <c r="D3283" s="2">
        <v>516120000</v>
      </c>
      <c r="E3283" s="2">
        <v>534352000</v>
      </c>
      <c r="F3283" s="2">
        <v>532108000</v>
      </c>
      <c r="G3283" s="2">
        <v>532108000</v>
      </c>
      <c r="H3283" s="2">
        <v>533511000</v>
      </c>
      <c r="I3283" s="2">
        <v>534726000</v>
      </c>
      <c r="J3283" s="2">
        <v>535662000</v>
      </c>
      <c r="K3283" s="2">
        <v>536503000</v>
      </c>
      <c r="L3283" s="2">
        <v>536877000</v>
      </c>
      <c r="M3283" s="2">
        <v>537812000</v>
      </c>
      <c r="N3283" s="2">
        <v>540336000</v>
      </c>
      <c r="O3283" s="2">
        <v>542206000</v>
      </c>
      <c r="P3283" s="2">
        <v>544264000</v>
      </c>
      <c r="Q3283" s="2">
        <v>546508000</v>
      </c>
      <c r="R3283" s="2">
        <v>548471000</v>
      </c>
      <c r="S3283" s="2">
        <v>551837000</v>
      </c>
      <c r="T3283" s="2">
        <v>555016000</v>
      </c>
      <c r="U3283" s="2">
        <v>558102000</v>
      </c>
      <c r="V3283" s="2">
        <v>561187000</v>
      </c>
      <c r="W3283" s="2">
        <v>563805000</v>
      </c>
      <c r="X3283" s="2">
        <v>566610000</v>
      </c>
      <c r="Y3283" s="2">
        <v>569228000</v>
      </c>
      <c r="Z3283" s="2">
        <v>571659000</v>
      </c>
      <c r="AA3283" s="2">
        <v>574184000</v>
      </c>
      <c r="AB3283" s="2">
        <v>576521000</v>
      </c>
      <c r="AC3283" s="2">
        <v>578858000</v>
      </c>
      <c r="AD3283" s="2">
        <v>581196000</v>
      </c>
      <c r="AE3283" s="2">
        <v>583440000</v>
      </c>
      <c r="AF3283" s="2">
        <v>585778000</v>
      </c>
    </row>
    <row r="3284" spans="1:32">
      <c r="A3284" t="s">
        <v>8901</v>
      </c>
      <c r="B3284" t="s">
        <v>19</v>
      </c>
      <c r="C3284" s="2">
        <v>1333260000</v>
      </c>
      <c r="D3284" s="2">
        <v>1338600000</v>
      </c>
      <c r="E3284" s="2">
        <v>1385890000</v>
      </c>
      <c r="F3284" s="2">
        <v>1380070000</v>
      </c>
      <c r="G3284" s="2">
        <v>1380070000</v>
      </c>
      <c r="H3284" s="2">
        <v>1383700000</v>
      </c>
      <c r="I3284" s="2">
        <v>1386860000</v>
      </c>
      <c r="J3284" s="2">
        <v>1389280000</v>
      </c>
      <c r="K3284" s="2">
        <v>1391460000</v>
      </c>
      <c r="L3284" s="2">
        <v>1392440000</v>
      </c>
      <c r="M3284" s="2">
        <v>1394860000</v>
      </c>
      <c r="N3284" s="2">
        <v>1401410000</v>
      </c>
      <c r="O3284" s="2">
        <v>1406260000</v>
      </c>
      <c r="P3284" s="2">
        <v>1411590000</v>
      </c>
      <c r="Q3284" s="2">
        <v>1417410000</v>
      </c>
      <c r="R3284" s="2">
        <v>1422500000</v>
      </c>
      <c r="S3284" s="2">
        <v>1431240000</v>
      </c>
      <c r="T3284" s="2">
        <v>1439480000</v>
      </c>
      <c r="U3284" s="2">
        <v>1447480000</v>
      </c>
      <c r="V3284" s="2">
        <v>1455480000</v>
      </c>
      <c r="W3284" s="2">
        <v>1462280000</v>
      </c>
      <c r="X3284" s="2">
        <v>1469550000</v>
      </c>
      <c r="Y3284" s="2">
        <v>1476340000</v>
      </c>
      <c r="Z3284" s="2">
        <v>1482640000</v>
      </c>
      <c r="AA3284" s="2">
        <v>1489190000</v>
      </c>
      <c r="AB3284" s="2">
        <v>1495260000</v>
      </c>
      <c r="AC3284" s="2">
        <v>1501320000</v>
      </c>
      <c r="AD3284" s="2">
        <v>1507380000</v>
      </c>
      <c r="AE3284" s="2">
        <v>1513200000</v>
      </c>
      <c r="AF3284" s="2">
        <v>1519260000</v>
      </c>
    </row>
    <row r="3285" spans="1:32">
      <c r="A3285" t="s">
        <v>8902</v>
      </c>
      <c r="B3285" t="s">
        <v>19</v>
      </c>
      <c r="C3285" s="2">
        <v>134701000</v>
      </c>
      <c r="D3285" s="2">
        <v>135240000</v>
      </c>
      <c r="E3285" s="2">
        <v>140018000</v>
      </c>
      <c r="F3285" s="2">
        <v>139430000</v>
      </c>
      <c r="G3285" s="2">
        <v>139430000</v>
      </c>
      <c r="H3285" s="2">
        <v>139797000</v>
      </c>
      <c r="I3285" s="2">
        <v>140116000</v>
      </c>
      <c r="J3285" s="2">
        <v>140360000</v>
      </c>
      <c r="K3285" s="2">
        <v>140581000</v>
      </c>
      <c r="L3285" s="2">
        <v>140679000</v>
      </c>
      <c r="M3285" s="2">
        <v>140924000</v>
      </c>
      <c r="N3285" s="2">
        <v>141586000</v>
      </c>
      <c r="O3285" s="2">
        <v>142076000</v>
      </c>
      <c r="P3285" s="2">
        <v>142614000</v>
      </c>
      <c r="Q3285" s="2">
        <v>143202000</v>
      </c>
      <c r="R3285" s="2">
        <v>143717000</v>
      </c>
      <c r="S3285" s="2">
        <v>144599000</v>
      </c>
      <c r="T3285" s="2">
        <v>145432000</v>
      </c>
      <c r="U3285" s="2">
        <v>146240000</v>
      </c>
      <c r="V3285" s="2">
        <v>147049000</v>
      </c>
      <c r="W3285" s="2">
        <v>147735000</v>
      </c>
      <c r="X3285" s="2">
        <v>148470000</v>
      </c>
      <c r="Y3285" s="2">
        <v>149156000</v>
      </c>
      <c r="Z3285" s="2">
        <v>149793000</v>
      </c>
      <c r="AA3285" s="2">
        <v>150454000</v>
      </c>
      <c r="AB3285" s="2">
        <v>151067000</v>
      </c>
      <c r="AC3285" s="2">
        <v>151680000</v>
      </c>
      <c r="AD3285" s="2">
        <v>152292000</v>
      </c>
      <c r="AE3285" s="2">
        <v>152880000</v>
      </c>
      <c r="AF3285" s="2">
        <v>153492000</v>
      </c>
    </row>
    <row r="3286" spans="1:32">
      <c r="A3286" t="s">
        <v>8903</v>
      </c>
      <c r="B3286" t="s">
        <v>19</v>
      </c>
      <c r="C3286" s="2">
        <v>88517800</v>
      </c>
      <c r="D3286" s="2">
        <v>88872000</v>
      </c>
      <c r="E3286" s="2">
        <v>92011500</v>
      </c>
      <c r="F3286" s="2">
        <v>91625100</v>
      </c>
      <c r="G3286" s="2">
        <v>91625100</v>
      </c>
      <c r="H3286" s="2">
        <v>91866600</v>
      </c>
      <c r="I3286" s="2">
        <v>92075900</v>
      </c>
      <c r="J3286" s="2">
        <v>92236900</v>
      </c>
      <c r="K3286" s="2">
        <v>92381800</v>
      </c>
      <c r="L3286" s="2">
        <v>92446200</v>
      </c>
      <c r="M3286" s="2">
        <v>92607200</v>
      </c>
      <c r="N3286" s="2">
        <v>93041900</v>
      </c>
      <c r="O3286" s="2">
        <v>93363900</v>
      </c>
      <c r="P3286" s="2">
        <v>93718100</v>
      </c>
      <c r="Q3286" s="2">
        <v>94104500</v>
      </c>
      <c r="R3286" s="2">
        <v>94442600</v>
      </c>
      <c r="S3286" s="2">
        <v>95022200</v>
      </c>
      <c r="T3286" s="2">
        <v>95569600</v>
      </c>
      <c r="U3286" s="2">
        <v>96100900</v>
      </c>
      <c r="V3286" s="2">
        <v>96632200</v>
      </c>
      <c r="W3286" s="2">
        <v>97083000</v>
      </c>
      <c r="X3286" s="2">
        <v>97566000</v>
      </c>
      <c r="Y3286" s="2">
        <v>98016800</v>
      </c>
      <c r="Z3286" s="2">
        <v>98435400</v>
      </c>
      <c r="AA3286" s="2">
        <v>98870100</v>
      </c>
      <c r="AB3286" s="2">
        <v>99272600</v>
      </c>
      <c r="AC3286" s="2">
        <v>99675100</v>
      </c>
      <c r="AD3286" s="2">
        <v>100078000</v>
      </c>
      <c r="AE3286" s="2">
        <v>100464000</v>
      </c>
      <c r="AF3286" s="2">
        <v>100866000</v>
      </c>
    </row>
    <row r="3287" spans="1:32">
      <c r="A3287" t="s">
        <v>8904</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8905</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8906</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8907</v>
      </c>
      <c r="B3290" t="s">
        <v>19</v>
      </c>
      <c r="C3290" s="2">
        <v>2726200000000</v>
      </c>
      <c r="D3290" s="2">
        <v>2344010000000</v>
      </c>
      <c r="E3290" s="2">
        <v>2225870000000</v>
      </c>
      <c r="F3290" s="2">
        <v>2177730000000</v>
      </c>
      <c r="G3290" s="2">
        <v>1721210000000</v>
      </c>
      <c r="H3290" s="2">
        <v>1683780000000</v>
      </c>
      <c r="I3290" s="2">
        <v>1555400000000</v>
      </c>
      <c r="J3290" s="2">
        <v>1370250000000</v>
      </c>
      <c r="K3290" s="2">
        <v>1153600000000</v>
      </c>
      <c r="L3290" s="2">
        <v>1066730000000</v>
      </c>
      <c r="M3290" s="2">
        <v>941826000000</v>
      </c>
      <c r="N3290" s="2">
        <v>911197000000</v>
      </c>
      <c r="O3290" s="2">
        <v>867595000000</v>
      </c>
      <c r="P3290" s="2">
        <v>837712000000</v>
      </c>
      <c r="Q3290" s="2">
        <v>821272000000</v>
      </c>
      <c r="R3290" s="2">
        <v>779622000000</v>
      </c>
      <c r="S3290" s="2">
        <v>762172000000</v>
      </c>
      <c r="T3290" s="2">
        <v>760255000000</v>
      </c>
      <c r="U3290" s="2">
        <v>758663000000</v>
      </c>
      <c r="V3290" s="2">
        <v>755384000000</v>
      </c>
      <c r="W3290" s="2">
        <v>768175000000</v>
      </c>
      <c r="X3290" s="2">
        <v>721265000000</v>
      </c>
      <c r="Y3290" s="2">
        <v>667695000000</v>
      </c>
      <c r="Z3290" s="2">
        <v>615789000000</v>
      </c>
      <c r="AA3290" s="2">
        <v>569502000000</v>
      </c>
      <c r="AB3290" s="2">
        <v>567248000000</v>
      </c>
      <c r="AC3290" s="2">
        <v>569458000000</v>
      </c>
      <c r="AD3290" s="2">
        <v>570723000000</v>
      </c>
      <c r="AE3290" s="2">
        <v>574043000000</v>
      </c>
      <c r="AF3290" s="2">
        <v>570237000000</v>
      </c>
    </row>
    <row r="3291" spans="1:32">
      <c r="A3291" t="s">
        <v>8908</v>
      </c>
      <c r="B3291" t="s">
        <v>19</v>
      </c>
      <c r="C3291" s="2">
        <v>36511600</v>
      </c>
      <c r="D3291" s="2">
        <v>31393000</v>
      </c>
      <c r="E3291" s="2">
        <v>29810800</v>
      </c>
      <c r="F3291" s="2">
        <v>29166000</v>
      </c>
      <c r="G3291" s="2">
        <v>23052000</v>
      </c>
      <c r="H3291" s="2">
        <v>22550700</v>
      </c>
      <c r="I3291" s="2">
        <v>20831300</v>
      </c>
      <c r="J3291" s="2">
        <v>18351500</v>
      </c>
      <c r="K3291" s="2">
        <v>15450000</v>
      </c>
      <c r="L3291" s="2">
        <v>14286500</v>
      </c>
      <c r="M3291" s="2">
        <v>12613700</v>
      </c>
      <c r="N3291" s="2">
        <v>12203500</v>
      </c>
      <c r="O3291" s="2">
        <v>11619600</v>
      </c>
      <c r="P3291" s="2">
        <v>11219400</v>
      </c>
      <c r="Q3291" s="2">
        <v>10999200</v>
      </c>
      <c r="R3291" s="2">
        <v>10441400</v>
      </c>
      <c r="S3291" s="2">
        <v>10207700</v>
      </c>
      <c r="T3291" s="2">
        <v>10182000</v>
      </c>
      <c r="U3291" s="2">
        <v>10160700</v>
      </c>
      <c r="V3291" s="2">
        <v>10116800</v>
      </c>
      <c r="W3291" s="2">
        <v>10288100</v>
      </c>
      <c r="X3291" s="2">
        <v>9659800</v>
      </c>
      <c r="Y3291" s="2">
        <v>8942340</v>
      </c>
      <c r="Z3291" s="2">
        <v>8247170</v>
      </c>
      <c r="AA3291" s="2">
        <v>7627260</v>
      </c>
      <c r="AB3291" s="2">
        <v>7597070</v>
      </c>
      <c r="AC3291" s="2">
        <v>7626670</v>
      </c>
      <c r="AD3291" s="2">
        <v>7643620</v>
      </c>
      <c r="AE3291" s="2">
        <v>7688080</v>
      </c>
      <c r="AF3291" s="2">
        <v>7637110</v>
      </c>
    </row>
    <row r="3292" spans="1:32">
      <c r="A3292" t="s">
        <v>8909</v>
      </c>
      <c r="B3292" t="s">
        <v>19</v>
      </c>
      <c r="C3292" s="2">
        <v>179942000</v>
      </c>
      <c r="D3292" s="2">
        <v>154716000</v>
      </c>
      <c r="E3292" s="2">
        <v>146918000</v>
      </c>
      <c r="F3292" s="2">
        <v>143740000</v>
      </c>
      <c r="G3292" s="2">
        <v>113608000</v>
      </c>
      <c r="H3292" s="2">
        <v>111138000</v>
      </c>
      <c r="I3292" s="2">
        <v>102664000</v>
      </c>
      <c r="J3292" s="2">
        <v>90442900</v>
      </c>
      <c r="K3292" s="2">
        <v>76143100</v>
      </c>
      <c r="L3292" s="2">
        <v>70409100</v>
      </c>
      <c r="M3292" s="2">
        <v>62165000</v>
      </c>
      <c r="N3292" s="2">
        <v>60143400</v>
      </c>
      <c r="O3292" s="2">
        <v>57265400</v>
      </c>
      <c r="P3292" s="2">
        <v>55293000</v>
      </c>
      <c r="Q3292" s="2">
        <v>54207900</v>
      </c>
      <c r="R3292" s="2">
        <v>51458800</v>
      </c>
      <c r="S3292" s="2">
        <v>50307000</v>
      </c>
      <c r="T3292" s="2">
        <v>50180500</v>
      </c>
      <c r="U3292" s="2">
        <v>50075400</v>
      </c>
      <c r="V3292" s="2">
        <v>49859000</v>
      </c>
      <c r="W3292" s="2">
        <v>50703200</v>
      </c>
      <c r="X3292" s="2">
        <v>47607000</v>
      </c>
      <c r="Y3292" s="2">
        <v>44071100</v>
      </c>
      <c r="Z3292" s="2">
        <v>40645000</v>
      </c>
      <c r="AA3292" s="2">
        <v>37589900</v>
      </c>
      <c r="AB3292" s="2">
        <v>37441100</v>
      </c>
      <c r="AC3292" s="2">
        <v>37586900</v>
      </c>
      <c r="AD3292" s="2">
        <v>37670500</v>
      </c>
      <c r="AE3292" s="2">
        <v>37889600</v>
      </c>
      <c r="AF3292" s="2">
        <v>37638400</v>
      </c>
    </row>
    <row r="3293" spans="1:32">
      <c r="A3293" t="s">
        <v>8910</v>
      </c>
      <c r="B3293" t="s">
        <v>19</v>
      </c>
      <c r="C3293" s="2">
        <v>534342000</v>
      </c>
      <c r="D3293" s="2">
        <v>459431000</v>
      </c>
      <c r="E3293" s="2">
        <v>436275000</v>
      </c>
      <c r="F3293" s="2">
        <v>426839000</v>
      </c>
      <c r="G3293" s="2">
        <v>337362000</v>
      </c>
      <c r="H3293" s="2">
        <v>330025000</v>
      </c>
      <c r="I3293" s="2">
        <v>304862000</v>
      </c>
      <c r="J3293" s="2">
        <v>268571000</v>
      </c>
      <c r="K3293" s="2">
        <v>226108000</v>
      </c>
      <c r="L3293" s="2">
        <v>209081000</v>
      </c>
      <c r="M3293" s="2">
        <v>184600000</v>
      </c>
      <c r="N3293" s="2">
        <v>178597000</v>
      </c>
      <c r="O3293" s="2">
        <v>170050000</v>
      </c>
      <c r="P3293" s="2">
        <v>164193000</v>
      </c>
      <c r="Q3293" s="2">
        <v>160971000</v>
      </c>
      <c r="R3293" s="2">
        <v>152808000</v>
      </c>
      <c r="S3293" s="2">
        <v>149387000</v>
      </c>
      <c r="T3293" s="2">
        <v>149012000</v>
      </c>
      <c r="U3293" s="2">
        <v>148700000</v>
      </c>
      <c r="V3293" s="2">
        <v>148057000</v>
      </c>
      <c r="W3293" s="2">
        <v>150564000</v>
      </c>
      <c r="X3293" s="2">
        <v>141370000</v>
      </c>
      <c r="Y3293" s="2">
        <v>130870000</v>
      </c>
      <c r="Z3293" s="2">
        <v>120696000</v>
      </c>
      <c r="AA3293" s="2">
        <v>111624000</v>
      </c>
      <c r="AB3293" s="2">
        <v>111182000</v>
      </c>
      <c r="AC3293" s="2">
        <v>111615000</v>
      </c>
      <c r="AD3293" s="2">
        <v>111863000</v>
      </c>
      <c r="AE3293" s="2">
        <v>112514000</v>
      </c>
      <c r="AF3293" s="2">
        <v>111768000</v>
      </c>
    </row>
    <row r="3294" spans="1:32">
      <c r="A3294" t="s">
        <v>8911</v>
      </c>
      <c r="B3294" t="s">
        <v>19</v>
      </c>
      <c r="C3294" s="2">
        <v>37855900</v>
      </c>
      <c r="D3294" s="2">
        <v>32548800</v>
      </c>
      <c r="E3294" s="2">
        <v>30908300</v>
      </c>
      <c r="F3294" s="2">
        <v>30239800</v>
      </c>
      <c r="G3294" s="2">
        <v>23900700</v>
      </c>
      <c r="H3294" s="2">
        <v>23380900</v>
      </c>
      <c r="I3294" s="2">
        <v>21598200</v>
      </c>
      <c r="J3294" s="2">
        <v>19027200</v>
      </c>
      <c r="K3294" s="2">
        <v>16018800</v>
      </c>
      <c r="L3294" s="2">
        <v>14812500</v>
      </c>
      <c r="M3294" s="2">
        <v>13078100</v>
      </c>
      <c r="N3294" s="2">
        <v>12652800</v>
      </c>
      <c r="O3294" s="2">
        <v>12047400</v>
      </c>
      <c r="P3294" s="2">
        <v>11632400</v>
      </c>
      <c r="Q3294" s="2">
        <v>11404100</v>
      </c>
      <c r="R3294" s="2">
        <v>10825800</v>
      </c>
      <c r="S3294" s="2">
        <v>10583500</v>
      </c>
      <c r="T3294" s="2">
        <v>10556900</v>
      </c>
      <c r="U3294" s="2">
        <v>10534700</v>
      </c>
      <c r="V3294" s="2">
        <v>10489200</v>
      </c>
      <c r="W3294" s="2">
        <v>10666800</v>
      </c>
      <c r="X3294" s="2">
        <v>10015400</v>
      </c>
      <c r="Y3294" s="2">
        <v>9271560</v>
      </c>
      <c r="Z3294" s="2">
        <v>8550800</v>
      </c>
      <c r="AA3294" s="2">
        <v>7908060</v>
      </c>
      <c r="AB3294" s="2">
        <v>7876770</v>
      </c>
      <c r="AC3294" s="2">
        <v>7907450</v>
      </c>
      <c r="AD3294" s="2">
        <v>7925020</v>
      </c>
      <c r="AE3294" s="2">
        <v>7971120</v>
      </c>
      <c r="AF3294" s="2">
        <v>7918280</v>
      </c>
    </row>
    <row r="3295" spans="1:32">
      <c r="A3295" t="s">
        <v>8912</v>
      </c>
      <c r="B3295" t="s">
        <v>19</v>
      </c>
      <c r="C3295" s="2">
        <v>33968600</v>
      </c>
      <c r="D3295" s="2">
        <v>29206400</v>
      </c>
      <c r="E3295" s="2">
        <v>27734400</v>
      </c>
      <c r="F3295" s="2">
        <v>27134500</v>
      </c>
      <c r="G3295" s="2">
        <v>21446400</v>
      </c>
      <c r="H3295" s="2">
        <v>20980000</v>
      </c>
      <c r="I3295" s="2">
        <v>19380300</v>
      </c>
      <c r="J3295" s="2">
        <v>17073300</v>
      </c>
      <c r="K3295" s="2">
        <v>14373900</v>
      </c>
      <c r="L3295" s="2">
        <v>13291400</v>
      </c>
      <c r="M3295" s="2">
        <v>11735200</v>
      </c>
      <c r="N3295" s="2">
        <v>11353500</v>
      </c>
      <c r="O3295" s="2">
        <v>10810300</v>
      </c>
      <c r="P3295" s="2">
        <v>10437900</v>
      </c>
      <c r="Q3295" s="2">
        <v>10233100</v>
      </c>
      <c r="R3295" s="2">
        <v>9714100</v>
      </c>
      <c r="S3295" s="2">
        <v>9496670</v>
      </c>
      <c r="T3295" s="2">
        <v>9472800</v>
      </c>
      <c r="U3295" s="2">
        <v>9452960</v>
      </c>
      <c r="V3295" s="2">
        <v>9412100</v>
      </c>
      <c r="W3295" s="2">
        <v>9571480</v>
      </c>
      <c r="X3295" s="2">
        <v>8986980</v>
      </c>
      <c r="Y3295" s="2">
        <v>8319490</v>
      </c>
      <c r="Z3295" s="2">
        <v>7672740</v>
      </c>
      <c r="AA3295" s="2">
        <v>7096010</v>
      </c>
      <c r="AB3295" s="2">
        <v>7067920</v>
      </c>
      <c r="AC3295" s="2">
        <v>7095460</v>
      </c>
      <c r="AD3295" s="2">
        <v>7111220</v>
      </c>
      <c r="AE3295" s="2">
        <v>7152590</v>
      </c>
      <c r="AF3295" s="2">
        <v>7105170</v>
      </c>
    </row>
    <row r="3296" spans="1:32">
      <c r="A3296" t="s">
        <v>8913</v>
      </c>
      <c r="B3296" t="s">
        <v>19</v>
      </c>
      <c r="C3296" s="2">
        <v>88100200</v>
      </c>
      <c r="D3296" s="2">
        <v>75749300</v>
      </c>
      <c r="E3296" s="2">
        <v>71931500</v>
      </c>
      <c r="F3296" s="2">
        <v>70375600</v>
      </c>
      <c r="G3296" s="2">
        <v>55622900</v>
      </c>
      <c r="H3296" s="2">
        <v>54413400</v>
      </c>
      <c r="I3296" s="2">
        <v>50264500</v>
      </c>
      <c r="J3296" s="2">
        <v>44281000</v>
      </c>
      <c r="K3296" s="2">
        <v>37279800</v>
      </c>
      <c r="L3296" s="2">
        <v>34472400</v>
      </c>
      <c r="M3296" s="2">
        <v>30436100</v>
      </c>
      <c r="N3296" s="2">
        <v>29446300</v>
      </c>
      <c r="O3296" s="2">
        <v>28037300</v>
      </c>
      <c r="P3296" s="2">
        <v>27071600</v>
      </c>
      <c r="Q3296" s="2">
        <v>26540300</v>
      </c>
      <c r="R3296" s="2">
        <v>25194300</v>
      </c>
      <c r="S3296" s="2">
        <v>24630400</v>
      </c>
      <c r="T3296" s="2">
        <v>24568500</v>
      </c>
      <c r="U3296" s="2">
        <v>24517000</v>
      </c>
      <c r="V3296" s="2">
        <v>24411100</v>
      </c>
      <c r="W3296" s="2">
        <v>24824400</v>
      </c>
      <c r="X3296" s="2">
        <v>23308500</v>
      </c>
      <c r="Y3296" s="2">
        <v>21577300</v>
      </c>
      <c r="Z3296" s="2">
        <v>19899900</v>
      </c>
      <c r="AA3296" s="2">
        <v>18404100</v>
      </c>
      <c r="AB3296" s="2">
        <v>18331200</v>
      </c>
      <c r="AC3296" s="2">
        <v>18402700</v>
      </c>
      <c r="AD3296" s="2">
        <v>18443500</v>
      </c>
      <c r="AE3296" s="2">
        <v>18550800</v>
      </c>
      <c r="AF3296" s="2">
        <v>18427800</v>
      </c>
    </row>
    <row r="3297" spans="1:32">
      <c r="A3297" t="s">
        <v>8914</v>
      </c>
      <c r="B3297" t="s">
        <v>19</v>
      </c>
      <c r="C3297" s="2">
        <v>8900850</v>
      </c>
      <c r="D3297" s="2">
        <v>7653030</v>
      </c>
      <c r="E3297" s="2">
        <v>7267300</v>
      </c>
      <c r="F3297" s="2">
        <v>7110110</v>
      </c>
      <c r="G3297" s="2">
        <v>5619640</v>
      </c>
      <c r="H3297" s="2">
        <v>5497430</v>
      </c>
      <c r="I3297" s="2">
        <v>5078270</v>
      </c>
      <c r="J3297" s="2">
        <v>4473760</v>
      </c>
      <c r="K3297" s="2">
        <v>3766420</v>
      </c>
      <c r="L3297" s="2">
        <v>3482780</v>
      </c>
      <c r="M3297" s="2">
        <v>3074990</v>
      </c>
      <c r="N3297" s="2">
        <v>2974990</v>
      </c>
      <c r="O3297" s="2">
        <v>2832630</v>
      </c>
      <c r="P3297" s="2">
        <v>2735070</v>
      </c>
      <c r="Q3297" s="2">
        <v>2681390</v>
      </c>
      <c r="R3297" s="2">
        <v>2545410</v>
      </c>
      <c r="S3297" s="2">
        <v>2488430</v>
      </c>
      <c r="T3297" s="2">
        <v>2482180</v>
      </c>
      <c r="U3297" s="2">
        <v>2476980</v>
      </c>
      <c r="V3297" s="2">
        <v>2466270</v>
      </c>
      <c r="W3297" s="2">
        <v>2508030</v>
      </c>
      <c r="X3297" s="2">
        <v>2354880</v>
      </c>
      <c r="Y3297" s="2">
        <v>2179970</v>
      </c>
      <c r="Z3297" s="2">
        <v>2010500</v>
      </c>
      <c r="AA3297" s="2">
        <v>1859380</v>
      </c>
      <c r="AB3297" s="2">
        <v>1852020</v>
      </c>
      <c r="AC3297" s="2">
        <v>1859240</v>
      </c>
      <c r="AD3297" s="2">
        <v>1863370</v>
      </c>
      <c r="AE3297" s="2">
        <v>1874210</v>
      </c>
      <c r="AF3297" s="2">
        <v>1861780</v>
      </c>
    </row>
    <row r="3298" spans="1:32">
      <c r="A3298" t="s">
        <v>8915</v>
      </c>
      <c r="B3298" t="s">
        <v>19</v>
      </c>
      <c r="C3298" s="2">
        <v>5849130</v>
      </c>
      <c r="D3298" s="2">
        <v>5029130</v>
      </c>
      <c r="E3298" s="2">
        <v>4775660</v>
      </c>
      <c r="F3298" s="2">
        <v>4672360</v>
      </c>
      <c r="G3298" s="2">
        <v>3692900</v>
      </c>
      <c r="H3298" s="2">
        <v>3612600</v>
      </c>
      <c r="I3298" s="2">
        <v>3337150</v>
      </c>
      <c r="J3298" s="2">
        <v>2939900</v>
      </c>
      <c r="K3298" s="2">
        <v>2475070</v>
      </c>
      <c r="L3298" s="2">
        <v>2288690</v>
      </c>
      <c r="M3298" s="2">
        <v>2020710</v>
      </c>
      <c r="N3298" s="2">
        <v>1954990</v>
      </c>
      <c r="O3298" s="2">
        <v>1861440</v>
      </c>
      <c r="P3298" s="2">
        <v>1797330</v>
      </c>
      <c r="Q3298" s="2">
        <v>1762060</v>
      </c>
      <c r="R3298" s="2">
        <v>1672700</v>
      </c>
      <c r="S3298" s="2">
        <v>1635260</v>
      </c>
      <c r="T3298" s="2">
        <v>1631140</v>
      </c>
      <c r="U3298" s="2">
        <v>1627730</v>
      </c>
      <c r="V3298" s="2">
        <v>1620690</v>
      </c>
      <c r="W3298" s="2">
        <v>1648140</v>
      </c>
      <c r="X3298" s="2">
        <v>1547490</v>
      </c>
      <c r="Y3298" s="2">
        <v>1432550</v>
      </c>
      <c r="Z3298" s="2">
        <v>1321190</v>
      </c>
      <c r="AA3298" s="2">
        <v>1221880</v>
      </c>
      <c r="AB3298" s="2">
        <v>1217040</v>
      </c>
      <c r="AC3298" s="2">
        <v>1221780</v>
      </c>
      <c r="AD3298" s="2">
        <v>1224500</v>
      </c>
      <c r="AE3298" s="2">
        <v>1231620</v>
      </c>
      <c r="AF3298" s="2">
        <v>1223460</v>
      </c>
    </row>
    <row r="3299" spans="1:32">
      <c r="A3299" t="s">
        <v>8916</v>
      </c>
      <c r="B3299" t="s">
        <v>19</v>
      </c>
      <c r="C3299" s="2">
        <v>75748000</v>
      </c>
      <c r="D3299" s="2">
        <v>65128800</v>
      </c>
      <c r="E3299" s="2">
        <v>61846200</v>
      </c>
      <c r="F3299" s="2">
        <v>60508500</v>
      </c>
      <c r="G3299" s="2">
        <v>47824300</v>
      </c>
      <c r="H3299" s="2">
        <v>46784300</v>
      </c>
      <c r="I3299" s="2">
        <v>43217100</v>
      </c>
      <c r="J3299" s="2">
        <v>38072600</v>
      </c>
      <c r="K3299" s="2">
        <v>32053000</v>
      </c>
      <c r="L3299" s="2">
        <v>29639200</v>
      </c>
      <c r="M3299" s="2">
        <v>26168800</v>
      </c>
      <c r="N3299" s="2">
        <v>25317800</v>
      </c>
      <c r="O3299" s="2">
        <v>24106300</v>
      </c>
      <c r="P3299" s="2">
        <v>23276000</v>
      </c>
      <c r="Q3299" s="2">
        <v>22819200</v>
      </c>
      <c r="R3299" s="2">
        <v>21661900</v>
      </c>
      <c r="S3299" s="2">
        <v>21177100</v>
      </c>
      <c r="T3299" s="2">
        <v>21123800</v>
      </c>
      <c r="U3299" s="2">
        <v>21079600</v>
      </c>
      <c r="V3299" s="2">
        <v>20988500</v>
      </c>
      <c r="W3299" s="2">
        <v>21343900</v>
      </c>
      <c r="X3299" s="2">
        <v>20040500</v>
      </c>
      <c r="Y3299" s="2">
        <v>18552000</v>
      </c>
      <c r="Z3299" s="2">
        <v>17109800</v>
      </c>
      <c r="AA3299" s="2">
        <v>15823700</v>
      </c>
      <c r="AB3299" s="2">
        <v>15761100</v>
      </c>
      <c r="AC3299" s="2">
        <v>15822500</v>
      </c>
      <c r="AD3299" s="2">
        <v>15857600</v>
      </c>
      <c r="AE3299" s="2">
        <v>15949900</v>
      </c>
      <c r="AF3299" s="2">
        <v>15844200</v>
      </c>
    </row>
    <row r="3300" spans="1:32">
      <c r="A3300" t="s">
        <v>8917</v>
      </c>
      <c r="B3300" t="s">
        <v>19</v>
      </c>
      <c r="C3300" s="2">
        <v>24014100</v>
      </c>
      <c r="D3300" s="2">
        <v>20647600</v>
      </c>
      <c r="E3300" s="2">
        <v>19606900</v>
      </c>
      <c r="F3300" s="2">
        <v>19182800</v>
      </c>
      <c r="G3300" s="2">
        <v>15161600</v>
      </c>
      <c r="H3300" s="2">
        <v>14831800</v>
      </c>
      <c r="I3300" s="2">
        <v>13701000</v>
      </c>
      <c r="J3300" s="2">
        <v>12070000</v>
      </c>
      <c r="K3300" s="2">
        <v>10161600</v>
      </c>
      <c r="L3300" s="2">
        <v>9396400</v>
      </c>
      <c r="M3300" s="2">
        <v>8296200</v>
      </c>
      <c r="N3300" s="2">
        <v>8026400</v>
      </c>
      <c r="O3300" s="2">
        <v>7642330</v>
      </c>
      <c r="P3300" s="2">
        <v>7379100</v>
      </c>
      <c r="Q3300" s="2">
        <v>7234290</v>
      </c>
      <c r="R3300" s="2">
        <v>6867400</v>
      </c>
      <c r="S3300" s="2">
        <v>6713690</v>
      </c>
      <c r="T3300" s="2">
        <v>6696810</v>
      </c>
      <c r="U3300" s="2">
        <v>6682790</v>
      </c>
      <c r="V3300" s="2">
        <v>6653900</v>
      </c>
      <c r="W3300" s="2">
        <v>6766570</v>
      </c>
      <c r="X3300" s="2">
        <v>6353360</v>
      </c>
      <c r="Y3300" s="2">
        <v>5881480</v>
      </c>
      <c r="Z3300" s="2">
        <v>5424260</v>
      </c>
      <c r="AA3300" s="2">
        <v>5016540</v>
      </c>
      <c r="AB3300" s="2">
        <v>4996680</v>
      </c>
      <c r="AC3300" s="2">
        <v>5016150</v>
      </c>
      <c r="AD3300" s="2">
        <v>5027290</v>
      </c>
      <c r="AE3300" s="2">
        <v>5056540</v>
      </c>
      <c r="AF3300" s="2">
        <v>5023010</v>
      </c>
    </row>
    <row r="3301" spans="1:32">
      <c r="A3301" t="s">
        <v>8918</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8919</v>
      </c>
      <c r="B3302" t="s">
        <v>19</v>
      </c>
      <c r="C3302" s="2">
        <v>10100400000000</v>
      </c>
      <c r="D3302" s="2">
        <v>10526300000000</v>
      </c>
      <c r="E3302" s="2">
        <v>9849090000000</v>
      </c>
      <c r="F3302" s="2">
        <v>9893700000000</v>
      </c>
      <c r="G3302" s="2">
        <v>9833670000000</v>
      </c>
      <c r="H3302" s="2">
        <v>9678400000000</v>
      </c>
      <c r="I3302" s="2">
        <v>9534440000000</v>
      </c>
      <c r="J3302" s="2">
        <v>9566120000000</v>
      </c>
      <c r="K3302" s="2">
        <v>9572310000000</v>
      </c>
      <c r="L3302" s="2">
        <v>9570510000000</v>
      </c>
      <c r="M3302" s="2">
        <v>9468570000000</v>
      </c>
      <c r="N3302" s="2">
        <v>9410250000000</v>
      </c>
      <c r="O3302" s="2">
        <v>9330520000000</v>
      </c>
      <c r="P3302" s="2">
        <v>9355820000000</v>
      </c>
      <c r="Q3302" s="2">
        <v>9331370000000</v>
      </c>
      <c r="R3302" s="2">
        <v>9238600000000</v>
      </c>
      <c r="S3302" s="2">
        <v>9184320000000</v>
      </c>
      <c r="T3302" s="2">
        <v>9067170000000</v>
      </c>
      <c r="U3302" s="2">
        <v>8975240000000</v>
      </c>
      <c r="V3302" s="2">
        <v>9002740000000</v>
      </c>
      <c r="W3302" s="2">
        <v>9032670000000</v>
      </c>
      <c r="X3302" s="2">
        <v>9126730000000</v>
      </c>
      <c r="Y3302" s="2">
        <v>9262140000000</v>
      </c>
      <c r="Z3302" s="2">
        <v>9407980000000</v>
      </c>
      <c r="AA3302" s="2">
        <v>9433500000000</v>
      </c>
      <c r="AB3302" s="2">
        <v>9447730000000</v>
      </c>
      <c r="AC3302" s="2">
        <v>9481960000000</v>
      </c>
      <c r="AD3302" s="2">
        <v>9495880000000</v>
      </c>
      <c r="AE3302" s="2">
        <v>9555640000000</v>
      </c>
      <c r="AF3302" s="2">
        <v>9586970000000</v>
      </c>
    </row>
    <row r="3303" spans="1:32">
      <c r="A3303" t="s">
        <v>8920</v>
      </c>
      <c r="B3303" t="s">
        <v>19</v>
      </c>
      <c r="C3303" s="2">
        <v>135273000</v>
      </c>
      <c r="D3303" s="2">
        <v>140977000</v>
      </c>
      <c r="E3303" s="2">
        <v>131907000</v>
      </c>
      <c r="F3303" s="2">
        <v>132505000</v>
      </c>
      <c r="G3303" s="2">
        <v>131701000</v>
      </c>
      <c r="H3303" s="2">
        <v>129621000</v>
      </c>
      <c r="I3303" s="2">
        <v>127693000</v>
      </c>
      <c r="J3303" s="2">
        <v>128118000</v>
      </c>
      <c r="K3303" s="2">
        <v>128201000</v>
      </c>
      <c r="L3303" s="2">
        <v>128176000</v>
      </c>
      <c r="M3303" s="2">
        <v>126811000</v>
      </c>
      <c r="N3303" s="2">
        <v>126030000</v>
      </c>
      <c r="O3303" s="2">
        <v>124962000</v>
      </c>
      <c r="P3303" s="2">
        <v>125301000</v>
      </c>
      <c r="Q3303" s="2">
        <v>124974000</v>
      </c>
      <c r="R3303" s="2">
        <v>123731000</v>
      </c>
      <c r="S3303" s="2">
        <v>123004000</v>
      </c>
      <c r="T3303" s="2">
        <v>121435000</v>
      </c>
      <c r="U3303" s="2">
        <v>120204000</v>
      </c>
      <c r="V3303" s="2">
        <v>120572000</v>
      </c>
      <c r="W3303" s="2">
        <v>120973000</v>
      </c>
      <c r="X3303" s="2">
        <v>122233000</v>
      </c>
      <c r="Y3303" s="2">
        <v>124046000</v>
      </c>
      <c r="Z3303" s="2">
        <v>126000000</v>
      </c>
      <c r="AA3303" s="2">
        <v>126342000</v>
      </c>
      <c r="AB3303" s="2">
        <v>126532000</v>
      </c>
      <c r="AC3303" s="2">
        <v>126990000</v>
      </c>
      <c r="AD3303" s="2">
        <v>127177000</v>
      </c>
      <c r="AE3303" s="2">
        <v>127977000</v>
      </c>
      <c r="AF3303" s="2">
        <v>128397000</v>
      </c>
    </row>
    <row r="3304" spans="1:32">
      <c r="A3304" t="s">
        <v>8921</v>
      </c>
      <c r="B3304" t="s">
        <v>19</v>
      </c>
      <c r="C3304" s="2">
        <v>666674000</v>
      </c>
      <c r="D3304" s="2">
        <v>694786000</v>
      </c>
      <c r="E3304" s="2">
        <v>650087000</v>
      </c>
      <c r="F3304" s="2">
        <v>653032000</v>
      </c>
      <c r="G3304" s="2">
        <v>649070000</v>
      </c>
      <c r="H3304" s="2">
        <v>638821000</v>
      </c>
      <c r="I3304" s="2">
        <v>629319000</v>
      </c>
      <c r="J3304" s="2">
        <v>631410000</v>
      </c>
      <c r="K3304" s="2">
        <v>631818000</v>
      </c>
      <c r="L3304" s="2">
        <v>631699000</v>
      </c>
      <c r="M3304" s="2">
        <v>624971000</v>
      </c>
      <c r="N3304" s="2">
        <v>621122000</v>
      </c>
      <c r="O3304" s="2">
        <v>615859000</v>
      </c>
      <c r="P3304" s="2">
        <v>617529000</v>
      </c>
      <c r="Q3304" s="2">
        <v>615915000</v>
      </c>
      <c r="R3304" s="2">
        <v>609792000</v>
      </c>
      <c r="S3304" s="2">
        <v>606209000</v>
      </c>
      <c r="T3304" s="2">
        <v>598477000</v>
      </c>
      <c r="U3304" s="2">
        <v>592409000</v>
      </c>
      <c r="V3304" s="2">
        <v>594224000</v>
      </c>
      <c r="W3304" s="2">
        <v>596199000</v>
      </c>
      <c r="X3304" s="2">
        <v>602408000</v>
      </c>
      <c r="Y3304" s="2">
        <v>611345000</v>
      </c>
      <c r="Z3304" s="2">
        <v>620972000</v>
      </c>
      <c r="AA3304" s="2">
        <v>622656000</v>
      </c>
      <c r="AB3304" s="2">
        <v>623596000</v>
      </c>
      <c r="AC3304" s="2">
        <v>625855000</v>
      </c>
      <c r="AD3304" s="2">
        <v>626774000</v>
      </c>
      <c r="AE3304" s="2">
        <v>630718000</v>
      </c>
      <c r="AF3304" s="2">
        <v>632786000</v>
      </c>
    </row>
    <row r="3305" spans="1:32">
      <c r="A3305" t="s">
        <v>8922</v>
      </c>
      <c r="B3305" t="s">
        <v>19</v>
      </c>
      <c r="C3305" s="2">
        <v>1979700000</v>
      </c>
      <c r="D3305" s="2">
        <v>2063180000</v>
      </c>
      <c r="E3305" s="2">
        <v>1930440000</v>
      </c>
      <c r="F3305" s="2">
        <v>1939190000</v>
      </c>
      <c r="G3305" s="2">
        <v>1927420000</v>
      </c>
      <c r="H3305" s="2">
        <v>1896990000</v>
      </c>
      <c r="I3305" s="2">
        <v>1868770000</v>
      </c>
      <c r="J3305" s="2">
        <v>1874980000</v>
      </c>
      <c r="K3305" s="2">
        <v>1876190000</v>
      </c>
      <c r="L3305" s="2">
        <v>1875840000</v>
      </c>
      <c r="M3305" s="2">
        <v>1855860000</v>
      </c>
      <c r="N3305" s="2">
        <v>1844430000</v>
      </c>
      <c r="O3305" s="2">
        <v>1828800000</v>
      </c>
      <c r="P3305" s="2">
        <v>1833760000</v>
      </c>
      <c r="Q3305" s="2">
        <v>1828970000</v>
      </c>
      <c r="R3305" s="2">
        <v>1810790000</v>
      </c>
      <c r="S3305" s="2">
        <v>1800150000</v>
      </c>
      <c r="T3305" s="2">
        <v>1777180000</v>
      </c>
      <c r="U3305" s="2">
        <v>1759170000</v>
      </c>
      <c r="V3305" s="2">
        <v>1764560000</v>
      </c>
      <c r="W3305" s="2">
        <v>1770420000</v>
      </c>
      <c r="X3305" s="2">
        <v>1788860000</v>
      </c>
      <c r="Y3305" s="2">
        <v>1815400000</v>
      </c>
      <c r="Z3305" s="2">
        <v>1843980000</v>
      </c>
      <c r="AA3305" s="2">
        <v>1848990000</v>
      </c>
      <c r="AB3305" s="2">
        <v>1851780000</v>
      </c>
      <c r="AC3305" s="2">
        <v>1858480000</v>
      </c>
      <c r="AD3305" s="2">
        <v>1861210000</v>
      </c>
      <c r="AE3305" s="2">
        <v>1872920000</v>
      </c>
      <c r="AF3305" s="2">
        <v>1879070000</v>
      </c>
    </row>
    <row r="3306" spans="1:32">
      <c r="A3306" t="s">
        <v>8923</v>
      </c>
      <c r="B3306" t="s">
        <v>19</v>
      </c>
      <c r="C3306" s="2">
        <v>140253000</v>
      </c>
      <c r="D3306" s="2">
        <v>146167000</v>
      </c>
      <c r="E3306" s="2">
        <v>136764000</v>
      </c>
      <c r="F3306" s="2">
        <v>137383000</v>
      </c>
      <c r="G3306" s="2">
        <v>136550000</v>
      </c>
      <c r="H3306" s="2">
        <v>134393000</v>
      </c>
      <c r="I3306" s="2">
        <v>132395000</v>
      </c>
      <c r="J3306" s="2">
        <v>132834000</v>
      </c>
      <c r="K3306" s="2">
        <v>132920000</v>
      </c>
      <c r="L3306" s="2">
        <v>132895000</v>
      </c>
      <c r="M3306" s="2">
        <v>131480000</v>
      </c>
      <c r="N3306" s="2">
        <v>130670000</v>
      </c>
      <c r="O3306" s="2">
        <v>129563000</v>
      </c>
      <c r="P3306" s="2">
        <v>129914000</v>
      </c>
      <c r="Q3306" s="2">
        <v>129575000</v>
      </c>
      <c r="R3306" s="2">
        <v>128287000</v>
      </c>
      <c r="S3306" s="2">
        <v>127533000</v>
      </c>
      <c r="T3306" s="2">
        <v>125906000</v>
      </c>
      <c r="U3306" s="2">
        <v>124629000</v>
      </c>
      <c r="V3306" s="2">
        <v>125011000</v>
      </c>
      <c r="W3306" s="2">
        <v>125427000</v>
      </c>
      <c r="X3306" s="2">
        <v>126733000</v>
      </c>
      <c r="Y3306" s="2">
        <v>128613000</v>
      </c>
      <c r="Z3306" s="2">
        <v>130639000</v>
      </c>
      <c r="AA3306" s="2">
        <v>130993000</v>
      </c>
      <c r="AB3306" s="2">
        <v>131191000</v>
      </c>
      <c r="AC3306" s="2">
        <v>131666000</v>
      </c>
      <c r="AD3306" s="2">
        <v>131859000</v>
      </c>
      <c r="AE3306" s="2">
        <v>132689000</v>
      </c>
      <c r="AF3306" s="2">
        <v>133124000</v>
      </c>
    </row>
    <row r="3307" spans="1:32">
      <c r="A3307" t="s">
        <v>8924</v>
      </c>
      <c r="B3307" t="s">
        <v>19</v>
      </c>
      <c r="C3307" s="2">
        <v>125851000</v>
      </c>
      <c r="D3307" s="2">
        <v>131158000</v>
      </c>
      <c r="E3307" s="2">
        <v>122720000</v>
      </c>
      <c r="F3307" s="2">
        <v>123276000</v>
      </c>
      <c r="G3307" s="2">
        <v>122528000</v>
      </c>
      <c r="H3307" s="2">
        <v>120593000</v>
      </c>
      <c r="I3307" s="2">
        <v>118799000</v>
      </c>
      <c r="J3307" s="2">
        <v>119194000</v>
      </c>
      <c r="K3307" s="2">
        <v>119271000</v>
      </c>
      <c r="L3307" s="2">
        <v>119249000</v>
      </c>
      <c r="M3307" s="2">
        <v>117979000</v>
      </c>
      <c r="N3307" s="2">
        <v>117252000</v>
      </c>
      <c r="O3307" s="2">
        <v>116259000</v>
      </c>
      <c r="P3307" s="2">
        <v>116574000</v>
      </c>
      <c r="Q3307" s="2">
        <v>116269000</v>
      </c>
      <c r="R3307" s="2">
        <v>115113000</v>
      </c>
      <c r="S3307" s="2">
        <v>114437000</v>
      </c>
      <c r="T3307" s="2">
        <v>112977000</v>
      </c>
      <c r="U3307" s="2">
        <v>111832000</v>
      </c>
      <c r="V3307" s="2">
        <v>112174000</v>
      </c>
      <c r="W3307" s="2">
        <v>112547000</v>
      </c>
      <c r="X3307" s="2">
        <v>113719000</v>
      </c>
      <c r="Y3307" s="2">
        <v>115406000</v>
      </c>
      <c r="Z3307" s="2">
        <v>117224000</v>
      </c>
      <c r="AA3307" s="2">
        <v>117542000</v>
      </c>
      <c r="AB3307" s="2">
        <v>117719000</v>
      </c>
      <c r="AC3307" s="2">
        <v>118145000</v>
      </c>
      <c r="AD3307" s="2">
        <v>118319000</v>
      </c>
      <c r="AE3307" s="2">
        <v>119063000</v>
      </c>
      <c r="AF3307" s="2">
        <v>119454000</v>
      </c>
    </row>
    <row r="3308" spans="1:32">
      <c r="A3308" t="s">
        <v>8925</v>
      </c>
      <c r="B3308" t="s">
        <v>19</v>
      </c>
      <c r="C3308" s="2">
        <v>326405000</v>
      </c>
      <c r="D3308" s="2">
        <v>340169000</v>
      </c>
      <c r="E3308" s="2">
        <v>318284000</v>
      </c>
      <c r="F3308" s="2">
        <v>319726000</v>
      </c>
      <c r="G3308" s="2">
        <v>317786000</v>
      </c>
      <c r="H3308" s="2">
        <v>312768000</v>
      </c>
      <c r="I3308" s="2">
        <v>308116000</v>
      </c>
      <c r="J3308" s="2">
        <v>309140000</v>
      </c>
      <c r="K3308" s="2">
        <v>309340000</v>
      </c>
      <c r="L3308" s="2">
        <v>309281000</v>
      </c>
      <c r="M3308" s="2">
        <v>305987000</v>
      </c>
      <c r="N3308" s="2">
        <v>304103000</v>
      </c>
      <c r="O3308" s="2">
        <v>301526000</v>
      </c>
      <c r="P3308" s="2">
        <v>302344000</v>
      </c>
      <c r="Q3308" s="2">
        <v>301554000</v>
      </c>
      <c r="R3308" s="2">
        <v>298556000</v>
      </c>
      <c r="S3308" s="2">
        <v>296801000</v>
      </c>
      <c r="T3308" s="2">
        <v>293016000</v>
      </c>
      <c r="U3308" s="2">
        <v>290045000</v>
      </c>
      <c r="V3308" s="2">
        <v>290933000</v>
      </c>
      <c r="W3308" s="2">
        <v>291901000</v>
      </c>
      <c r="X3308" s="2">
        <v>294940000</v>
      </c>
      <c r="Y3308" s="2">
        <v>299316000</v>
      </c>
      <c r="Z3308" s="2">
        <v>304029000</v>
      </c>
      <c r="AA3308" s="2">
        <v>304854000</v>
      </c>
      <c r="AB3308" s="2">
        <v>305314000</v>
      </c>
      <c r="AC3308" s="2">
        <v>306420000</v>
      </c>
      <c r="AD3308" s="2">
        <v>306870000</v>
      </c>
      <c r="AE3308" s="2">
        <v>308801000</v>
      </c>
      <c r="AF3308" s="2">
        <v>309813000</v>
      </c>
    </row>
    <row r="3309" spans="1:32">
      <c r="A3309" t="s">
        <v>8926</v>
      </c>
      <c r="B3309" t="s">
        <v>19</v>
      </c>
      <c r="C3309" s="2">
        <v>32977000</v>
      </c>
      <c r="D3309" s="2">
        <v>34367600</v>
      </c>
      <c r="E3309" s="2">
        <v>32156600</v>
      </c>
      <c r="F3309" s="2">
        <v>32302200</v>
      </c>
      <c r="G3309" s="2">
        <v>32106200</v>
      </c>
      <c r="H3309" s="2">
        <v>31599200</v>
      </c>
      <c r="I3309" s="2">
        <v>31129200</v>
      </c>
      <c r="J3309" s="2">
        <v>31232700</v>
      </c>
      <c r="K3309" s="2">
        <v>31252900</v>
      </c>
      <c r="L3309" s="2">
        <v>31247000</v>
      </c>
      <c r="M3309" s="2">
        <v>30914200</v>
      </c>
      <c r="N3309" s="2">
        <v>30723800</v>
      </c>
      <c r="O3309" s="2">
        <v>30463500</v>
      </c>
      <c r="P3309" s="2">
        <v>30546100</v>
      </c>
      <c r="Q3309" s="2">
        <v>30466200</v>
      </c>
      <c r="R3309" s="2">
        <v>30163300</v>
      </c>
      <c r="S3309" s="2">
        <v>29986100</v>
      </c>
      <c r="T3309" s="2">
        <v>29603600</v>
      </c>
      <c r="U3309" s="2">
        <v>29303500</v>
      </c>
      <c r="V3309" s="2">
        <v>29393300</v>
      </c>
      <c r="W3309" s="2">
        <v>29491000</v>
      </c>
      <c r="X3309" s="2">
        <v>29798100</v>
      </c>
      <c r="Y3309" s="2">
        <v>30240200</v>
      </c>
      <c r="Z3309" s="2">
        <v>30716400</v>
      </c>
      <c r="AA3309" s="2">
        <v>30799700</v>
      </c>
      <c r="AB3309" s="2">
        <v>30846100</v>
      </c>
      <c r="AC3309" s="2">
        <v>30957900</v>
      </c>
      <c r="AD3309" s="2">
        <v>31003400</v>
      </c>
      <c r="AE3309" s="2">
        <v>31198400</v>
      </c>
      <c r="AF3309" s="2">
        <v>31300700</v>
      </c>
    </row>
    <row r="3310" spans="1:32">
      <c r="A3310" t="s">
        <v>8927</v>
      </c>
      <c r="B3310" t="s">
        <v>19</v>
      </c>
      <c r="C3310" s="2">
        <v>21670600</v>
      </c>
      <c r="D3310" s="2">
        <v>22584400</v>
      </c>
      <c r="E3310" s="2">
        <v>21131400</v>
      </c>
      <c r="F3310" s="2">
        <v>21227200</v>
      </c>
      <c r="G3310" s="2">
        <v>21098400</v>
      </c>
      <c r="H3310" s="2">
        <v>20765200</v>
      </c>
      <c r="I3310" s="2">
        <v>20456400</v>
      </c>
      <c r="J3310" s="2">
        <v>20524300</v>
      </c>
      <c r="K3310" s="2">
        <v>20537600</v>
      </c>
      <c r="L3310" s="2">
        <v>20533700</v>
      </c>
      <c r="M3310" s="2">
        <v>20315000</v>
      </c>
      <c r="N3310" s="2">
        <v>20189900</v>
      </c>
      <c r="O3310" s="2">
        <v>20018800</v>
      </c>
      <c r="P3310" s="2">
        <v>20073100</v>
      </c>
      <c r="Q3310" s="2">
        <v>20020700</v>
      </c>
      <c r="R3310" s="2">
        <v>19821600</v>
      </c>
      <c r="S3310" s="2">
        <v>19705200</v>
      </c>
      <c r="T3310" s="2">
        <v>19453800</v>
      </c>
      <c r="U3310" s="2">
        <v>19256600</v>
      </c>
      <c r="V3310" s="2">
        <v>19315600</v>
      </c>
      <c r="W3310" s="2">
        <v>19379800</v>
      </c>
      <c r="X3310" s="2">
        <v>19581600</v>
      </c>
      <c r="Y3310" s="2">
        <v>19872100</v>
      </c>
      <c r="Z3310" s="2">
        <v>20185000</v>
      </c>
      <c r="AA3310" s="2">
        <v>20239800</v>
      </c>
      <c r="AB3310" s="2">
        <v>20270300</v>
      </c>
      <c r="AC3310" s="2">
        <v>20343800</v>
      </c>
      <c r="AD3310" s="2">
        <v>20373600</v>
      </c>
      <c r="AE3310" s="2">
        <v>20501800</v>
      </c>
      <c r="AF3310" s="2">
        <v>20569100</v>
      </c>
    </row>
    <row r="3311" spans="1:32">
      <c r="A3311" t="s">
        <v>8928</v>
      </c>
      <c r="B3311" t="s">
        <v>19</v>
      </c>
      <c r="C3311" s="2">
        <v>280641000</v>
      </c>
      <c r="D3311" s="2">
        <v>292475000</v>
      </c>
      <c r="E3311" s="2">
        <v>273659000</v>
      </c>
      <c r="F3311" s="2">
        <v>274898000</v>
      </c>
      <c r="G3311" s="2">
        <v>273230000</v>
      </c>
      <c r="H3311" s="2">
        <v>268916000</v>
      </c>
      <c r="I3311" s="2">
        <v>264916000</v>
      </c>
      <c r="J3311" s="2">
        <v>265796000</v>
      </c>
      <c r="K3311" s="2">
        <v>265968000</v>
      </c>
      <c r="L3311" s="2">
        <v>265918000</v>
      </c>
      <c r="M3311" s="2">
        <v>263086000</v>
      </c>
      <c r="N3311" s="2">
        <v>261466000</v>
      </c>
      <c r="O3311" s="2">
        <v>259250000</v>
      </c>
      <c r="P3311" s="2">
        <v>259953000</v>
      </c>
      <c r="Q3311" s="2">
        <v>259274000</v>
      </c>
      <c r="R3311" s="2">
        <v>256696000</v>
      </c>
      <c r="S3311" s="2">
        <v>255188000</v>
      </c>
      <c r="T3311" s="2">
        <v>251933000</v>
      </c>
      <c r="U3311" s="2">
        <v>249379000</v>
      </c>
      <c r="V3311" s="2">
        <v>250143000</v>
      </c>
      <c r="W3311" s="2">
        <v>250974000</v>
      </c>
      <c r="X3311" s="2">
        <v>253588000</v>
      </c>
      <c r="Y3311" s="2">
        <v>257350000</v>
      </c>
      <c r="Z3311" s="2">
        <v>261402000</v>
      </c>
      <c r="AA3311" s="2">
        <v>262112000</v>
      </c>
      <c r="AB3311" s="2">
        <v>262507000</v>
      </c>
      <c r="AC3311" s="2">
        <v>263458000</v>
      </c>
      <c r="AD3311" s="2">
        <v>263845000</v>
      </c>
      <c r="AE3311" s="2">
        <v>265505000</v>
      </c>
      <c r="AF3311" s="2">
        <v>266376000</v>
      </c>
    </row>
    <row r="3312" spans="1:32">
      <c r="A3312" t="s">
        <v>8929</v>
      </c>
      <c r="B3312" t="s">
        <v>19</v>
      </c>
      <c r="C3312" s="2">
        <v>88970600</v>
      </c>
      <c r="D3312" s="2">
        <v>92722300</v>
      </c>
      <c r="E3312" s="2">
        <v>86757100</v>
      </c>
      <c r="F3312" s="2">
        <v>87150000</v>
      </c>
      <c r="G3312" s="2">
        <v>86621200</v>
      </c>
      <c r="H3312" s="2">
        <v>85253500</v>
      </c>
      <c r="I3312" s="2">
        <v>83985400</v>
      </c>
      <c r="J3312" s="2">
        <v>84264500</v>
      </c>
      <c r="K3312" s="2">
        <v>84319000</v>
      </c>
      <c r="L3312" s="2">
        <v>84303100</v>
      </c>
      <c r="M3312" s="2">
        <v>83405200</v>
      </c>
      <c r="N3312" s="2">
        <v>82891500</v>
      </c>
      <c r="O3312" s="2">
        <v>82189200</v>
      </c>
      <c r="P3312" s="2">
        <v>82412000</v>
      </c>
      <c r="Q3312" s="2">
        <v>82196700</v>
      </c>
      <c r="R3312" s="2">
        <v>81379500</v>
      </c>
      <c r="S3312" s="2">
        <v>80901300</v>
      </c>
      <c r="T3312" s="2">
        <v>79869400</v>
      </c>
      <c r="U3312" s="2">
        <v>79059600</v>
      </c>
      <c r="V3312" s="2">
        <v>79301900</v>
      </c>
      <c r="W3312" s="2">
        <v>79565500</v>
      </c>
      <c r="X3312" s="2">
        <v>80394000</v>
      </c>
      <c r="Y3312" s="2">
        <v>81586800</v>
      </c>
      <c r="Z3312" s="2">
        <v>82871500</v>
      </c>
      <c r="AA3312" s="2">
        <v>83096300</v>
      </c>
      <c r="AB3312" s="2">
        <v>83221600</v>
      </c>
      <c r="AC3312" s="2">
        <v>83523100</v>
      </c>
      <c r="AD3312" s="2">
        <v>83645800</v>
      </c>
      <c r="AE3312" s="2">
        <v>84172100</v>
      </c>
      <c r="AF3312" s="2">
        <v>84448100</v>
      </c>
    </row>
    <row r="3313" spans="1:32">
      <c r="A3313" t="s">
        <v>8930</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8931</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8932</v>
      </c>
      <c r="B3315" t="s">
        <v>19</v>
      </c>
      <c r="C3315" s="2">
        <v>99042700</v>
      </c>
      <c r="D3315" s="2">
        <v>99444700</v>
      </c>
      <c r="E3315" s="2">
        <v>103113000</v>
      </c>
      <c r="F3315" s="2">
        <v>98801500</v>
      </c>
      <c r="G3315" s="2">
        <v>95635800</v>
      </c>
      <c r="H3315" s="2">
        <v>92068000</v>
      </c>
      <c r="I3315" s="2">
        <v>88580700</v>
      </c>
      <c r="J3315" s="2">
        <v>86249100</v>
      </c>
      <c r="K3315" s="2">
        <v>84600900</v>
      </c>
      <c r="L3315" s="2">
        <v>82982800</v>
      </c>
      <c r="M3315" s="2">
        <v>81374800</v>
      </c>
      <c r="N3315" s="2">
        <v>80118600</v>
      </c>
      <c r="O3315" s="2">
        <v>79153800</v>
      </c>
      <c r="P3315" s="2">
        <v>78249300</v>
      </c>
      <c r="Q3315" s="2">
        <v>77887500</v>
      </c>
      <c r="R3315" s="2">
        <v>77827200</v>
      </c>
      <c r="S3315" s="2">
        <v>78008100</v>
      </c>
      <c r="T3315" s="2">
        <v>78329700</v>
      </c>
      <c r="U3315" s="2">
        <v>78882400</v>
      </c>
      <c r="V3315" s="2">
        <v>79385000</v>
      </c>
      <c r="W3315" s="2">
        <v>79947800</v>
      </c>
      <c r="X3315" s="2">
        <v>80470300</v>
      </c>
      <c r="Y3315" s="2">
        <v>81555700</v>
      </c>
      <c r="Z3315" s="2">
        <v>82560700</v>
      </c>
      <c r="AA3315" s="2">
        <v>83505400</v>
      </c>
      <c r="AB3315" s="2">
        <v>84289300</v>
      </c>
      <c r="AC3315" s="2">
        <v>84610900</v>
      </c>
      <c r="AD3315" s="2">
        <v>84681300</v>
      </c>
      <c r="AE3315" s="2">
        <v>85002900</v>
      </c>
      <c r="AF3315" s="2">
        <v>85806900</v>
      </c>
    </row>
    <row r="3316" spans="1:32">
      <c r="A3316" t="s">
        <v>8933</v>
      </c>
      <c r="B3316" t="s">
        <v>19</v>
      </c>
      <c r="C3316" s="2">
        <v>488118000</v>
      </c>
      <c r="D3316" s="2">
        <v>490099000</v>
      </c>
      <c r="E3316" s="2">
        <v>508178000</v>
      </c>
      <c r="F3316" s="2">
        <v>486929000</v>
      </c>
      <c r="G3316" s="2">
        <v>471327000</v>
      </c>
      <c r="H3316" s="2">
        <v>453744000</v>
      </c>
      <c r="I3316" s="2">
        <v>436557000</v>
      </c>
      <c r="J3316" s="2">
        <v>425066000</v>
      </c>
      <c r="K3316" s="2">
        <v>416944000</v>
      </c>
      <c r="L3316" s="2">
        <v>408969000</v>
      </c>
      <c r="M3316" s="2">
        <v>401044000</v>
      </c>
      <c r="N3316" s="2">
        <v>394853000</v>
      </c>
      <c r="O3316" s="2">
        <v>390098000</v>
      </c>
      <c r="P3316" s="2">
        <v>385641000</v>
      </c>
      <c r="Q3316" s="2">
        <v>383858000</v>
      </c>
      <c r="R3316" s="2">
        <v>383560000</v>
      </c>
      <c r="S3316" s="2">
        <v>384452000</v>
      </c>
      <c r="T3316" s="2">
        <v>386037000</v>
      </c>
      <c r="U3316" s="2">
        <v>388761000</v>
      </c>
      <c r="V3316" s="2">
        <v>391237000</v>
      </c>
      <c r="W3316" s="2">
        <v>394011000</v>
      </c>
      <c r="X3316" s="2">
        <v>396587000</v>
      </c>
      <c r="Y3316" s="2">
        <v>401936000</v>
      </c>
      <c r="Z3316" s="2">
        <v>406889000</v>
      </c>
      <c r="AA3316" s="2">
        <v>411545000</v>
      </c>
      <c r="AB3316" s="2">
        <v>415408000</v>
      </c>
      <c r="AC3316" s="2">
        <v>416993000</v>
      </c>
      <c r="AD3316" s="2">
        <v>417340000</v>
      </c>
      <c r="AE3316" s="2">
        <v>418925000</v>
      </c>
      <c r="AF3316" s="2">
        <v>422887000</v>
      </c>
    </row>
    <row r="3317" spans="1:32">
      <c r="A3317" t="s">
        <v>8934</v>
      </c>
      <c r="B3317" t="s">
        <v>19</v>
      </c>
      <c r="C3317" s="2">
        <v>1449470000</v>
      </c>
      <c r="D3317" s="2">
        <v>1455360000</v>
      </c>
      <c r="E3317" s="2">
        <v>1509040000</v>
      </c>
      <c r="F3317" s="2">
        <v>1445940000</v>
      </c>
      <c r="G3317" s="2">
        <v>1399610000</v>
      </c>
      <c r="H3317" s="2">
        <v>1347400000</v>
      </c>
      <c r="I3317" s="2">
        <v>1296360000</v>
      </c>
      <c r="J3317" s="2">
        <v>1262240000</v>
      </c>
      <c r="K3317" s="2">
        <v>1238120000</v>
      </c>
      <c r="L3317" s="2">
        <v>1214440000</v>
      </c>
      <c r="M3317" s="2">
        <v>1190910000</v>
      </c>
      <c r="N3317" s="2">
        <v>1172520000</v>
      </c>
      <c r="O3317" s="2">
        <v>1158400000</v>
      </c>
      <c r="P3317" s="2">
        <v>1145160000</v>
      </c>
      <c r="Q3317" s="2">
        <v>1139870000</v>
      </c>
      <c r="R3317" s="2">
        <v>1138990000</v>
      </c>
      <c r="S3317" s="2">
        <v>1141630000</v>
      </c>
      <c r="T3317" s="2">
        <v>1146340000</v>
      </c>
      <c r="U3317" s="2">
        <v>1154430000</v>
      </c>
      <c r="V3317" s="2">
        <v>1161780000</v>
      </c>
      <c r="W3317" s="2">
        <v>1170020000</v>
      </c>
      <c r="X3317" s="2">
        <v>1177670000</v>
      </c>
      <c r="Y3317" s="2">
        <v>1193550000</v>
      </c>
      <c r="Z3317" s="2">
        <v>1208260000</v>
      </c>
      <c r="AA3317" s="2">
        <v>1222090000</v>
      </c>
      <c r="AB3317" s="2">
        <v>1233560000</v>
      </c>
      <c r="AC3317" s="2">
        <v>1238270000</v>
      </c>
      <c r="AD3317" s="2">
        <v>1239300000</v>
      </c>
      <c r="AE3317" s="2">
        <v>1244000000</v>
      </c>
      <c r="AF3317" s="2">
        <v>1255770000</v>
      </c>
    </row>
    <row r="3318" spans="1:32">
      <c r="A3318" t="s">
        <v>8935</v>
      </c>
      <c r="B3318" t="s">
        <v>19</v>
      </c>
      <c r="C3318" s="2">
        <v>102689000</v>
      </c>
      <c r="D3318" s="2">
        <v>103106000</v>
      </c>
      <c r="E3318" s="2">
        <v>106909000</v>
      </c>
      <c r="F3318" s="2">
        <v>102439000</v>
      </c>
      <c r="G3318" s="2">
        <v>99156700</v>
      </c>
      <c r="H3318" s="2">
        <v>95457600</v>
      </c>
      <c r="I3318" s="2">
        <v>91841900</v>
      </c>
      <c r="J3318" s="2">
        <v>89424400</v>
      </c>
      <c r="K3318" s="2">
        <v>87715600</v>
      </c>
      <c r="L3318" s="2">
        <v>86037900</v>
      </c>
      <c r="M3318" s="2">
        <v>84370700</v>
      </c>
      <c r="N3318" s="2">
        <v>83068200</v>
      </c>
      <c r="O3318" s="2">
        <v>82067900</v>
      </c>
      <c r="P3318" s="2">
        <v>81130100</v>
      </c>
      <c r="Q3318" s="2">
        <v>80755000</v>
      </c>
      <c r="R3318" s="2">
        <v>80692500</v>
      </c>
      <c r="S3318" s="2">
        <v>80880000</v>
      </c>
      <c r="T3318" s="2">
        <v>81213500</v>
      </c>
      <c r="U3318" s="2">
        <v>81786600</v>
      </c>
      <c r="V3318" s="2">
        <v>82307600</v>
      </c>
      <c r="W3318" s="2">
        <v>82891100</v>
      </c>
      <c r="X3318" s="2">
        <v>83432900</v>
      </c>
      <c r="Y3318" s="2">
        <v>84558300</v>
      </c>
      <c r="Z3318" s="2">
        <v>85600300</v>
      </c>
      <c r="AA3318" s="2">
        <v>86579800</v>
      </c>
      <c r="AB3318" s="2">
        <v>87392500</v>
      </c>
      <c r="AC3318" s="2">
        <v>87726000</v>
      </c>
      <c r="AD3318" s="2">
        <v>87798900</v>
      </c>
      <c r="AE3318" s="2">
        <v>88132400</v>
      </c>
      <c r="AF3318" s="2">
        <v>88966000</v>
      </c>
    </row>
    <row r="3319" spans="1:32">
      <c r="A3319" t="s">
        <v>8936</v>
      </c>
      <c r="B3319" t="s">
        <v>19</v>
      </c>
      <c r="C3319" s="2">
        <v>92144200</v>
      </c>
      <c r="D3319" s="2">
        <v>92518200</v>
      </c>
      <c r="E3319" s="2">
        <v>95931000</v>
      </c>
      <c r="F3319" s="2">
        <v>91919800</v>
      </c>
      <c r="G3319" s="2">
        <v>88974600</v>
      </c>
      <c r="H3319" s="2">
        <v>85655400</v>
      </c>
      <c r="I3319" s="2">
        <v>82410900</v>
      </c>
      <c r="J3319" s="2">
        <v>80241700</v>
      </c>
      <c r="K3319" s="2">
        <v>78708300</v>
      </c>
      <c r="L3319" s="2">
        <v>77203000</v>
      </c>
      <c r="M3319" s="2">
        <v>75707000</v>
      </c>
      <c r="N3319" s="2">
        <v>74538200</v>
      </c>
      <c r="O3319" s="2">
        <v>73640600</v>
      </c>
      <c r="P3319" s="2">
        <v>72799100</v>
      </c>
      <c r="Q3319" s="2">
        <v>72462500</v>
      </c>
      <c r="R3319" s="2">
        <v>72406400</v>
      </c>
      <c r="S3319" s="2">
        <v>72574700</v>
      </c>
      <c r="T3319" s="2">
        <v>72873900</v>
      </c>
      <c r="U3319" s="2">
        <v>73388200</v>
      </c>
      <c r="V3319" s="2">
        <v>73855600</v>
      </c>
      <c r="W3319" s="2">
        <v>74379200</v>
      </c>
      <c r="X3319" s="2">
        <v>74865400</v>
      </c>
      <c r="Y3319" s="2">
        <v>75875200</v>
      </c>
      <c r="Z3319" s="2">
        <v>76810200</v>
      </c>
      <c r="AA3319" s="2">
        <v>77689200</v>
      </c>
      <c r="AB3319" s="2">
        <v>78418400</v>
      </c>
      <c r="AC3319" s="2">
        <v>78717600</v>
      </c>
      <c r="AD3319" s="2">
        <v>78783100</v>
      </c>
      <c r="AE3319" s="2">
        <v>79082300</v>
      </c>
      <c r="AF3319" s="2">
        <v>79830300</v>
      </c>
    </row>
    <row r="3320" spans="1:32">
      <c r="A3320" t="s">
        <v>8937</v>
      </c>
      <c r="B3320" t="s">
        <v>19</v>
      </c>
      <c r="C3320" s="2">
        <v>238984000</v>
      </c>
      <c r="D3320" s="2">
        <v>239954000</v>
      </c>
      <c r="E3320" s="2">
        <v>248805000</v>
      </c>
      <c r="F3320" s="2">
        <v>238402000</v>
      </c>
      <c r="G3320" s="2">
        <v>230763000</v>
      </c>
      <c r="H3320" s="2">
        <v>222154000</v>
      </c>
      <c r="I3320" s="2">
        <v>213740000</v>
      </c>
      <c r="J3320" s="2">
        <v>208114000</v>
      </c>
      <c r="K3320" s="2">
        <v>204136000</v>
      </c>
      <c r="L3320" s="2">
        <v>200232000</v>
      </c>
      <c r="M3320" s="2">
        <v>196352000</v>
      </c>
      <c r="N3320" s="2">
        <v>193321000</v>
      </c>
      <c r="O3320" s="2">
        <v>190993000</v>
      </c>
      <c r="P3320" s="2">
        <v>188810000</v>
      </c>
      <c r="Q3320" s="2">
        <v>187938000</v>
      </c>
      <c r="R3320" s="2">
        <v>187792000</v>
      </c>
      <c r="S3320" s="2">
        <v>188228000</v>
      </c>
      <c r="T3320" s="2">
        <v>189004000</v>
      </c>
      <c r="U3320" s="2">
        <v>190338000</v>
      </c>
      <c r="V3320" s="2">
        <v>191551000</v>
      </c>
      <c r="W3320" s="2">
        <v>192909000</v>
      </c>
      <c r="X3320" s="2">
        <v>194170000</v>
      </c>
      <c r="Y3320" s="2">
        <v>196789000</v>
      </c>
      <c r="Z3320" s="2">
        <v>199214000</v>
      </c>
      <c r="AA3320" s="2">
        <v>201493000</v>
      </c>
      <c r="AB3320" s="2">
        <v>203385000</v>
      </c>
      <c r="AC3320" s="2">
        <v>204161000</v>
      </c>
      <c r="AD3320" s="2">
        <v>204330000</v>
      </c>
      <c r="AE3320" s="2">
        <v>205106000</v>
      </c>
      <c r="AF3320" s="2">
        <v>207046000</v>
      </c>
    </row>
    <row r="3321" spans="1:32">
      <c r="A3321" t="s">
        <v>8938</v>
      </c>
      <c r="B3321" t="s">
        <v>19</v>
      </c>
      <c r="C3321" s="2">
        <v>24144800</v>
      </c>
      <c r="D3321" s="2">
        <v>24242800</v>
      </c>
      <c r="E3321" s="2">
        <v>25137000</v>
      </c>
      <c r="F3321" s="2">
        <v>24086000</v>
      </c>
      <c r="G3321" s="2">
        <v>23314200</v>
      </c>
      <c r="H3321" s="2">
        <v>22444400</v>
      </c>
      <c r="I3321" s="2">
        <v>21594300</v>
      </c>
      <c r="J3321" s="2">
        <v>21025900</v>
      </c>
      <c r="K3321" s="2">
        <v>20624100</v>
      </c>
      <c r="L3321" s="2">
        <v>20229600</v>
      </c>
      <c r="M3321" s="2">
        <v>19837600</v>
      </c>
      <c r="N3321" s="2">
        <v>19531400</v>
      </c>
      <c r="O3321" s="2">
        <v>19296200</v>
      </c>
      <c r="P3321" s="2">
        <v>19075700</v>
      </c>
      <c r="Q3321" s="2">
        <v>18987500</v>
      </c>
      <c r="R3321" s="2">
        <v>18972800</v>
      </c>
      <c r="S3321" s="2">
        <v>19016900</v>
      </c>
      <c r="T3321" s="2">
        <v>19095300</v>
      </c>
      <c r="U3321" s="2">
        <v>19230000</v>
      </c>
      <c r="V3321" s="2">
        <v>19352600</v>
      </c>
      <c r="W3321" s="2">
        <v>19489800</v>
      </c>
      <c r="X3321" s="2">
        <v>19617200</v>
      </c>
      <c r="Y3321" s="2">
        <v>19881800</v>
      </c>
      <c r="Z3321" s="2">
        <v>20126800</v>
      </c>
      <c r="AA3321" s="2">
        <v>20357000</v>
      </c>
      <c r="AB3321" s="2">
        <v>20548200</v>
      </c>
      <c r="AC3321" s="2">
        <v>20626600</v>
      </c>
      <c r="AD3321" s="2">
        <v>20643700</v>
      </c>
      <c r="AE3321" s="2">
        <v>20722100</v>
      </c>
      <c r="AF3321" s="2">
        <v>20918100</v>
      </c>
    </row>
    <row r="3322" spans="1:32">
      <c r="A3322" t="s">
        <v>8939</v>
      </c>
      <c r="B3322" t="s">
        <v>19</v>
      </c>
      <c r="C3322" s="2">
        <v>15866600</v>
      </c>
      <c r="D3322" s="2">
        <v>15931000</v>
      </c>
      <c r="E3322" s="2">
        <v>16518600</v>
      </c>
      <c r="F3322" s="2">
        <v>15827900</v>
      </c>
      <c r="G3322" s="2">
        <v>15320800</v>
      </c>
      <c r="H3322" s="2">
        <v>14749200</v>
      </c>
      <c r="I3322" s="2">
        <v>14190500</v>
      </c>
      <c r="J3322" s="2">
        <v>13817000</v>
      </c>
      <c r="K3322" s="2">
        <v>13553000</v>
      </c>
      <c r="L3322" s="2">
        <v>13293800</v>
      </c>
      <c r="M3322" s="2">
        <v>13036200</v>
      </c>
      <c r="N3322" s="2">
        <v>12834900</v>
      </c>
      <c r="O3322" s="2">
        <v>12680400</v>
      </c>
      <c r="P3322" s="2">
        <v>12535500</v>
      </c>
      <c r="Q3322" s="2">
        <v>12477500</v>
      </c>
      <c r="R3322" s="2">
        <v>12467800</v>
      </c>
      <c r="S3322" s="2">
        <v>12496800</v>
      </c>
      <c r="T3322" s="2">
        <v>12548300</v>
      </c>
      <c r="U3322" s="2">
        <v>12636900</v>
      </c>
      <c r="V3322" s="2">
        <v>12717400</v>
      </c>
      <c r="W3322" s="2">
        <v>12807600</v>
      </c>
      <c r="X3322" s="2">
        <v>12891300</v>
      </c>
      <c r="Y3322" s="2">
        <v>13065200</v>
      </c>
      <c r="Z3322" s="2">
        <v>13226200</v>
      </c>
      <c r="AA3322" s="2">
        <v>13377500</v>
      </c>
      <c r="AB3322" s="2">
        <v>13503100</v>
      </c>
      <c r="AC3322" s="2">
        <v>13554600</v>
      </c>
      <c r="AD3322" s="2">
        <v>13565900</v>
      </c>
      <c r="AE3322" s="2">
        <v>13617400</v>
      </c>
      <c r="AF3322" s="2">
        <v>13746200</v>
      </c>
    </row>
    <row r="3323" spans="1:32">
      <c r="A3323" t="s">
        <v>8940</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8941</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8942</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8943</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8944</v>
      </c>
      <c r="B3327" t="s">
        <v>19</v>
      </c>
      <c r="C3327" s="2">
        <v>12230800</v>
      </c>
      <c r="D3327" s="2">
        <v>12281100</v>
      </c>
      <c r="E3327" s="2">
        <v>19095000</v>
      </c>
      <c r="F3327" s="2">
        <v>15235800</v>
      </c>
      <c r="G3327" s="2">
        <v>14240800</v>
      </c>
      <c r="H3327" s="2">
        <v>12954400</v>
      </c>
      <c r="I3327" s="2">
        <v>12180600</v>
      </c>
      <c r="J3327" s="2">
        <v>11768500</v>
      </c>
      <c r="K3327" s="2">
        <v>11768500</v>
      </c>
      <c r="L3327" s="2">
        <v>11818800</v>
      </c>
      <c r="M3327" s="2">
        <v>11899200</v>
      </c>
      <c r="N3327" s="2">
        <v>11999700</v>
      </c>
      <c r="O3327" s="2">
        <v>12190600</v>
      </c>
      <c r="P3327" s="2">
        <v>12351400</v>
      </c>
      <c r="Q3327" s="2">
        <v>12482100</v>
      </c>
      <c r="R3327" s="2">
        <v>12492100</v>
      </c>
      <c r="S3327" s="2">
        <v>12542400</v>
      </c>
      <c r="T3327" s="2">
        <v>12723300</v>
      </c>
      <c r="U3327" s="2">
        <v>12663000</v>
      </c>
      <c r="V3327" s="2">
        <v>12843900</v>
      </c>
      <c r="W3327" s="2">
        <v>12954400</v>
      </c>
      <c r="X3327" s="2">
        <v>13014700</v>
      </c>
      <c r="Y3327" s="2">
        <v>12964500</v>
      </c>
      <c r="Z3327" s="2">
        <v>12974500</v>
      </c>
      <c r="AA3327" s="2">
        <v>13004700</v>
      </c>
      <c r="AB3327" s="2">
        <v>13004700</v>
      </c>
      <c r="AC3327" s="2">
        <v>13014700</v>
      </c>
      <c r="AD3327" s="2">
        <v>12984600</v>
      </c>
      <c r="AE3327" s="2">
        <v>12934300</v>
      </c>
      <c r="AF3327" s="2">
        <v>12954400</v>
      </c>
    </row>
    <row r="3328" spans="1:32">
      <c r="A3328" t="s">
        <v>8945</v>
      </c>
      <c r="B3328" t="s">
        <v>19</v>
      </c>
      <c r="C3328" s="2">
        <v>60278000</v>
      </c>
      <c r="D3328" s="2">
        <v>60525700</v>
      </c>
      <c r="E3328" s="2">
        <v>94107000</v>
      </c>
      <c r="F3328" s="2">
        <v>75087500</v>
      </c>
      <c r="G3328" s="2">
        <v>70184000</v>
      </c>
      <c r="H3328" s="2">
        <v>63844200</v>
      </c>
      <c r="I3328" s="2">
        <v>60030400</v>
      </c>
      <c r="J3328" s="2">
        <v>57999600</v>
      </c>
      <c r="K3328" s="2">
        <v>57999600</v>
      </c>
      <c r="L3328" s="2">
        <v>58247300</v>
      </c>
      <c r="M3328" s="2">
        <v>58643500</v>
      </c>
      <c r="N3328" s="2">
        <v>59138800</v>
      </c>
      <c r="O3328" s="2">
        <v>60079900</v>
      </c>
      <c r="P3328" s="2">
        <v>60872400</v>
      </c>
      <c r="Q3328" s="2">
        <v>61516300</v>
      </c>
      <c r="R3328" s="2">
        <v>61565800</v>
      </c>
      <c r="S3328" s="2">
        <v>61813400</v>
      </c>
      <c r="T3328" s="2">
        <v>62705000</v>
      </c>
      <c r="U3328" s="2">
        <v>62407800</v>
      </c>
      <c r="V3328" s="2">
        <v>63299300</v>
      </c>
      <c r="W3328" s="2">
        <v>63844200</v>
      </c>
      <c r="X3328" s="2">
        <v>64141400</v>
      </c>
      <c r="Y3328" s="2">
        <v>63893700</v>
      </c>
      <c r="Z3328" s="2">
        <v>63943200</v>
      </c>
      <c r="AA3328" s="2">
        <v>64091800</v>
      </c>
      <c r="AB3328" s="2">
        <v>64091800</v>
      </c>
      <c r="AC3328" s="2">
        <v>64141400</v>
      </c>
      <c r="AD3328" s="2">
        <v>63992800</v>
      </c>
      <c r="AE3328" s="2">
        <v>63745100</v>
      </c>
      <c r="AF3328" s="2">
        <v>63844200</v>
      </c>
    </row>
    <row r="3329" spans="1:32">
      <c r="A3329" t="s">
        <v>8946</v>
      </c>
      <c r="B3329" t="s">
        <v>19</v>
      </c>
      <c r="C3329" s="2">
        <v>178996000</v>
      </c>
      <c r="D3329" s="2">
        <v>179732000</v>
      </c>
      <c r="E3329" s="2">
        <v>279452000</v>
      </c>
      <c r="F3329" s="2">
        <v>222973000</v>
      </c>
      <c r="G3329" s="2">
        <v>208412000</v>
      </c>
      <c r="H3329" s="2">
        <v>189586000</v>
      </c>
      <c r="I3329" s="2">
        <v>178261000</v>
      </c>
      <c r="J3329" s="2">
        <v>172231000</v>
      </c>
      <c r="K3329" s="2">
        <v>172231000</v>
      </c>
      <c r="L3329" s="2">
        <v>172966000</v>
      </c>
      <c r="M3329" s="2">
        <v>174143000</v>
      </c>
      <c r="N3329" s="2">
        <v>175614000</v>
      </c>
      <c r="O3329" s="2">
        <v>178408000</v>
      </c>
      <c r="P3329" s="2">
        <v>180761000</v>
      </c>
      <c r="Q3329" s="2">
        <v>182673000</v>
      </c>
      <c r="R3329" s="2">
        <v>182820000</v>
      </c>
      <c r="S3329" s="2">
        <v>183556000</v>
      </c>
      <c r="T3329" s="2">
        <v>186203000</v>
      </c>
      <c r="U3329" s="2">
        <v>185321000</v>
      </c>
      <c r="V3329" s="2">
        <v>187968000</v>
      </c>
      <c r="W3329" s="2">
        <v>189586000</v>
      </c>
      <c r="X3329" s="2">
        <v>190469000</v>
      </c>
      <c r="Y3329" s="2">
        <v>189733000</v>
      </c>
      <c r="Z3329" s="2">
        <v>189880000</v>
      </c>
      <c r="AA3329" s="2">
        <v>190322000</v>
      </c>
      <c r="AB3329" s="2">
        <v>190322000</v>
      </c>
      <c r="AC3329" s="2">
        <v>190469000</v>
      </c>
      <c r="AD3329" s="2">
        <v>190027000</v>
      </c>
      <c r="AE3329" s="2">
        <v>189292000</v>
      </c>
      <c r="AF3329" s="2">
        <v>189586000</v>
      </c>
    </row>
    <row r="3330" spans="1:32">
      <c r="A3330" t="s">
        <v>8947</v>
      </c>
      <c r="B3330" t="s">
        <v>19</v>
      </c>
      <c r="C3330" s="2">
        <v>12681100</v>
      </c>
      <c r="D3330" s="2">
        <v>12733200</v>
      </c>
      <c r="E3330" s="2">
        <v>19798000</v>
      </c>
      <c r="F3330" s="2">
        <v>15796700</v>
      </c>
      <c r="G3330" s="2">
        <v>14765100</v>
      </c>
      <c r="H3330" s="2">
        <v>13431400</v>
      </c>
      <c r="I3330" s="2">
        <v>12629000</v>
      </c>
      <c r="J3330" s="2">
        <v>12201800</v>
      </c>
      <c r="K3330" s="2">
        <v>12201800</v>
      </c>
      <c r="L3330" s="2">
        <v>12253900</v>
      </c>
      <c r="M3330" s="2">
        <v>12337300</v>
      </c>
      <c r="N3330" s="2">
        <v>12441500</v>
      </c>
      <c r="O3330" s="2">
        <v>12639500</v>
      </c>
      <c r="P3330" s="2">
        <v>12806200</v>
      </c>
      <c r="Q3330" s="2">
        <v>12941600</v>
      </c>
      <c r="R3330" s="2">
        <v>12952100</v>
      </c>
      <c r="S3330" s="2">
        <v>13004200</v>
      </c>
      <c r="T3330" s="2">
        <v>13191700</v>
      </c>
      <c r="U3330" s="2">
        <v>13129200</v>
      </c>
      <c r="V3330" s="2">
        <v>13316800</v>
      </c>
      <c r="W3330" s="2">
        <v>13431400</v>
      </c>
      <c r="X3330" s="2">
        <v>13493900</v>
      </c>
      <c r="Y3330" s="2">
        <v>13441800</v>
      </c>
      <c r="Z3330" s="2">
        <v>13452200</v>
      </c>
      <c r="AA3330" s="2">
        <v>13483500</v>
      </c>
      <c r="AB3330" s="2">
        <v>13483500</v>
      </c>
      <c r="AC3330" s="2">
        <v>13493900</v>
      </c>
      <c r="AD3330" s="2">
        <v>13462600</v>
      </c>
      <c r="AE3330" s="2">
        <v>13410500</v>
      </c>
      <c r="AF3330" s="2">
        <v>13431400</v>
      </c>
    </row>
    <row r="3331" spans="1:32">
      <c r="A3331" t="s">
        <v>8948</v>
      </c>
      <c r="B3331" t="s">
        <v>19</v>
      </c>
      <c r="C3331" s="2">
        <v>11379000</v>
      </c>
      <c r="D3331" s="2">
        <v>11425700</v>
      </c>
      <c r="E3331" s="2">
        <v>17765000</v>
      </c>
      <c r="F3331" s="2">
        <v>14174600</v>
      </c>
      <c r="G3331" s="2">
        <v>13249000</v>
      </c>
      <c r="H3331" s="2">
        <v>12052200</v>
      </c>
      <c r="I3331" s="2">
        <v>11332200</v>
      </c>
      <c r="J3331" s="2">
        <v>10948800</v>
      </c>
      <c r="K3331" s="2">
        <v>10948800</v>
      </c>
      <c r="L3331" s="2">
        <v>10995600</v>
      </c>
      <c r="M3331" s="2">
        <v>11070400</v>
      </c>
      <c r="N3331" s="2">
        <v>11163900</v>
      </c>
      <c r="O3331" s="2">
        <v>11341600</v>
      </c>
      <c r="P3331" s="2">
        <v>11491200</v>
      </c>
      <c r="Q3331" s="2">
        <v>11612700</v>
      </c>
      <c r="R3331" s="2">
        <v>11622000</v>
      </c>
      <c r="S3331" s="2">
        <v>11668800</v>
      </c>
      <c r="T3331" s="2">
        <v>11837100</v>
      </c>
      <c r="U3331" s="2">
        <v>11781000</v>
      </c>
      <c r="V3331" s="2">
        <v>11949300</v>
      </c>
      <c r="W3331" s="2">
        <v>12052200</v>
      </c>
      <c r="X3331" s="2">
        <v>12108200</v>
      </c>
      <c r="Y3331" s="2">
        <v>12061500</v>
      </c>
      <c r="Z3331" s="2">
        <v>12070800</v>
      </c>
      <c r="AA3331" s="2">
        <v>12098900</v>
      </c>
      <c r="AB3331" s="2">
        <v>12098900</v>
      </c>
      <c r="AC3331" s="2">
        <v>12108200</v>
      </c>
      <c r="AD3331" s="2">
        <v>12080200</v>
      </c>
      <c r="AE3331" s="2">
        <v>12033400</v>
      </c>
      <c r="AF3331" s="2">
        <v>12052200</v>
      </c>
    </row>
    <row r="3332" spans="1:32">
      <c r="A3332" t="s">
        <v>8949</v>
      </c>
      <c r="B3332" t="s">
        <v>19</v>
      </c>
      <c r="C3332" s="2">
        <v>29512200</v>
      </c>
      <c r="D3332" s="2">
        <v>29633500</v>
      </c>
      <c r="E3332" s="2">
        <v>46075000</v>
      </c>
      <c r="F3332" s="2">
        <v>36763000</v>
      </c>
      <c r="G3332" s="2">
        <v>34362200</v>
      </c>
      <c r="H3332" s="2">
        <v>31258200</v>
      </c>
      <c r="I3332" s="2">
        <v>29391000</v>
      </c>
      <c r="J3332" s="2">
        <v>28396800</v>
      </c>
      <c r="K3332" s="2">
        <v>28396800</v>
      </c>
      <c r="L3332" s="2">
        <v>28518000</v>
      </c>
      <c r="M3332" s="2">
        <v>28712000</v>
      </c>
      <c r="N3332" s="2">
        <v>28954500</v>
      </c>
      <c r="O3332" s="2">
        <v>29415200</v>
      </c>
      <c r="P3332" s="2">
        <v>29803200</v>
      </c>
      <c r="Q3332" s="2">
        <v>30118500</v>
      </c>
      <c r="R3332" s="2">
        <v>30142800</v>
      </c>
      <c r="S3332" s="2">
        <v>30264000</v>
      </c>
      <c r="T3332" s="2">
        <v>30700500</v>
      </c>
      <c r="U3332" s="2">
        <v>30555000</v>
      </c>
      <c r="V3332" s="2">
        <v>30991500</v>
      </c>
      <c r="W3332" s="2">
        <v>31258200</v>
      </c>
      <c r="X3332" s="2">
        <v>31403800</v>
      </c>
      <c r="Y3332" s="2">
        <v>31282500</v>
      </c>
      <c r="Z3332" s="2">
        <v>31306800</v>
      </c>
      <c r="AA3332" s="2">
        <v>31379500</v>
      </c>
      <c r="AB3332" s="2">
        <v>31379500</v>
      </c>
      <c r="AC3332" s="2">
        <v>31403800</v>
      </c>
      <c r="AD3332" s="2">
        <v>31331000</v>
      </c>
      <c r="AE3332" s="2">
        <v>31209800</v>
      </c>
      <c r="AF3332" s="2">
        <v>31258200</v>
      </c>
    </row>
    <row r="3333" spans="1:32">
      <c r="A3333" t="s">
        <v>8950</v>
      </c>
      <c r="B3333" t="s">
        <v>19</v>
      </c>
      <c r="C3333" s="2">
        <v>2981650</v>
      </c>
      <c r="D3333" s="2">
        <v>2993900</v>
      </c>
      <c r="E3333" s="2">
        <v>4655000</v>
      </c>
      <c r="F3333" s="2">
        <v>3714200</v>
      </c>
      <c r="G3333" s="2">
        <v>3471650</v>
      </c>
      <c r="H3333" s="2">
        <v>3158050</v>
      </c>
      <c r="I3333" s="2">
        <v>2969400</v>
      </c>
      <c r="J3333" s="2">
        <v>2868950</v>
      </c>
      <c r="K3333" s="2">
        <v>2868950</v>
      </c>
      <c r="L3333" s="2">
        <v>2881200</v>
      </c>
      <c r="M3333" s="2">
        <v>2900800</v>
      </c>
      <c r="N3333" s="2">
        <v>2925300</v>
      </c>
      <c r="O3333" s="2">
        <v>2971850</v>
      </c>
      <c r="P3333" s="2">
        <v>3011050</v>
      </c>
      <c r="Q3333" s="2">
        <v>3042900</v>
      </c>
      <c r="R3333" s="2">
        <v>3045350</v>
      </c>
      <c r="S3333" s="2">
        <v>3057600</v>
      </c>
      <c r="T3333" s="2">
        <v>3101700</v>
      </c>
      <c r="U3333" s="2">
        <v>3087000</v>
      </c>
      <c r="V3333" s="2">
        <v>3131100</v>
      </c>
      <c r="W3333" s="2">
        <v>3158050</v>
      </c>
      <c r="X3333" s="2">
        <v>3172750</v>
      </c>
      <c r="Y3333" s="2">
        <v>3160500</v>
      </c>
      <c r="Z3333" s="2">
        <v>3162950</v>
      </c>
      <c r="AA3333" s="2">
        <v>3170300</v>
      </c>
      <c r="AB3333" s="2">
        <v>3170300</v>
      </c>
      <c r="AC3333" s="2">
        <v>3172750</v>
      </c>
      <c r="AD3333" s="2">
        <v>3165400</v>
      </c>
      <c r="AE3333" s="2">
        <v>3153150</v>
      </c>
      <c r="AF3333" s="2">
        <v>3158050</v>
      </c>
    </row>
    <row r="3334" spans="1:32">
      <c r="A3334" t="s">
        <v>8951</v>
      </c>
      <c r="B3334" t="s">
        <v>19</v>
      </c>
      <c r="C3334" s="2">
        <v>1959370</v>
      </c>
      <c r="D3334" s="2">
        <v>1967420</v>
      </c>
      <c r="E3334" s="2">
        <v>3059000</v>
      </c>
      <c r="F3334" s="2">
        <v>2440760</v>
      </c>
      <c r="G3334" s="2">
        <v>2281370</v>
      </c>
      <c r="H3334" s="2">
        <v>2075290</v>
      </c>
      <c r="I3334" s="2">
        <v>1951320</v>
      </c>
      <c r="J3334" s="2">
        <v>1885310</v>
      </c>
      <c r="K3334" s="2">
        <v>1885310</v>
      </c>
      <c r="L3334" s="2">
        <v>1893360</v>
      </c>
      <c r="M3334" s="2">
        <v>1906240</v>
      </c>
      <c r="N3334" s="2">
        <v>1922340</v>
      </c>
      <c r="O3334" s="2">
        <v>1952930</v>
      </c>
      <c r="P3334" s="2">
        <v>1978690</v>
      </c>
      <c r="Q3334" s="2">
        <v>1999620</v>
      </c>
      <c r="R3334" s="2">
        <v>2001230</v>
      </c>
      <c r="S3334" s="2">
        <v>2009280</v>
      </c>
      <c r="T3334" s="2">
        <v>2038260</v>
      </c>
      <c r="U3334" s="2">
        <v>2028600</v>
      </c>
      <c r="V3334" s="2">
        <v>2057580</v>
      </c>
      <c r="W3334" s="2">
        <v>2075290</v>
      </c>
      <c r="X3334" s="2">
        <v>2084950</v>
      </c>
      <c r="Y3334" s="2">
        <v>2076900</v>
      </c>
      <c r="Z3334" s="2">
        <v>2078510</v>
      </c>
      <c r="AA3334" s="2">
        <v>2083340</v>
      </c>
      <c r="AB3334" s="2">
        <v>2083340</v>
      </c>
      <c r="AC3334" s="2">
        <v>2084950</v>
      </c>
      <c r="AD3334" s="2">
        <v>2080120</v>
      </c>
      <c r="AE3334" s="2">
        <v>2072070</v>
      </c>
      <c r="AF3334" s="2">
        <v>2075290</v>
      </c>
    </row>
    <row r="3335" spans="1:32">
      <c r="A3335" t="s">
        <v>8952</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8953</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8954</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8955</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8956</v>
      </c>
      <c r="B3339" t="s">
        <v>19</v>
      </c>
      <c r="C3339" s="2">
        <v>4730530</v>
      </c>
      <c r="D3339" s="2">
        <v>4750630</v>
      </c>
      <c r="E3339" s="2">
        <v>7951560</v>
      </c>
      <c r="F3339" s="2">
        <v>6183760</v>
      </c>
      <c r="G3339" s="2">
        <v>5694330</v>
      </c>
      <c r="H3339" s="2">
        <v>5058160</v>
      </c>
      <c r="I3339" s="2">
        <v>4661190</v>
      </c>
      <c r="J3339" s="2">
        <v>4429030</v>
      </c>
      <c r="K3339" s="2">
        <v>4436070</v>
      </c>
      <c r="L3339" s="2">
        <v>4461190</v>
      </c>
      <c r="M3339" s="2">
        <v>4506420</v>
      </c>
      <c r="N3339" s="2">
        <v>4561690</v>
      </c>
      <c r="O3339" s="2">
        <v>4655160</v>
      </c>
      <c r="P3339" s="2">
        <v>4723500</v>
      </c>
      <c r="Q3339" s="2">
        <v>4774750</v>
      </c>
      <c r="R3339" s="2">
        <v>4770730</v>
      </c>
      <c r="S3339" s="2">
        <v>4783800</v>
      </c>
      <c r="T3339" s="2">
        <v>4853140</v>
      </c>
      <c r="U3339" s="2">
        <v>4808920</v>
      </c>
      <c r="V3339" s="2">
        <v>4886310</v>
      </c>
      <c r="W3339" s="2">
        <v>4929520</v>
      </c>
      <c r="X3339" s="2">
        <v>4943590</v>
      </c>
      <c r="Y3339" s="2">
        <v>4905400</v>
      </c>
      <c r="Z3339" s="2">
        <v>4893340</v>
      </c>
      <c r="AA3339" s="2">
        <v>4893340</v>
      </c>
      <c r="AB3339" s="2">
        <v>4882290</v>
      </c>
      <c r="AC3339" s="2">
        <v>4869220</v>
      </c>
      <c r="AD3339" s="2">
        <v>4841080</v>
      </c>
      <c r="AE3339" s="2">
        <v>4803900</v>
      </c>
      <c r="AF3339" s="2">
        <v>4799880</v>
      </c>
    </row>
    <row r="3340" spans="1:32">
      <c r="A3340" t="s">
        <v>8957</v>
      </c>
      <c r="B3340" t="s">
        <v>19</v>
      </c>
      <c r="C3340" s="2">
        <v>23313800</v>
      </c>
      <c r="D3340" s="2">
        <v>23412800</v>
      </c>
      <c r="E3340" s="2">
        <v>39188100</v>
      </c>
      <c r="F3340" s="2">
        <v>30475800</v>
      </c>
      <c r="G3340" s="2">
        <v>28063700</v>
      </c>
      <c r="H3340" s="2">
        <v>24928400</v>
      </c>
      <c r="I3340" s="2">
        <v>22972000</v>
      </c>
      <c r="J3340" s="2">
        <v>21827900</v>
      </c>
      <c r="K3340" s="2">
        <v>21862500</v>
      </c>
      <c r="L3340" s="2">
        <v>21986400</v>
      </c>
      <c r="M3340" s="2">
        <v>22209300</v>
      </c>
      <c r="N3340" s="2">
        <v>22481700</v>
      </c>
      <c r="O3340" s="2">
        <v>22942300</v>
      </c>
      <c r="P3340" s="2">
        <v>23279100</v>
      </c>
      <c r="Q3340" s="2">
        <v>23531700</v>
      </c>
      <c r="R3340" s="2">
        <v>23511900</v>
      </c>
      <c r="S3340" s="2">
        <v>23576300</v>
      </c>
      <c r="T3340" s="2">
        <v>23918000</v>
      </c>
      <c r="U3340" s="2">
        <v>23700100</v>
      </c>
      <c r="V3340" s="2">
        <v>24081500</v>
      </c>
      <c r="W3340" s="2">
        <v>24294500</v>
      </c>
      <c r="X3340" s="2">
        <v>24363800</v>
      </c>
      <c r="Y3340" s="2">
        <v>24175600</v>
      </c>
      <c r="Z3340" s="2">
        <v>24116200</v>
      </c>
      <c r="AA3340" s="2">
        <v>24116200</v>
      </c>
      <c r="AB3340" s="2">
        <v>24061700</v>
      </c>
      <c r="AC3340" s="2">
        <v>23997300</v>
      </c>
      <c r="AD3340" s="2">
        <v>23858600</v>
      </c>
      <c r="AE3340" s="2">
        <v>23675300</v>
      </c>
      <c r="AF3340" s="2">
        <v>23655500</v>
      </c>
    </row>
    <row r="3341" spans="1:32">
      <c r="A3341" t="s">
        <v>8958</v>
      </c>
      <c r="B3341" t="s">
        <v>19</v>
      </c>
      <c r="C3341" s="2">
        <v>69230600</v>
      </c>
      <c r="D3341" s="2">
        <v>69524700</v>
      </c>
      <c r="E3341" s="2">
        <v>116370000</v>
      </c>
      <c r="F3341" s="2">
        <v>90498300</v>
      </c>
      <c r="G3341" s="2">
        <v>83335500</v>
      </c>
      <c r="H3341" s="2">
        <v>74025400</v>
      </c>
      <c r="I3341" s="2">
        <v>68215700</v>
      </c>
      <c r="J3341" s="2">
        <v>64818200</v>
      </c>
      <c r="K3341" s="2">
        <v>64921100</v>
      </c>
      <c r="L3341" s="2">
        <v>65288800</v>
      </c>
      <c r="M3341" s="2">
        <v>65950700</v>
      </c>
      <c r="N3341" s="2">
        <v>66759600</v>
      </c>
      <c r="O3341" s="2">
        <v>68127500</v>
      </c>
      <c r="P3341" s="2">
        <v>69127600</v>
      </c>
      <c r="Q3341" s="2">
        <v>69877700</v>
      </c>
      <c r="R3341" s="2">
        <v>69818900</v>
      </c>
      <c r="S3341" s="2">
        <v>70010100</v>
      </c>
      <c r="T3341" s="2">
        <v>71024900</v>
      </c>
      <c r="U3341" s="2">
        <v>70377800</v>
      </c>
      <c r="V3341" s="2">
        <v>71510300</v>
      </c>
      <c r="W3341" s="2">
        <v>72142700</v>
      </c>
      <c r="X3341" s="2">
        <v>72348700</v>
      </c>
      <c r="Y3341" s="2">
        <v>71789700</v>
      </c>
      <c r="Z3341" s="2">
        <v>71613300</v>
      </c>
      <c r="AA3341" s="2">
        <v>71613300</v>
      </c>
      <c r="AB3341" s="2">
        <v>71451500</v>
      </c>
      <c r="AC3341" s="2">
        <v>71260300</v>
      </c>
      <c r="AD3341" s="2">
        <v>70848400</v>
      </c>
      <c r="AE3341" s="2">
        <v>70304200</v>
      </c>
      <c r="AF3341" s="2">
        <v>70245400</v>
      </c>
    </row>
    <row r="3342" spans="1:32">
      <c r="A3342" t="s">
        <v>8959</v>
      </c>
      <c r="B3342" t="s">
        <v>19</v>
      </c>
      <c r="C3342" s="2">
        <v>4904690</v>
      </c>
      <c r="D3342" s="2">
        <v>4925530</v>
      </c>
      <c r="E3342" s="2">
        <v>8244300</v>
      </c>
      <c r="F3342" s="2">
        <v>6411430</v>
      </c>
      <c r="G3342" s="2">
        <v>5903970</v>
      </c>
      <c r="H3342" s="2">
        <v>5244390</v>
      </c>
      <c r="I3342" s="2">
        <v>4832800</v>
      </c>
      <c r="J3342" s="2">
        <v>4592090</v>
      </c>
      <c r="K3342" s="2">
        <v>4599390</v>
      </c>
      <c r="L3342" s="2">
        <v>4625440</v>
      </c>
      <c r="M3342" s="2">
        <v>4672330</v>
      </c>
      <c r="N3342" s="2">
        <v>4729640</v>
      </c>
      <c r="O3342" s="2">
        <v>4826540</v>
      </c>
      <c r="P3342" s="2">
        <v>4897400</v>
      </c>
      <c r="Q3342" s="2">
        <v>4950540</v>
      </c>
      <c r="R3342" s="2">
        <v>4946370</v>
      </c>
      <c r="S3342" s="2">
        <v>4959920</v>
      </c>
      <c r="T3342" s="2">
        <v>5031820</v>
      </c>
      <c r="U3342" s="2">
        <v>4985970</v>
      </c>
      <c r="V3342" s="2">
        <v>5066200</v>
      </c>
      <c r="W3342" s="2">
        <v>5111010</v>
      </c>
      <c r="X3342" s="2">
        <v>5125600</v>
      </c>
      <c r="Y3342" s="2">
        <v>5086000</v>
      </c>
      <c r="Z3342" s="2">
        <v>5073500</v>
      </c>
      <c r="AA3342" s="2">
        <v>5073500</v>
      </c>
      <c r="AB3342" s="2">
        <v>5062040</v>
      </c>
      <c r="AC3342" s="2">
        <v>5048490</v>
      </c>
      <c r="AD3342" s="2">
        <v>5019310</v>
      </c>
      <c r="AE3342" s="2">
        <v>4980760</v>
      </c>
      <c r="AF3342" s="2">
        <v>4976590</v>
      </c>
    </row>
    <row r="3343" spans="1:32">
      <c r="A3343" t="s">
        <v>8960</v>
      </c>
      <c r="B3343" t="s">
        <v>19</v>
      </c>
      <c r="C3343" s="2">
        <v>4401040</v>
      </c>
      <c r="D3343" s="2">
        <v>4419740</v>
      </c>
      <c r="E3343" s="2">
        <v>7397720</v>
      </c>
      <c r="F3343" s="2">
        <v>5753050</v>
      </c>
      <c r="G3343" s="2">
        <v>5297710</v>
      </c>
      <c r="H3343" s="2">
        <v>4705850</v>
      </c>
      <c r="I3343" s="2">
        <v>4336530</v>
      </c>
      <c r="J3343" s="2">
        <v>4120540</v>
      </c>
      <c r="K3343" s="2">
        <v>4127090</v>
      </c>
      <c r="L3343" s="2">
        <v>4150460</v>
      </c>
      <c r="M3343" s="2">
        <v>4192540</v>
      </c>
      <c r="N3343" s="2">
        <v>4243960</v>
      </c>
      <c r="O3343" s="2">
        <v>4330920</v>
      </c>
      <c r="P3343" s="2">
        <v>4394500</v>
      </c>
      <c r="Q3343" s="2">
        <v>4442180</v>
      </c>
      <c r="R3343" s="2">
        <v>4438440</v>
      </c>
      <c r="S3343" s="2">
        <v>4450600</v>
      </c>
      <c r="T3343" s="2">
        <v>4515110</v>
      </c>
      <c r="U3343" s="2">
        <v>4473970</v>
      </c>
      <c r="V3343" s="2">
        <v>4545970</v>
      </c>
      <c r="W3343" s="2">
        <v>4586170</v>
      </c>
      <c r="X3343" s="2">
        <v>4599260</v>
      </c>
      <c r="Y3343" s="2">
        <v>4563730</v>
      </c>
      <c r="Z3343" s="2">
        <v>4552510</v>
      </c>
      <c r="AA3343" s="2">
        <v>4552510</v>
      </c>
      <c r="AB3343" s="2">
        <v>4542230</v>
      </c>
      <c r="AC3343" s="2">
        <v>4530070</v>
      </c>
      <c r="AD3343" s="2">
        <v>4503890</v>
      </c>
      <c r="AE3343" s="2">
        <v>4469300</v>
      </c>
      <c r="AF3343" s="2">
        <v>4465560</v>
      </c>
    </row>
    <row r="3344" spans="1:32">
      <c r="A3344" t="s">
        <v>8961</v>
      </c>
      <c r="B3344" t="s">
        <v>19</v>
      </c>
      <c r="C3344" s="2">
        <v>11414500</v>
      </c>
      <c r="D3344" s="2">
        <v>11463000</v>
      </c>
      <c r="E3344" s="2">
        <v>19186600</v>
      </c>
      <c r="F3344" s="2">
        <v>14921000</v>
      </c>
      <c r="G3344" s="2">
        <v>13740000</v>
      </c>
      <c r="H3344" s="2">
        <v>12205000</v>
      </c>
      <c r="I3344" s="2">
        <v>11247100</v>
      </c>
      <c r="J3344" s="2">
        <v>10687000</v>
      </c>
      <c r="K3344" s="2">
        <v>10703900</v>
      </c>
      <c r="L3344" s="2">
        <v>10764600</v>
      </c>
      <c r="M3344" s="2">
        <v>10873700</v>
      </c>
      <c r="N3344" s="2">
        <v>11007100</v>
      </c>
      <c r="O3344" s="2">
        <v>11232600</v>
      </c>
      <c r="P3344" s="2">
        <v>11397500</v>
      </c>
      <c r="Q3344" s="2">
        <v>11521200</v>
      </c>
      <c r="R3344" s="2">
        <v>11511500</v>
      </c>
      <c r="S3344" s="2">
        <v>11543000</v>
      </c>
      <c r="T3344" s="2">
        <v>11710300</v>
      </c>
      <c r="U3344" s="2">
        <v>11603600</v>
      </c>
      <c r="V3344" s="2">
        <v>11790300</v>
      </c>
      <c r="W3344" s="2">
        <v>11894600</v>
      </c>
      <c r="X3344" s="2">
        <v>11928600</v>
      </c>
      <c r="Y3344" s="2">
        <v>11836400</v>
      </c>
      <c r="Z3344" s="2">
        <v>11807300</v>
      </c>
      <c r="AA3344" s="2">
        <v>11807300</v>
      </c>
      <c r="AB3344" s="2">
        <v>11780600</v>
      </c>
      <c r="AC3344" s="2">
        <v>11749100</v>
      </c>
      <c r="AD3344" s="2">
        <v>11681200</v>
      </c>
      <c r="AE3344" s="2">
        <v>11591500</v>
      </c>
      <c r="AF3344" s="2">
        <v>11581800</v>
      </c>
    </row>
    <row r="3345" spans="1:32">
      <c r="A3345" t="s">
        <v>8962</v>
      </c>
      <c r="B3345" t="s">
        <v>19</v>
      </c>
      <c r="C3345" s="2">
        <v>1153210</v>
      </c>
      <c r="D3345" s="2">
        <v>1158110</v>
      </c>
      <c r="E3345" s="2">
        <v>1938440</v>
      </c>
      <c r="F3345" s="2">
        <v>1507480</v>
      </c>
      <c r="G3345" s="2">
        <v>1388170</v>
      </c>
      <c r="H3345" s="2">
        <v>1233080</v>
      </c>
      <c r="I3345" s="2">
        <v>1136310</v>
      </c>
      <c r="J3345" s="2">
        <v>1079710</v>
      </c>
      <c r="K3345" s="2">
        <v>1081430</v>
      </c>
      <c r="L3345" s="2">
        <v>1087550</v>
      </c>
      <c r="M3345" s="2">
        <v>1098580</v>
      </c>
      <c r="N3345" s="2">
        <v>1112050</v>
      </c>
      <c r="O3345" s="2">
        <v>1134840</v>
      </c>
      <c r="P3345" s="2">
        <v>1151500</v>
      </c>
      <c r="Q3345" s="2">
        <v>1163990</v>
      </c>
      <c r="R3345" s="2">
        <v>1163010</v>
      </c>
      <c r="S3345" s="2">
        <v>1166200</v>
      </c>
      <c r="T3345" s="2">
        <v>1183100</v>
      </c>
      <c r="U3345" s="2">
        <v>1172320</v>
      </c>
      <c r="V3345" s="2">
        <v>1191190</v>
      </c>
      <c r="W3345" s="2">
        <v>1201720</v>
      </c>
      <c r="X3345" s="2">
        <v>1205150</v>
      </c>
      <c r="Y3345" s="2">
        <v>1195840</v>
      </c>
      <c r="Z3345" s="2">
        <v>1192900</v>
      </c>
      <c r="AA3345" s="2">
        <v>1192900</v>
      </c>
      <c r="AB3345" s="2">
        <v>1190210</v>
      </c>
      <c r="AC3345" s="2">
        <v>1187020</v>
      </c>
      <c r="AD3345" s="2">
        <v>1180160</v>
      </c>
      <c r="AE3345" s="2">
        <v>1171100</v>
      </c>
      <c r="AF3345" s="2">
        <v>1170120</v>
      </c>
    </row>
    <row r="3346" spans="1:32">
      <c r="A3346" t="s">
        <v>8963</v>
      </c>
      <c r="B3346" t="s">
        <v>19</v>
      </c>
      <c r="C3346">
        <v>757827</v>
      </c>
      <c r="D3346">
        <v>761047</v>
      </c>
      <c r="E3346" s="2">
        <v>1273830</v>
      </c>
      <c r="F3346">
        <v>990633</v>
      </c>
      <c r="G3346">
        <v>912226</v>
      </c>
      <c r="H3346">
        <v>810313</v>
      </c>
      <c r="I3346">
        <v>746718</v>
      </c>
      <c r="J3346">
        <v>709527</v>
      </c>
      <c r="K3346">
        <v>710654</v>
      </c>
      <c r="L3346">
        <v>714679</v>
      </c>
      <c r="M3346">
        <v>721924</v>
      </c>
      <c r="N3346">
        <v>730779</v>
      </c>
      <c r="O3346">
        <v>745752</v>
      </c>
      <c r="P3346">
        <v>756700</v>
      </c>
      <c r="Q3346">
        <v>764911</v>
      </c>
      <c r="R3346">
        <v>764267</v>
      </c>
      <c r="S3346">
        <v>766360</v>
      </c>
      <c r="T3346">
        <v>777469</v>
      </c>
      <c r="U3346">
        <v>770385</v>
      </c>
      <c r="V3346">
        <v>782782</v>
      </c>
      <c r="W3346">
        <v>789705</v>
      </c>
      <c r="X3346">
        <v>791959</v>
      </c>
      <c r="Y3346">
        <v>785841</v>
      </c>
      <c r="Z3346">
        <v>783909</v>
      </c>
      <c r="AA3346">
        <v>783909</v>
      </c>
      <c r="AB3346">
        <v>782138</v>
      </c>
      <c r="AC3346">
        <v>780045</v>
      </c>
      <c r="AD3346">
        <v>775537</v>
      </c>
      <c r="AE3346">
        <v>769580</v>
      </c>
      <c r="AF3346">
        <v>768936</v>
      </c>
    </row>
    <row r="3347" spans="1:32">
      <c r="A3347" t="s">
        <v>8964</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8965</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8966</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8967</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8968</v>
      </c>
      <c r="B3351" t="s">
        <v>19</v>
      </c>
      <c r="C3351" s="2">
        <v>6495320</v>
      </c>
      <c r="D3351" s="2">
        <v>6521450</v>
      </c>
      <c r="E3351" s="2">
        <v>5513430</v>
      </c>
      <c r="F3351" s="2">
        <v>5103390</v>
      </c>
      <c r="G3351" s="2">
        <v>5454140</v>
      </c>
      <c r="H3351" s="2">
        <v>5738550</v>
      </c>
      <c r="I3351" s="2">
        <v>6145580</v>
      </c>
      <c r="J3351" s="2">
        <v>6553610</v>
      </c>
      <c r="K3351" s="2">
        <v>6650090</v>
      </c>
      <c r="L3351" s="2">
        <v>6635010</v>
      </c>
      <c r="M3351" s="2">
        <v>6659130</v>
      </c>
      <c r="N3351" s="2">
        <v>6717420</v>
      </c>
      <c r="O3351" s="2">
        <v>6734510</v>
      </c>
      <c r="P3351" s="2">
        <v>6721440</v>
      </c>
      <c r="Q3351" s="2">
        <v>6633000</v>
      </c>
      <c r="R3351" s="2">
        <v>6460140</v>
      </c>
      <c r="S3351" s="2">
        <v>6488280</v>
      </c>
      <c r="T3351" s="2">
        <v>6514410</v>
      </c>
      <c r="U3351" s="2">
        <v>6554610</v>
      </c>
      <c r="V3351" s="2">
        <v>6647070</v>
      </c>
      <c r="W3351" s="2">
        <v>6774710</v>
      </c>
      <c r="X3351" s="2">
        <v>6889280</v>
      </c>
      <c r="Y3351" s="2">
        <v>6867170</v>
      </c>
      <c r="Z3351" s="2">
        <v>6888270</v>
      </c>
      <c r="AA3351" s="2">
        <v>6935510</v>
      </c>
      <c r="AB3351" s="2">
        <v>7008870</v>
      </c>
      <c r="AC3351" s="2">
        <v>7123440</v>
      </c>
      <c r="AD3351" s="2">
        <v>7206860</v>
      </c>
      <c r="AE3351" s="2">
        <v>7251080</v>
      </c>
      <c r="AF3351" s="2">
        <v>7344540</v>
      </c>
    </row>
    <row r="3352" spans="1:32">
      <c r="A3352" t="s">
        <v>8969</v>
      </c>
      <c r="B3352" t="s">
        <v>19</v>
      </c>
      <c r="C3352" s="2">
        <v>32011200</v>
      </c>
      <c r="D3352" s="2">
        <v>32140000</v>
      </c>
      <c r="E3352" s="2">
        <v>27172200</v>
      </c>
      <c r="F3352" s="2">
        <v>25151300</v>
      </c>
      <c r="G3352" s="2">
        <v>26879900</v>
      </c>
      <c r="H3352" s="2">
        <v>28281600</v>
      </c>
      <c r="I3352" s="2">
        <v>30287600</v>
      </c>
      <c r="J3352" s="2">
        <v>32298500</v>
      </c>
      <c r="K3352" s="2">
        <v>32774000</v>
      </c>
      <c r="L3352" s="2">
        <v>32699700</v>
      </c>
      <c r="M3352" s="2">
        <v>32818600</v>
      </c>
      <c r="N3352" s="2">
        <v>33105900</v>
      </c>
      <c r="O3352" s="2">
        <v>33190100</v>
      </c>
      <c r="P3352" s="2">
        <v>33125700</v>
      </c>
      <c r="Q3352" s="2">
        <v>32689800</v>
      </c>
      <c r="R3352" s="2">
        <v>31837900</v>
      </c>
      <c r="S3352" s="2">
        <v>31976600</v>
      </c>
      <c r="T3352" s="2">
        <v>32105300</v>
      </c>
      <c r="U3352" s="2">
        <v>32303500</v>
      </c>
      <c r="V3352" s="2">
        <v>32759100</v>
      </c>
      <c r="W3352" s="2">
        <v>33388200</v>
      </c>
      <c r="X3352" s="2">
        <v>33952800</v>
      </c>
      <c r="Y3352" s="2">
        <v>33843800</v>
      </c>
      <c r="Z3352" s="2">
        <v>33947900</v>
      </c>
      <c r="AA3352" s="2">
        <v>34180700</v>
      </c>
      <c r="AB3352" s="2">
        <v>34542200</v>
      </c>
      <c r="AC3352" s="2">
        <v>35106900</v>
      </c>
      <c r="AD3352" s="2">
        <v>35518000</v>
      </c>
      <c r="AE3352" s="2">
        <v>35735900</v>
      </c>
      <c r="AF3352" s="2">
        <v>36196500</v>
      </c>
    </row>
    <row r="3353" spans="1:32">
      <c r="A3353" t="s">
        <v>8970</v>
      </c>
      <c r="B3353" t="s">
        <v>19</v>
      </c>
      <c r="C3353" s="2">
        <v>95057800</v>
      </c>
      <c r="D3353" s="2">
        <v>95440200</v>
      </c>
      <c r="E3353" s="2">
        <v>80688100</v>
      </c>
      <c r="F3353" s="2">
        <v>74687200</v>
      </c>
      <c r="G3353" s="2">
        <v>79820300</v>
      </c>
      <c r="H3353" s="2">
        <v>83982700</v>
      </c>
      <c r="I3353" s="2">
        <v>89939400</v>
      </c>
      <c r="J3353" s="2">
        <v>95910900</v>
      </c>
      <c r="K3353" s="2">
        <v>97322800</v>
      </c>
      <c r="L3353" s="2">
        <v>97102200</v>
      </c>
      <c r="M3353" s="2">
        <v>97455200</v>
      </c>
      <c r="N3353" s="2">
        <v>98308300</v>
      </c>
      <c r="O3353" s="2">
        <v>98558300</v>
      </c>
      <c r="P3353" s="2">
        <v>98367100</v>
      </c>
      <c r="Q3353" s="2">
        <v>97072800</v>
      </c>
      <c r="R3353" s="2">
        <v>94543000</v>
      </c>
      <c r="S3353" s="2">
        <v>94954800</v>
      </c>
      <c r="T3353" s="2">
        <v>95337300</v>
      </c>
      <c r="U3353" s="2">
        <v>95925600</v>
      </c>
      <c r="V3353" s="2">
        <v>97278700</v>
      </c>
      <c r="W3353" s="2">
        <v>99146600</v>
      </c>
      <c r="X3353" s="2">
        <v>100823000</v>
      </c>
      <c r="Y3353" s="2">
        <v>100500000</v>
      </c>
      <c r="Z3353" s="2">
        <v>100809000</v>
      </c>
      <c r="AA3353" s="2">
        <v>101500000</v>
      </c>
      <c r="AB3353" s="2">
        <v>102574000</v>
      </c>
      <c r="AC3353" s="2">
        <v>104250000</v>
      </c>
      <c r="AD3353" s="2">
        <v>105471000</v>
      </c>
      <c r="AE3353" s="2">
        <v>106118000</v>
      </c>
      <c r="AF3353" s="2">
        <v>107486000</v>
      </c>
    </row>
    <row r="3354" spans="1:32">
      <c r="A3354" t="s">
        <v>8971</v>
      </c>
      <c r="B3354" t="s">
        <v>19</v>
      </c>
      <c r="C3354" s="2">
        <v>6734450</v>
      </c>
      <c r="D3354" s="2">
        <v>6761540</v>
      </c>
      <c r="E3354" s="2">
        <v>5716410</v>
      </c>
      <c r="F3354" s="2">
        <v>5291280</v>
      </c>
      <c r="G3354" s="2">
        <v>5654930</v>
      </c>
      <c r="H3354" s="2">
        <v>5949820</v>
      </c>
      <c r="I3354" s="2">
        <v>6371830</v>
      </c>
      <c r="J3354" s="2">
        <v>6794880</v>
      </c>
      <c r="K3354" s="2">
        <v>6894910</v>
      </c>
      <c r="L3354" s="2">
        <v>6879280</v>
      </c>
      <c r="M3354" s="2">
        <v>6904290</v>
      </c>
      <c r="N3354" s="2">
        <v>6964730</v>
      </c>
      <c r="O3354" s="2">
        <v>6982440</v>
      </c>
      <c r="P3354" s="2">
        <v>6968900</v>
      </c>
      <c r="Q3354" s="2">
        <v>6877200</v>
      </c>
      <c r="R3354" s="2">
        <v>6697980</v>
      </c>
      <c r="S3354" s="2">
        <v>6727150</v>
      </c>
      <c r="T3354" s="2">
        <v>6754240</v>
      </c>
      <c r="U3354" s="2">
        <v>6795920</v>
      </c>
      <c r="V3354" s="2">
        <v>6891790</v>
      </c>
      <c r="W3354" s="2">
        <v>7024120</v>
      </c>
      <c r="X3354" s="2">
        <v>7142910</v>
      </c>
      <c r="Y3354" s="2">
        <v>7119990</v>
      </c>
      <c r="Z3354" s="2">
        <v>7141870</v>
      </c>
      <c r="AA3354" s="2">
        <v>7190840</v>
      </c>
      <c r="AB3354" s="2">
        <v>7266910</v>
      </c>
      <c r="AC3354" s="2">
        <v>7385700</v>
      </c>
      <c r="AD3354" s="2">
        <v>7472180</v>
      </c>
      <c r="AE3354" s="2">
        <v>7518030</v>
      </c>
      <c r="AF3354" s="2">
        <v>7614940</v>
      </c>
    </row>
    <row r="3355" spans="1:32">
      <c r="A3355" t="s">
        <v>8972</v>
      </c>
      <c r="B3355" t="s">
        <v>19</v>
      </c>
      <c r="C3355" s="2">
        <v>6042910</v>
      </c>
      <c r="D3355" s="2">
        <v>6067220</v>
      </c>
      <c r="E3355" s="2">
        <v>5129410</v>
      </c>
      <c r="F3355" s="2">
        <v>4747930</v>
      </c>
      <c r="G3355" s="2">
        <v>5074250</v>
      </c>
      <c r="H3355" s="2">
        <v>5338850</v>
      </c>
      <c r="I3355" s="2">
        <v>5717530</v>
      </c>
      <c r="J3355" s="2">
        <v>6097140</v>
      </c>
      <c r="K3355" s="2">
        <v>6186900</v>
      </c>
      <c r="L3355" s="2">
        <v>6172870</v>
      </c>
      <c r="M3355" s="2">
        <v>6195310</v>
      </c>
      <c r="N3355" s="2">
        <v>6249540</v>
      </c>
      <c r="O3355" s="2">
        <v>6265440</v>
      </c>
      <c r="P3355" s="2">
        <v>6253280</v>
      </c>
      <c r="Q3355" s="2">
        <v>6171000</v>
      </c>
      <c r="R3355" s="2">
        <v>6010180</v>
      </c>
      <c r="S3355" s="2">
        <v>6036360</v>
      </c>
      <c r="T3355" s="2">
        <v>6060670</v>
      </c>
      <c r="U3355" s="2">
        <v>6098070</v>
      </c>
      <c r="V3355" s="2">
        <v>6184090</v>
      </c>
      <c r="W3355" s="2">
        <v>6302840</v>
      </c>
      <c r="X3355" s="2">
        <v>6409430</v>
      </c>
      <c r="Y3355" s="2">
        <v>6388860</v>
      </c>
      <c r="Z3355" s="2">
        <v>6408490</v>
      </c>
      <c r="AA3355" s="2">
        <v>6452440</v>
      </c>
      <c r="AB3355" s="2">
        <v>6520690</v>
      </c>
      <c r="AC3355" s="2">
        <v>6627280</v>
      </c>
      <c r="AD3355" s="2">
        <v>6704890</v>
      </c>
      <c r="AE3355" s="2">
        <v>6746030</v>
      </c>
      <c r="AF3355" s="2">
        <v>6832980</v>
      </c>
    </row>
    <row r="3356" spans="1:32">
      <c r="A3356" t="s">
        <v>8973</v>
      </c>
      <c r="B3356" t="s">
        <v>19</v>
      </c>
      <c r="C3356" s="2">
        <v>15672800</v>
      </c>
      <c r="D3356" s="2">
        <v>15735800</v>
      </c>
      <c r="E3356" s="2">
        <v>13303600</v>
      </c>
      <c r="F3356" s="2">
        <v>12314200</v>
      </c>
      <c r="G3356" s="2">
        <v>13160500</v>
      </c>
      <c r="H3356" s="2">
        <v>13846800</v>
      </c>
      <c r="I3356" s="2">
        <v>14828900</v>
      </c>
      <c r="J3356" s="2">
        <v>15813400</v>
      </c>
      <c r="K3356" s="2">
        <v>16046200</v>
      </c>
      <c r="L3356" s="2">
        <v>16009900</v>
      </c>
      <c r="M3356" s="2">
        <v>16068100</v>
      </c>
      <c r="N3356" s="2">
        <v>16208700</v>
      </c>
      <c r="O3356" s="2">
        <v>16249900</v>
      </c>
      <c r="P3356" s="2">
        <v>16218400</v>
      </c>
      <c r="Q3356" s="2">
        <v>16005000</v>
      </c>
      <c r="R3356" s="2">
        <v>15587900</v>
      </c>
      <c r="S3356" s="2">
        <v>15655800</v>
      </c>
      <c r="T3356" s="2">
        <v>15718900</v>
      </c>
      <c r="U3356" s="2">
        <v>15815900</v>
      </c>
      <c r="V3356" s="2">
        <v>16039000</v>
      </c>
      <c r="W3356" s="2">
        <v>16346900</v>
      </c>
      <c r="X3356" s="2">
        <v>16623400</v>
      </c>
      <c r="Y3356" s="2">
        <v>16570000</v>
      </c>
      <c r="Z3356" s="2">
        <v>16621000</v>
      </c>
      <c r="AA3356" s="2">
        <v>16734900</v>
      </c>
      <c r="AB3356" s="2">
        <v>16912000</v>
      </c>
      <c r="AC3356" s="2">
        <v>17188400</v>
      </c>
      <c r="AD3356" s="2">
        <v>17389700</v>
      </c>
      <c r="AE3356" s="2">
        <v>17496400</v>
      </c>
      <c r="AF3356" s="2">
        <v>17721900</v>
      </c>
    </row>
    <row r="3357" spans="1:32">
      <c r="A3357" t="s">
        <v>8974</v>
      </c>
      <c r="B3357" t="s">
        <v>19</v>
      </c>
      <c r="C3357" s="2">
        <v>1583440</v>
      </c>
      <c r="D3357" s="2">
        <v>1589810</v>
      </c>
      <c r="E3357" s="2">
        <v>1344070</v>
      </c>
      <c r="F3357" s="2">
        <v>1244110</v>
      </c>
      <c r="G3357" s="2">
        <v>1329620</v>
      </c>
      <c r="H3357" s="2">
        <v>1398950</v>
      </c>
      <c r="I3357" s="2">
        <v>1498180</v>
      </c>
      <c r="J3357" s="2">
        <v>1597650</v>
      </c>
      <c r="K3357" s="2">
        <v>1621170</v>
      </c>
      <c r="L3357" s="2">
        <v>1617490</v>
      </c>
      <c r="M3357" s="2">
        <v>1623370</v>
      </c>
      <c r="N3357" s="2">
        <v>1637580</v>
      </c>
      <c r="O3357" s="2">
        <v>1641750</v>
      </c>
      <c r="P3357" s="2">
        <v>1638560</v>
      </c>
      <c r="Q3357" s="2">
        <v>1617000</v>
      </c>
      <c r="R3357" s="2">
        <v>1574860</v>
      </c>
      <c r="S3357" s="2">
        <v>1581720</v>
      </c>
      <c r="T3357" s="2">
        <v>1588090</v>
      </c>
      <c r="U3357" s="2">
        <v>1597890</v>
      </c>
      <c r="V3357" s="2">
        <v>1620430</v>
      </c>
      <c r="W3357" s="2">
        <v>1651550</v>
      </c>
      <c r="X3357" s="2">
        <v>1679480</v>
      </c>
      <c r="Y3357" s="2">
        <v>1674090</v>
      </c>
      <c r="Z3357" s="2">
        <v>1679230</v>
      </c>
      <c r="AA3357" s="2">
        <v>1690750</v>
      </c>
      <c r="AB3357" s="2">
        <v>1708630</v>
      </c>
      <c r="AC3357" s="2">
        <v>1736560</v>
      </c>
      <c r="AD3357" s="2">
        <v>1756900</v>
      </c>
      <c r="AE3357" s="2">
        <v>1767680</v>
      </c>
      <c r="AF3357" s="2">
        <v>1790460</v>
      </c>
    </row>
    <row r="3358" spans="1:32">
      <c r="A3358" t="s">
        <v>8975</v>
      </c>
      <c r="B3358" t="s">
        <v>19</v>
      </c>
      <c r="C3358" s="2">
        <v>1040540</v>
      </c>
      <c r="D3358" s="2">
        <v>1044730</v>
      </c>
      <c r="E3358">
        <v>883246</v>
      </c>
      <c r="F3358">
        <v>817558</v>
      </c>
      <c r="G3358">
        <v>873747</v>
      </c>
      <c r="H3358">
        <v>919310</v>
      </c>
      <c r="I3358">
        <v>984515</v>
      </c>
      <c r="J3358" s="2">
        <v>1049880</v>
      </c>
      <c r="K3358" s="2">
        <v>1065340</v>
      </c>
      <c r="L3358" s="2">
        <v>1062920</v>
      </c>
      <c r="M3358" s="2">
        <v>1066790</v>
      </c>
      <c r="N3358" s="2">
        <v>1076120</v>
      </c>
      <c r="O3358" s="2">
        <v>1078860</v>
      </c>
      <c r="P3358" s="2">
        <v>1076770</v>
      </c>
      <c r="Q3358" s="2">
        <v>1062600</v>
      </c>
      <c r="R3358" s="2">
        <v>1034910</v>
      </c>
      <c r="S3358" s="2">
        <v>1039420</v>
      </c>
      <c r="T3358" s="2">
        <v>1043600</v>
      </c>
      <c r="U3358" s="2">
        <v>1050040</v>
      </c>
      <c r="V3358" s="2">
        <v>1064850</v>
      </c>
      <c r="W3358" s="2">
        <v>1085300</v>
      </c>
      <c r="X3358" s="2">
        <v>1103660</v>
      </c>
      <c r="Y3358" s="2">
        <v>1100110</v>
      </c>
      <c r="Z3358" s="2">
        <v>1103490</v>
      </c>
      <c r="AA3358" s="2">
        <v>1111060</v>
      </c>
      <c r="AB3358" s="2">
        <v>1122810</v>
      </c>
      <c r="AC3358" s="2">
        <v>1141170</v>
      </c>
      <c r="AD3358" s="2">
        <v>1154530</v>
      </c>
      <c r="AE3358" s="2">
        <v>1161620</v>
      </c>
      <c r="AF3358" s="2">
        <v>1176590</v>
      </c>
    </row>
    <row r="3359" spans="1:32">
      <c r="A3359" t="s">
        <v>8976</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8977</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8978</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8979</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8980</v>
      </c>
      <c r="B3363" t="s">
        <v>19</v>
      </c>
      <c r="C3363" s="2">
        <v>3944620</v>
      </c>
      <c r="D3363" s="2">
        <v>3960700</v>
      </c>
      <c r="E3363" s="2">
        <v>13778500</v>
      </c>
      <c r="F3363" s="2">
        <v>11225800</v>
      </c>
      <c r="G3363" s="2">
        <v>10592700</v>
      </c>
      <c r="H3363" s="2">
        <v>9863070</v>
      </c>
      <c r="I3363" s="2">
        <v>9438960</v>
      </c>
      <c r="J3363" s="2">
        <v>9213840</v>
      </c>
      <c r="K3363" s="2">
        <v>9186700</v>
      </c>
      <c r="L3363" s="2">
        <v>9193740</v>
      </c>
      <c r="M3363" s="2">
        <v>9216860</v>
      </c>
      <c r="N3363" s="2">
        <v>9267100</v>
      </c>
      <c r="O3363" s="2">
        <v>9387700</v>
      </c>
      <c r="P3363" s="2">
        <v>9502280</v>
      </c>
      <c r="Q3363" s="2">
        <v>9600760</v>
      </c>
      <c r="R3363" s="2">
        <v>9625890</v>
      </c>
      <c r="S3363" s="2">
        <v>9670110</v>
      </c>
      <c r="T3363" s="2">
        <v>9802770</v>
      </c>
      <c r="U3363" s="2">
        <v>9770610</v>
      </c>
      <c r="V3363" s="2">
        <v>9908300</v>
      </c>
      <c r="W3363" s="2">
        <v>9990700</v>
      </c>
      <c r="X3363" s="2">
        <v>10042000</v>
      </c>
      <c r="Y3363" s="2">
        <v>10002800</v>
      </c>
      <c r="Z3363" s="2">
        <v>10007800</v>
      </c>
      <c r="AA3363" s="2">
        <v>10019800</v>
      </c>
      <c r="AB3363" s="2">
        <v>9995730</v>
      </c>
      <c r="AC3363" s="2">
        <v>9991710</v>
      </c>
      <c r="AD3363" s="2">
        <v>9953520</v>
      </c>
      <c r="AE3363" s="2">
        <v>9899250</v>
      </c>
      <c r="AF3363" s="2">
        <v>9904280</v>
      </c>
    </row>
    <row r="3364" spans="1:32">
      <c r="A3364" t="s">
        <v>8981</v>
      </c>
      <c r="B3364" t="s">
        <v>19</v>
      </c>
      <c r="C3364" s="2">
        <v>19440500</v>
      </c>
      <c r="D3364" s="2">
        <v>19519800</v>
      </c>
      <c r="E3364" s="2">
        <v>67905600</v>
      </c>
      <c r="F3364" s="2">
        <v>55325000</v>
      </c>
      <c r="G3364" s="2">
        <v>52204600</v>
      </c>
      <c r="H3364" s="2">
        <v>48608700</v>
      </c>
      <c r="I3364" s="2">
        <v>46518600</v>
      </c>
      <c r="J3364" s="2">
        <v>45409100</v>
      </c>
      <c r="K3364" s="2">
        <v>45275400</v>
      </c>
      <c r="L3364" s="2">
        <v>45310000</v>
      </c>
      <c r="M3364" s="2">
        <v>45424000</v>
      </c>
      <c r="N3364" s="2">
        <v>45671600</v>
      </c>
      <c r="O3364" s="2">
        <v>46266000</v>
      </c>
      <c r="P3364" s="2">
        <v>46830600</v>
      </c>
      <c r="Q3364" s="2">
        <v>47316000</v>
      </c>
      <c r="R3364" s="2">
        <v>47439800</v>
      </c>
      <c r="S3364" s="2">
        <v>47657800</v>
      </c>
      <c r="T3364" s="2">
        <v>48311600</v>
      </c>
      <c r="U3364" s="2">
        <v>48153100</v>
      </c>
      <c r="V3364" s="2">
        <v>48831600</v>
      </c>
      <c r="W3364" s="2">
        <v>49237800</v>
      </c>
      <c r="X3364" s="2">
        <v>49490400</v>
      </c>
      <c r="Y3364" s="2">
        <v>49297200</v>
      </c>
      <c r="Z3364" s="2">
        <v>49322000</v>
      </c>
      <c r="AA3364" s="2">
        <v>49381400</v>
      </c>
      <c r="AB3364" s="2">
        <v>49262500</v>
      </c>
      <c r="AC3364" s="2">
        <v>49242700</v>
      </c>
      <c r="AD3364" s="2">
        <v>49054500</v>
      </c>
      <c r="AE3364" s="2">
        <v>48787000</v>
      </c>
      <c r="AF3364" s="2">
        <v>48811800</v>
      </c>
    </row>
    <row r="3365" spans="1:32">
      <c r="A3365" t="s">
        <v>8982</v>
      </c>
      <c r="B3365" t="s">
        <v>19</v>
      </c>
      <c r="C3365" s="2">
        <v>57728900</v>
      </c>
      <c r="D3365" s="2">
        <v>57964200</v>
      </c>
      <c r="E3365" s="2">
        <v>201647000</v>
      </c>
      <c r="F3365" s="2">
        <v>164288000</v>
      </c>
      <c r="G3365" s="2">
        <v>155022000</v>
      </c>
      <c r="H3365" s="2">
        <v>144344000</v>
      </c>
      <c r="I3365" s="2">
        <v>138138000</v>
      </c>
      <c r="J3365" s="2">
        <v>134843000</v>
      </c>
      <c r="K3365" s="2">
        <v>134446000</v>
      </c>
      <c r="L3365" s="2">
        <v>134549000</v>
      </c>
      <c r="M3365" s="2">
        <v>134887000</v>
      </c>
      <c r="N3365" s="2">
        <v>135622000</v>
      </c>
      <c r="O3365" s="2">
        <v>137387000</v>
      </c>
      <c r="P3365" s="2">
        <v>139064000</v>
      </c>
      <c r="Q3365" s="2">
        <v>140506000</v>
      </c>
      <c r="R3365" s="2">
        <v>140873000</v>
      </c>
      <c r="S3365" s="2">
        <v>141520000</v>
      </c>
      <c r="T3365" s="2">
        <v>143462000</v>
      </c>
      <c r="U3365" s="2">
        <v>142991000</v>
      </c>
      <c r="V3365" s="2">
        <v>145006000</v>
      </c>
      <c r="W3365" s="2">
        <v>146212000</v>
      </c>
      <c r="X3365" s="2">
        <v>146962000</v>
      </c>
      <c r="Y3365" s="2">
        <v>146389000</v>
      </c>
      <c r="Z3365" s="2">
        <v>146462000</v>
      </c>
      <c r="AA3365" s="2">
        <v>146639000</v>
      </c>
      <c r="AB3365" s="2">
        <v>146286000</v>
      </c>
      <c r="AC3365" s="2">
        <v>146227000</v>
      </c>
      <c r="AD3365" s="2">
        <v>145668000</v>
      </c>
      <c r="AE3365" s="2">
        <v>144874000</v>
      </c>
      <c r="AF3365" s="2">
        <v>144947000</v>
      </c>
    </row>
    <row r="3366" spans="1:32">
      <c r="A3366" t="s">
        <v>8983</v>
      </c>
      <c r="B3366" t="s">
        <v>19</v>
      </c>
      <c r="C3366" s="2">
        <v>4089850</v>
      </c>
      <c r="D3366" s="2">
        <v>4106520</v>
      </c>
      <c r="E3366" s="2">
        <v>14285800</v>
      </c>
      <c r="F3366" s="2">
        <v>11639100</v>
      </c>
      <c r="G3366" s="2">
        <v>10982700</v>
      </c>
      <c r="H3366" s="2">
        <v>10226200</v>
      </c>
      <c r="I3366" s="2">
        <v>9786460</v>
      </c>
      <c r="J3366" s="2">
        <v>9553060</v>
      </c>
      <c r="K3366" s="2">
        <v>9524920</v>
      </c>
      <c r="L3366" s="2">
        <v>9532220</v>
      </c>
      <c r="M3366" s="2">
        <v>9556180</v>
      </c>
      <c r="N3366" s="2">
        <v>9608280</v>
      </c>
      <c r="O3366" s="2">
        <v>9733320</v>
      </c>
      <c r="P3366" s="2">
        <v>9852110</v>
      </c>
      <c r="Q3366" s="2">
        <v>9954230</v>
      </c>
      <c r="R3366" s="2">
        <v>9980280</v>
      </c>
      <c r="S3366" s="2">
        <v>10026100</v>
      </c>
      <c r="T3366" s="2">
        <v>10163700</v>
      </c>
      <c r="U3366" s="2">
        <v>10130300</v>
      </c>
      <c r="V3366" s="2">
        <v>10273100</v>
      </c>
      <c r="W3366" s="2">
        <v>10358500</v>
      </c>
      <c r="X3366" s="2">
        <v>10411700</v>
      </c>
      <c r="Y3366" s="2">
        <v>10371000</v>
      </c>
      <c r="Z3366" s="2">
        <v>10376200</v>
      </c>
      <c r="AA3366" s="2">
        <v>10388700</v>
      </c>
      <c r="AB3366" s="2">
        <v>10363700</v>
      </c>
      <c r="AC3366" s="2">
        <v>10359600</v>
      </c>
      <c r="AD3366" s="2">
        <v>10320000</v>
      </c>
      <c r="AE3366" s="2">
        <v>10263700</v>
      </c>
      <c r="AF3366" s="2">
        <v>10268900</v>
      </c>
    </row>
    <row r="3367" spans="1:32">
      <c r="A3367" t="s">
        <v>8984</v>
      </c>
      <c r="B3367" t="s">
        <v>19</v>
      </c>
      <c r="C3367" s="2">
        <v>3669880</v>
      </c>
      <c r="D3367" s="2">
        <v>3684840</v>
      </c>
      <c r="E3367" s="2">
        <v>12818800</v>
      </c>
      <c r="F3367" s="2">
        <v>10444000</v>
      </c>
      <c r="G3367" s="2">
        <v>9854900</v>
      </c>
      <c r="H3367" s="2">
        <v>9176090</v>
      </c>
      <c r="I3367" s="2">
        <v>8781520</v>
      </c>
      <c r="J3367" s="2">
        <v>8572080</v>
      </c>
      <c r="K3367" s="2">
        <v>8546840</v>
      </c>
      <c r="L3367" s="2">
        <v>8553380</v>
      </c>
      <c r="M3367" s="2">
        <v>8574880</v>
      </c>
      <c r="N3367" s="2">
        <v>8621640</v>
      </c>
      <c r="O3367" s="2">
        <v>8733840</v>
      </c>
      <c r="P3367" s="2">
        <v>8840420</v>
      </c>
      <c r="Q3367" s="2">
        <v>8932060</v>
      </c>
      <c r="R3367" s="2">
        <v>8955430</v>
      </c>
      <c r="S3367" s="2">
        <v>8996570</v>
      </c>
      <c r="T3367" s="2">
        <v>9119990</v>
      </c>
      <c r="U3367" s="2">
        <v>9090070</v>
      </c>
      <c r="V3367" s="2">
        <v>9218160</v>
      </c>
      <c r="W3367" s="2">
        <v>9294840</v>
      </c>
      <c r="X3367" s="2">
        <v>9342520</v>
      </c>
      <c r="Y3367" s="2">
        <v>9306060</v>
      </c>
      <c r="Z3367" s="2">
        <v>9310730</v>
      </c>
      <c r="AA3367" s="2">
        <v>9321950</v>
      </c>
      <c r="AB3367" s="2">
        <v>9299510</v>
      </c>
      <c r="AC3367" s="2">
        <v>9295770</v>
      </c>
      <c r="AD3367" s="2">
        <v>9260240</v>
      </c>
      <c r="AE3367" s="2">
        <v>9209750</v>
      </c>
      <c r="AF3367" s="2">
        <v>9214420</v>
      </c>
    </row>
    <row r="3368" spans="1:32">
      <c r="A3368" t="s">
        <v>8985</v>
      </c>
      <c r="B3368" t="s">
        <v>19</v>
      </c>
      <c r="C3368" s="2">
        <v>9518120</v>
      </c>
      <c r="D3368" s="2">
        <v>9556920</v>
      </c>
      <c r="E3368" s="2">
        <v>33246800</v>
      </c>
      <c r="F3368" s="2">
        <v>27087200</v>
      </c>
      <c r="G3368" s="2">
        <v>25559500</v>
      </c>
      <c r="H3368" s="2">
        <v>23799000</v>
      </c>
      <c r="I3368" s="2">
        <v>22775600</v>
      </c>
      <c r="J3368" s="2">
        <v>22232400</v>
      </c>
      <c r="K3368" s="2">
        <v>22166900</v>
      </c>
      <c r="L3368" s="2">
        <v>22183900</v>
      </c>
      <c r="M3368" s="2">
        <v>22239700</v>
      </c>
      <c r="N3368" s="2">
        <v>22360900</v>
      </c>
      <c r="O3368" s="2">
        <v>22651900</v>
      </c>
      <c r="P3368" s="2">
        <v>22928400</v>
      </c>
      <c r="Q3368" s="2">
        <v>23166000</v>
      </c>
      <c r="R3368" s="2">
        <v>23226600</v>
      </c>
      <c r="S3368" s="2">
        <v>23333400</v>
      </c>
      <c r="T3368" s="2">
        <v>23653400</v>
      </c>
      <c r="U3368" s="2">
        <v>23575800</v>
      </c>
      <c r="V3368" s="2">
        <v>23908100</v>
      </c>
      <c r="W3368" s="2">
        <v>24106900</v>
      </c>
      <c r="X3368" s="2">
        <v>24230600</v>
      </c>
      <c r="Y3368" s="2">
        <v>24136000</v>
      </c>
      <c r="Z3368" s="2">
        <v>24148200</v>
      </c>
      <c r="AA3368" s="2">
        <v>24177200</v>
      </c>
      <c r="AB3368" s="2">
        <v>24119000</v>
      </c>
      <c r="AC3368" s="2">
        <v>24109400</v>
      </c>
      <c r="AD3368" s="2">
        <v>24017200</v>
      </c>
      <c r="AE3368" s="2">
        <v>23886200</v>
      </c>
      <c r="AF3368" s="2">
        <v>23898400</v>
      </c>
    </row>
    <row r="3369" spans="1:32">
      <c r="A3369" t="s">
        <v>8986</v>
      </c>
      <c r="B3369" t="s">
        <v>19</v>
      </c>
      <c r="C3369">
        <v>961625</v>
      </c>
      <c r="D3369">
        <v>965545</v>
      </c>
      <c r="E3369" s="2">
        <v>3358950</v>
      </c>
      <c r="F3369" s="2">
        <v>2736650</v>
      </c>
      <c r="G3369" s="2">
        <v>2582300</v>
      </c>
      <c r="H3369" s="2">
        <v>2404430</v>
      </c>
      <c r="I3369" s="2">
        <v>2301040</v>
      </c>
      <c r="J3369" s="2">
        <v>2246160</v>
      </c>
      <c r="K3369" s="2">
        <v>2239540</v>
      </c>
      <c r="L3369" s="2">
        <v>2241260</v>
      </c>
      <c r="M3369" s="2">
        <v>2246900</v>
      </c>
      <c r="N3369" s="2">
        <v>2259140</v>
      </c>
      <c r="O3369" s="2">
        <v>2288540</v>
      </c>
      <c r="P3369" s="2">
        <v>2316480</v>
      </c>
      <c r="Q3369" s="2">
        <v>2340480</v>
      </c>
      <c r="R3369" s="2">
        <v>2346610</v>
      </c>
      <c r="S3369" s="2">
        <v>2357390</v>
      </c>
      <c r="T3369" s="2">
        <v>2389730</v>
      </c>
      <c r="U3369" s="2">
        <v>2381890</v>
      </c>
      <c r="V3369" s="2">
        <v>2415460</v>
      </c>
      <c r="W3369" s="2">
        <v>2435540</v>
      </c>
      <c r="X3369" s="2">
        <v>2448040</v>
      </c>
      <c r="Y3369" s="2">
        <v>2438480</v>
      </c>
      <c r="Z3369" s="2">
        <v>2439710</v>
      </c>
      <c r="AA3369" s="2">
        <v>2442650</v>
      </c>
      <c r="AB3369" s="2">
        <v>2436770</v>
      </c>
      <c r="AC3369" s="2">
        <v>2435790</v>
      </c>
      <c r="AD3369" s="2">
        <v>2426480</v>
      </c>
      <c r="AE3369" s="2">
        <v>2413250</v>
      </c>
      <c r="AF3369" s="2">
        <v>2414480</v>
      </c>
    </row>
    <row r="3370" spans="1:32">
      <c r="A3370" t="s">
        <v>8987</v>
      </c>
      <c r="B3370" t="s">
        <v>19</v>
      </c>
      <c r="C3370">
        <v>631925</v>
      </c>
      <c r="D3370">
        <v>634501</v>
      </c>
      <c r="E3370" s="2">
        <v>2207310</v>
      </c>
      <c r="F3370" s="2">
        <v>1798370</v>
      </c>
      <c r="G3370" s="2">
        <v>1696940</v>
      </c>
      <c r="H3370" s="2">
        <v>1580050</v>
      </c>
      <c r="I3370" s="2">
        <v>1512110</v>
      </c>
      <c r="J3370" s="2">
        <v>1476050</v>
      </c>
      <c r="K3370" s="2">
        <v>1471700</v>
      </c>
      <c r="L3370" s="2">
        <v>1472830</v>
      </c>
      <c r="M3370" s="2">
        <v>1476530</v>
      </c>
      <c r="N3370" s="2">
        <v>1484580</v>
      </c>
      <c r="O3370" s="2">
        <v>1503900</v>
      </c>
      <c r="P3370" s="2">
        <v>1522260</v>
      </c>
      <c r="Q3370" s="2">
        <v>1538030</v>
      </c>
      <c r="R3370" s="2">
        <v>1542060</v>
      </c>
      <c r="S3370" s="2">
        <v>1549140</v>
      </c>
      <c r="T3370" s="2">
        <v>1570390</v>
      </c>
      <c r="U3370" s="2">
        <v>1565240</v>
      </c>
      <c r="V3370" s="2">
        <v>1587300</v>
      </c>
      <c r="W3370" s="2">
        <v>1600500</v>
      </c>
      <c r="X3370" s="2">
        <v>1608710</v>
      </c>
      <c r="Y3370" s="2">
        <v>1602430</v>
      </c>
      <c r="Z3370" s="2">
        <v>1603240</v>
      </c>
      <c r="AA3370" s="2">
        <v>1605170</v>
      </c>
      <c r="AB3370" s="2">
        <v>1601310</v>
      </c>
      <c r="AC3370" s="2">
        <v>1600660</v>
      </c>
      <c r="AD3370" s="2">
        <v>1594540</v>
      </c>
      <c r="AE3370" s="2">
        <v>1585850</v>
      </c>
      <c r="AF3370" s="2">
        <v>1586660</v>
      </c>
    </row>
    <row r="3371" spans="1:32">
      <c r="A3371" t="s">
        <v>8988</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8989</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8990</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8991</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8992</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8993</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8994</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8995</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8996</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8997</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8998</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8999</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9000</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9001</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9002</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9003</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9004</v>
      </c>
      <c r="B3387" t="s">
        <v>19</v>
      </c>
      <c r="C3387">
        <v>888118</v>
      </c>
      <c r="D3387">
        <v>891736</v>
      </c>
      <c r="E3387">
        <v>933846</v>
      </c>
      <c r="F3387">
        <v>934951</v>
      </c>
      <c r="G3387">
        <v>969121</v>
      </c>
      <c r="H3387">
        <v>995251</v>
      </c>
      <c r="I3387" s="2">
        <v>1027110</v>
      </c>
      <c r="J3387" s="2">
        <v>1058260</v>
      </c>
      <c r="K3387" s="2">
        <v>1047210</v>
      </c>
      <c r="L3387" s="2">
        <v>1039170</v>
      </c>
      <c r="M3387" s="2">
        <v>1024090</v>
      </c>
      <c r="N3387" s="2">
        <v>1015050</v>
      </c>
      <c r="O3387" s="2">
        <v>1008010</v>
      </c>
      <c r="P3387" s="2">
        <v>1005000</v>
      </c>
      <c r="Q3387" s="2">
        <v>1001680</v>
      </c>
      <c r="R3387" s="2">
        <v>1000080</v>
      </c>
      <c r="S3387">
        <v>995352</v>
      </c>
      <c r="T3387">
        <v>991734</v>
      </c>
      <c r="U3387">
        <v>988116</v>
      </c>
      <c r="V3387">
        <v>986407</v>
      </c>
      <c r="W3387">
        <v>981684</v>
      </c>
      <c r="X3387">
        <v>980980</v>
      </c>
      <c r="Y3387">
        <v>977362</v>
      </c>
      <c r="Z3387">
        <v>976558</v>
      </c>
      <c r="AA3387">
        <v>970930</v>
      </c>
      <c r="AB3387">
        <v>965202</v>
      </c>
      <c r="AC3387">
        <v>963493</v>
      </c>
      <c r="AD3387">
        <v>958770</v>
      </c>
      <c r="AE3387">
        <v>954147</v>
      </c>
      <c r="AF3387">
        <v>954348</v>
      </c>
    </row>
    <row r="3388" spans="1:32">
      <c r="A3388" t="s">
        <v>9005</v>
      </c>
      <c r="B3388" t="s">
        <v>19</v>
      </c>
      <c r="C3388" s="2">
        <v>4376970</v>
      </c>
      <c r="D3388" s="2">
        <v>4394800</v>
      </c>
      <c r="E3388" s="2">
        <v>4602330</v>
      </c>
      <c r="F3388" s="2">
        <v>4607780</v>
      </c>
      <c r="G3388" s="2">
        <v>4776180</v>
      </c>
      <c r="H3388" s="2">
        <v>4904960</v>
      </c>
      <c r="I3388" s="2">
        <v>5061970</v>
      </c>
      <c r="J3388" s="2">
        <v>5215510</v>
      </c>
      <c r="K3388" s="2">
        <v>5161030</v>
      </c>
      <c r="L3388" s="2">
        <v>5121400</v>
      </c>
      <c r="M3388" s="2">
        <v>5047110</v>
      </c>
      <c r="N3388" s="2">
        <v>5002530</v>
      </c>
      <c r="O3388" s="2">
        <v>4967860</v>
      </c>
      <c r="P3388" s="2">
        <v>4953000</v>
      </c>
      <c r="Q3388" s="2">
        <v>4936660</v>
      </c>
      <c r="R3388" s="2">
        <v>4928730</v>
      </c>
      <c r="S3388" s="2">
        <v>4905450</v>
      </c>
      <c r="T3388" s="2">
        <v>4887620</v>
      </c>
      <c r="U3388" s="2">
        <v>4869790</v>
      </c>
      <c r="V3388" s="2">
        <v>4861370</v>
      </c>
      <c r="W3388" s="2">
        <v>4838090</v>
      </c>
      <c r="X3388" s="2">
        <v>4834620</v>
      </c>
      <c r="Y3388" s="2">
        <v>4816790</v>
      </c>
      <c r="Z3388" s="2">
        <v>4812830</v>
      </c>
      <c r="AA3388" s="2">
        <v>4785090</v>
      </c>
      <c r="AB3388" s="2">
        <v>4756860</v>
      </c>
      <c r="AC3388" s="2">
        <v>4748440</v>
      </c>
      <c r="AD3388" s="2">
        <v>4725160</v>
      </c>
      <c r="AE3388" s="2">
        <v>4702380</v>
      </c>
      <c r="AF3388" s="2">
        <v>4703370</v>
      </c>
    </row>
    <row r="3389" spans="1:32">
      <c r="A3389" t="s">
        <v>9006</v>
      </c>
      <c r="B3389" t="s">
        <v>19</v>
      </c>
      <c r="C3389" s="2">
        <v>12997500</v>
      </c>
      <c r="D3389" s="2">
        <v>13050400</v>
      </c>
      <c r="E3389" s="2">
        <v>13666700</v>
      </c>
      <c r="F3389" s="2">
        <v>13682900</v>
      </c>
      <c r="G3389" s="2">
        <v>14182900</v>
      </c>
      <c r="H3389" s="2">
        <v>14565300</v>
      </c>
      <c r="I3389" s="2">
        <v>15031600</v>
      </c>
      <c r="J3389" s="2">
        <v>15487500</v>
      </c>
      <c r="K3389" s="2">
        <v>15325700</v>
      </c>
      <c r="L3389" s="2">
        <v>15208100</v>
      </c>
      <c r="M3389" s="2">
        <v>14987500</v>
      </c>
      <c r="N3389" s="2">
        <v>14855100</v>
      </c>
      <c r="O3389" s="2">
        <v>14752100</v>
      </c>
      <c r="P3389" s="2">
        <v>14708000</v>
      </c>
      <c r="Q3389" s="2">
        <v>14659500</v>
      </c>
      <c r="R3389" s="2">
        <v>14635900</v>
      </c>
      <c r="S3389" s="2">
        <v>14566800</v>
      </c>
      <c r="T3389" s="2">
        <v>14513900</v>
      </c>
      <c r="U3389" s="2">
        <v>14460900</v>
      </c>
      <c r="V3389" s="2">
        <v>14435900</v>
      </c>
      <c r="W3389" s="2">
        <v>14366800</v>
      </c>
      <c r="X3389" s="2">
        <v>14356500</v>
      </c>
      <c r="Y3389" s="2">
        <v>14303500</v>
      </c>
      <c r="Z3389" s="2">
        <v>14291800</v>
      </c>
      <c r="AA3389" s="2">
        <v>14209400</v>
      </c>
      <c r="AB3389" s="2">
        <v>14125600</v>
      </c>
      <c r="AC3389" s="2">
        <v>14100600</v>
      </c>
      <c r="AD3389" s="2">
        <v>14031400</v>
      </c>
      <c r="AE3389" s="2">
        <v>13963800</v>
      </c>
      <c r="AF3389" s="2">
        <v>13966700</v>
      </c>
    </row>
    <row r="3390" spans="1:32">
      <c r="A3390" t="s">
        <v>9007</v>
      </c>
      <c r="B3390" t="s">
        <v>19</v>
      </c>
      <c r="C3390">
        <v>920815</v>
      </c>
      <c r="D3390">
        <v>924567</v>
      </c>
      <c r="E3390">
        <v>968226</v>
      </c>
      <c r="F3390">
        <v>969373</v>
      </c>
      <c r="G3390" s="2">
        <v>1004800</v>
      </c>
      <c r="H3390" s="2">
        <v>1031890</v>
      </c>
      <c r="I3390" s="2">
        <v>1064920</v>
      </c>
      <c r="J3390" s="2">
        <v>1097230</v>
      </c>
      <c r="K3390" s="2">
        <v>1085760</v>
      </c>
      <c r="L3390" s="2">
        <v>1077430</v>
      </c>
      <c r="M3390" s="2">
        <v>1061800</v>
      </c>
      <c r="N3390" s="2">
        <v>1052420</v>
      </c>
      <c r="O3390" s="2">
        <v>1045130</v>
      </c>
      <c r="P3390" s="2">
        <v>1042000</v>
      </c>
      <c r="Q3390" s="2">
        <v>1038560</v>
      </c>
      <c r="R3390" s="2">
        <v>1036890</v>
      </c>
      <c r="S3390" s="2">
        <v>1032000</v>
      </c>
      <c r="T3390" s="2">
        <v>1028250</v>
      </c>
      <c r="U3390" s="2">
        <v>1024490</v>
      </c>
      <c r="V3390" s="2">
        <v>1022720</v>
      </c>
      <c r="W3390" s="2">
        <v>1017830</v>
      </c>
      <c r="X3390" s="2">
        <v>1017100</v>
      </c>
      <c r="Y3390" s="2">
        <v>1013340</v>
      </c>
      <c r="Z3390" s="2">
        <v>1012510</v>
      </c>
      <c r="AA3390" s="2">
        <v>1006680</v>
      </c>
      <c r="AB3390" s="2">
        <v>1000740</v>
      </c>
      <c r="AC3390">
        <v>998965</v>
      </c>
      <c r="AD3390">
        <v>994068</v>
      </c>
      <c r="AE3390">
        <v>989275</v>
      </c>
      <c r="AF3390">
        <v>989483</v>
      </c>
    </row>
    <row r="3391" spans="1:32">
      <c r="A3391" t="s">
        <v>9008</v>
      </c>
      <c r="B3391" t="s">
        <v>19</v>
      </c>
      <c r="C3391">
        <v>826260</v>
      </c>
      <c r="D3391">
        <v>829625</v>
      </c>
      <c r="E3391">
        <v>868802</v>
      </c>
      <c r="F3391">
        <v>869830</v>
      </c>
      <c r="G3391">
        <v>901620</v>
      </c>
      <c r="H3391">
        <v>925930</v>
      </c>
      <c r="I3391">
        <v>955570</v>
      </c>
      <c r="J3391">
        <v>984555</v>
      </c>
      <c r="K3391">
        <v>974270</v>
      </c>
      <c r="L3391">
        <v>966790</v>
      </c>
      <c r="M3391">
        <v>952765</v>
      </c>
      <c r="N3391">
        <v>944350</v>
      </c>
      <c r="O3391">
        <v>937805</v>
      </c>
      <c r="P3391">
        <v>935000</v>
      </c>
      <c r="Q3391">
        <v>931914</v>
      </c>
      <c r="R3391">
        <v>930418</v>
      </c>
      <c r="S3391">
        <v>926024</v>
      </c>
      <c r="T3391">
        <v>922658</v>
      </c>
      <c r="U3391">
        <v>919292</v>
      </c>
      <c r="V3391">
        <v>917702</v>
      </c>
      <c r="W3391">
        <v>913308</v>
      </c>
      <c r="X3391">
        <v>912654</v>
      </c>
      <c r="Y3391">
        <v>909288</v>
      </c>
      <c r="Z3391">
        <v>908540</v>
      </c>
      <c r="AA3391">
        <v>903304</v>
      </c>
      <c r="AB3391">
        <v>897974</v>
      </c>
      <c r="AC3391">
        <v>896384</v>
      </c>
      <c r="AD3391">
        <v>891990</v>
      </c>
      <c r="AE3391">
        <v>887689</v>
      </c>
      <c r="AF3391">
        <v>887876</v>
      </c>
    </row>
    <row r="3392" spans="1:32">
      <c r="A3392" t="s">
        <v>9009</v>
      </c>
      <c r="B3392" t="s">
        <v>19</v>
      </c>
      <c r="C3392" s="2">
        <v>2142970</v>
      </c>
      <c r="D3392" s="2">
        <v>2151700</v>
      </c>
      <c r="E3392" s="2">
        <v>2253310</v>
      </c>
      <c r="F3392" s="2">
        <v>2255980</v>
      </c>
      <c r="G3392" s="2">
        <v>2338430</v>
      </c>
      <c r="H3392" s="2">
        <v>2401480</v>
      </c>
      <c r="I3392" s="2">
        <v>2478350</v>
      </c>
      <c r="J3392" s="2">
        <v>2553520</v>
      </c>
      <c r="K3392" s="2">
        <v>2526850</v>
      </c>
      <c r="L3392" s="2">
        <v>2507450</v>
      </c>
      <c r="M3392" s="2">
        <v>2471080</v>
      </c>
      <c r="N3392" s="2">
        <v>2449250</v>
      </c>
      <c r="O3392" s="2">
        <v>2432280</v>
      </c>
      <c r="P3392" s="2">
        <v>2425000</v>
      </c>
      <c r="Q3392" s="2">
        <v>2417000</v>
      </c>
      <c r="R3392" s="2">
        <v>2413120</v>
      </c>
      <c r="S3392" s="2">
        <v>2401720</v>
      </c>
      <c r="T3392" s="2">
        <v>2392990</v>
      </c>
      <c r="U3392" s="2">
        <v>2384260</v>
      </c>
      <c r="V3392" s="2">
        <v>2380140</v>
      </c>
      <c r="W3392" s="2">
        <v>2368740</v>
      </c>
      <c r="X3392" s="2">
        <v>2367040</v>
      </c>
      <c r="Y3392" s="2">
        <v>2358310</v>
      </c>
      <c r="Z3392" s="2">
        <v>2356370</v>
      </c>
      <c r="AA3392" s="2">
        <v>2342790</v>
      </c>
      <c r="AB3392" s="2">
        <v>2328970</v>
      </c>
      <c r="AC3392" s="2">
        <v>2324850</v>
      </c>
      <c r="AD3392" s="2">
        <v>2313450</v>
      </c>
      <c r="AE3392" s="2">
        <v>2302300</v>
      </c>
      <c r="AF3392" s="2">
        <v>2302780</v>
      </c>
    </row>
    <row r="3393" spans="1:32">
      <c r="A3393" t="s">
        <v>9010</v>
      </c>
      <c r="B3393" t="s">
        <v>19</v>
      </c>
      <c r="C3393">
        <v>216506</v>
      </c>
      <c r="D3393">
        <v>217388</v>
      </c>
      <c r="E3393">
        <v>227654</v>
      </c>
      <c r="F3393">
        <v>227923</v>
      </c>
      <c r="G3393">
        <v>236253</v>
      </c>
      <c r="H3393">
        <v>242623</v>
      </c>
      <c r="I3393">
        <v>250390</v>
      </c>
      <c r="J3393">
        <v>257985</v>
      </c>
      <c r="K3393">
        <v>255290</v>
      </c>
      <c r="L3393">
        <v>253330</v>
      </c>
      <c r="M3393">
        <v>249655</v>
      </c>
      <c r="N3393">
        <v>247450</v>
      </c>
      <c r="O3393">
        <v>245735</v>
      </c>
      <c r="P3393">
        <v>245000</v>
      </c>
      <c r="Q3393">
        <v>244191</v>
      </c>
      <c r="R3393">
        <v>243799</v>
      </c>
      <c r="S3393">
        <v>242648</v>
      </c>
      <c r="T3393">
        <v>241766</v>
      </c>
      <c r="U3393">
        <v>240884</v>
      </c>
      <c r="V3393">
        <v>240467</v>
      </c>
      <c r="W3393">
        <v>239316</v>
      </c>
      <c r="X3393">
        <v>239144</v>
      </c>
      <c r="Y3393">
        <v>238262</v>
      </c>
      <c r="Z3393">
        <v>238066</v>
      </c>
      <c r="AA3393">
        <v>236694</v>
      </c>
      <c r="AB3393">
        <v>235298</v>
      </c>
      <c r="AC3393">
        <v>234881</v>
      </c>
      <c r="AD3393">
        <v>233730</v>
      </c>
      <c r="AE3393">
        <v>232603</v>
      </c>
      <c r="AF3393">
        <v>232652</v>
      </c>
    </row>
    <row r="3394" spans="1:32">
      <c r="A3394" t="s">
        <v>9011</v>
      </c>
      <c r="B3394" t="s">
        <v>19</v>
      </c>
      <c r="C3394">
        <v>142276</v>
      </c>
      <c r="D3394">
        <v>142855</v>
      </c>
      <c r="E3394">
        <v>149601</v>
      </c>
      <c r="F3394">
        <v>149778</v>
      </c>
      <c r="G3394">
        <v>155252</v>
      </c>
      <c r="H3394">
        <v>159438</v>
      </c>
      <c r="I3394">
        <v>164542</v>
      </c>
      <c r="J3394">
        <v>169533</v>
      </c>
      <c r="K3394">
        <v>167762</v>
      </c>
      <c r="L3394">
        <v>166474</v>
      </c>
      <c r="M3394">
        <v>164059</v>
      </c>
      <c r="N3394">
        <v>162610</v>
      </c>
      <c r="O3394">
        <v>161483</v>
      </c>
      <c r="P3394">
        <v>161000</v>
      </c>
      <c r="Q3394">
        <v>160469</v>
      </c>
      <c r="R3394">
        <v>160211</v>
      </c>
      <c r="S3394">
        <v>159454</v>
      </c>
      <c r="T3394">
        <v>158875</v>
      </c>
      <c r="U3394">
        <v>158295</v>
      </c>
      <c r="V3394">
        <v>158022</v>
      </c>
      <c r="W3394">
        <v>157265</v>
      </c>
      <c r="X3394">
        <v>157152</v>
      </c>
      <c r="Y3394">
        <v>156572</v>
      </c>
      <c r="Z3394">
        <v>156444</v>
      </c>
      <c r="AA3394">
        <v>155542</v>
      </c>
      <c r="AB3394">
        <v>154624</v>
      </c>
      <c r="AC3394">
        <v>154351</v>
      </c>
      <c r="AD3394">
        <v>153594</v>
      </c>
      <c r="AE3394">
        <v>152853</v>
      </c>
      <c r="AF3394">
        <v>152886</v>
      </c>
    </row>
    <row r="3395" spans="1:32">
      <c r="A3395" t="s">
        <v>9012</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9013</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9014</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9015</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9016</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9017</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9018</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9019</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9020</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9021</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9022</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9023</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9024</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9025</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9026</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9027</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9028</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9029</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9030</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9031</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9032</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9033</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9034</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9035</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9036</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9037</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9038</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9039</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9040</v>
      </c>
      <c r="B3423" t="s">
        <v>19</v>
      </c>
      <c r="C3423" s="2">
        <v>76480500</v>
      </c>
      <c r="D3423" s="2">
        <v>76782000</v>
      </c>
      <c r="E3423" s="2">
        <v>44260200</v>
      </c>
      <c r="F3423" s="2">
        <v>46843000</v>
      </c>
      <c r="G3423" s="2">
        <v>50571600</v>
      </c>
      <c r="H3423" s="2">
        <v>54460900</v>
      </c>
      <c r="I3423" s="2">
        <v>58129200</v>
      </c>
      <c r="J3423" s="2">
        <v>60963300</v>
      </c>
      <c r="K3423" s="2">
        <v>61465800</v>
      </c>
      <c r="L3423" s="2">
        <v>61646700</v>
      </c>
      <c r="M3423" s="2">
        <v>61566300</v>
      </c>
      <c r="N3423" s="2">
        <v>60943200</v>
      </c>
      <c r="O3423" s="2">
        <v>71063600</v>
      </c>
      <c r="P3423" s="2">
        <v>70541000</v>
      </c>
      <c r="Q3423" s="2">
        <v>69817400</v>
      </c>
      <c r="R3423" s="2">
        <v>68691800</v>
      </c>
      <c r="S3423" s="2">
        <v>67274700</v>
      </c>
      <c r="T3423" s="2">
        <v>65847600</v>
      </c>
      <c r="U3423" s="2">
        <v>65224500</v>
      </c>
      <c r="V3423" s="2">
        <v>65033500</v>
      </c>
      <c r="W3423" s="2">
        <v>64711900</v>
      </c>
      <c r="X3423" s="2">
        <v>63948100</v>
      </c>
      <c r="Y3423" s="2">
        <v>62762200</v>
      </c>
      <c r="Z3423" s="2">
        <v>61355200</v>
      </c>
      <c r="AA3423" s="2">
        <v>60581400</v>
      </c>
      <c r="AB3423" s="2">
        <v>59636700</v>
      </c>
      <c r="AC3423" s="2">
        <v>58671900</v>
      </c>
      <c r="AD3423" s="2">
        <v>57676900</v>
      </c>
      <c r="AE3423" s="2">
        <v>56511100</v>
      </c>
      <c r="AF3423" s="2">
        <v>55375500</v>
      </c>
    </row>
    <row r="3424" spans="1:32">
      <c r="A3424" t="s">
        <v>9041</v>
      </c>
      <c r="B3424" t="s">
        <v>19</v>
      </c>
      <c r="C3424" s="2">
        <v>376923000</v>
      </c>
      <c r="D3424" s="2">
        <v>378409000</v>
      </c>
      <c r="E3424" s="2">
        <v>218130000</v>
      </c>
      <c r="F3424" s="2">
        <v>230859000</v>
      </c>
      <c r="G3424" s="2">
        <v>249235000</v>
      </c>
      <c r="H3424" s="2">
        <v>268403000</v>
      </c>
      <c r="I3424" s="2">
        <v>286482000</v>
      </c>
      <c r="J3424" s="2">
        <v>300449000</v>
      </c>
      <c r="K3424" s="2">
        <v>302925000</v>
      </c>
      <c r="L3424" s="2">
        <v>303817000</v>
      </c>
      <c r="M3424" s="2">
        <v>303421000</v>
      </c>
      <c r="N3424" s="2">
        <v>300350000</v>
      </c>
      <c r="O3424" s="2">
        <v>350227000</v>
      </c>
      <c r="P3424" s="2">
        <v>347651000</v>
      </c>
      <c r="Q3424" s="2">
        <v>344085000</v>
      </c>
      <c r="R3424" s="2">
        <v>338538000</v>
      </c>
      <c r="S3424" s="2">
        <v>331554000</v>
      </c>
      <c r="T3424" s="2">
        <v>324521000</v>
      </c>
      <c r="U3424" s="2">
        <v>321450000</v>
      </c>
      <c r="V3424" s="2">
        <v>320509000</v>
      </c>
      <c r="W3424" s="2">
        <v>318924000</v>
      </c>
      <c r="X3424" s="2">
        <v>315159000</v>
      </c>
      <c r="Y3424" s="2">
        <v>309315000</v>
      </c>
      <c r="Z3424" s="2">
        <v>302381000</v>
      </c>
      <c r="AA3424" s="2">
        <v>298567000</v>
      </c>
      <c r="AB3424" s="2">
        <v>293911000</v>
      </c>
      <c r="AC3424" s="2">
        <v>289156000</v>
      </c>
      <c r="AD3424" s="2">
        <v>284253000</v>
      </c>
      <c r="AE3424" s="2">
        <v>278507000</v>
      </c>
      <c r="AF3424" s="2">
        <v>272910000</v>
      </c>
    </row>
    <row r="3425" spans="1:32">
      <c r="A3425" t="s">
        <v>9042</v>
      </c>
      <c r="B3425" t="s">
        <v>19</v>
      </c>
      <c r="C3425" s="2">
        <v>1119280000</v>
      </c>
      <c r="D3425" s="2">
        <v>1123690000</v>
      </c>
      <c r="E3425" s="2">
        <v>647740000</v>
      </c>
      <c r="F3425" s="2">
        <v>685540000</v>
      </c>
      <c r="G3425" s="2">
        <v>740107000</v>
      </c>
      <c r="H3425" s="2">
        <v>797027000</v>
      </c>
      <c r="I3425" s="2">
        <v>850711000</v>
      </c>
      <c r="J3425" s="2">
        <v>892187000</v>
      </c>
      <c r="K3425" s="2">
        <v>899541000</v>
      </c>
      <c r="L3425" s="2">
        <v>902189000</v>
      </c>
      <c r="M3425" s="2">
        <v>901012000</v>
      </c>
      <c r="N3425" s="2">
        <v>891893000</v>
      </c>
      <c r="O3425" s="2">
        <v>1040000000</v>
      </c>
      <c r="P3425" s="2">
        <v>1032350000</v>
      </c>
      <c r="Q3425" s="2">
        <v>1021760000</v>
      </c>
      <c r="R3425" s="2">
        <v>1005290000</v>
      </c>
      <c r="S3425" s="2">
        <v>984554000</v>
      </c>
      <c r="T3425" s="2">
        <v>963668000</v>
      </c>
      <c r="U3425" s="2">
        <v>954549000</v>
      </c>
      <c r="V3425" s="2">
        <v>951755000</v>
      </c>
      <c r="W3425" s="2">
        <v>947048000</v>
      </c>
      <c r="X3425" s="2">
        <v>935870000</v>
      </c>
      <c r="Y3425" s="2">
        <v>918515000</v>
      </c>
      <c r="Z3425" s="2">
        <v>897923000</v>
      </c>
      <c r="AA3425" s="2">
        <v>886598000</v>
      </c>
      <c r="AB3425" s="2">
        <v>872773000</v>
      </c>
      <c r="AC3425" s="2">
        <v>858653000</v>
      </c>
      <c r="AD3425" s="2">
        <v>844092000</v>
      </c>
      <c r="AE3425" s="2">
        <v>827031000</v>
      </c>
      <c r="AF3425" s="2">
        <v>810411000</v>
      </c>
    </row>
    <row r="3426" spans="1:32">
      <c r="A3426" t="s">
        <v>9043</v>
      </c>
      <c r="B3426" t="s">
        <v>19</v>
      </c>
      <c r="C3426" s="2">
        <v>79296200</v>
      </c>
      <c r="D3426" s="2">
        <v>79608800</v>
      </c>
      <c r="E3426" s="2">
        <v>45889700</v>
      </c>
      <c r="F3426" s="2">
        <v>48567600</v>
      </c>
      <c r="G3426" s="2">
        <v>52433400</v>
      </c>
      <c r="H3426" s="2">
        <v>56466000</v>
      </c>
      <c r="I3426" s="2">
        <v>60269300</v>
      </c>
      <c r="J3426" s="2">
        <v>63207700</v>
      </c>
      <c r="K3426" s="2">
        <v>63728700</v>
      </c>
      <c r="L3426" s="2">
        <v>63916300</v>
      </c>
      <c r="M3426" s="2">
        <v>63832900</v>
      </c>
      <c r="N3426" s="2">
        <v>63186900</v>
      </c>
      <c r="O3426" s="2">
        <v>73679800</v>
      </c>
      <c r="P3426" s="2">
        <v>73138000</v>
      </c>
      <c r="Q3426" s="2">
        <v>72387700</v>
      </c>
      <c r="R3426" s="2">
        <v>71220700</v>
      </c>
      <c r="S3426" s="2">
        <v>69751500</v>
      </c>
      <c r="T3426" s="2">
        <v>68271800</v>
      </c>
      <c r="U3426" s="2">
        <v>67625800</v>
      </c>
      <c r="V3426" s="2">
        <v>67427800</v>
      </c>
      <c r="W3426" s="2">
        <v>67094400</v>
      </c>
      <c r="X3426" s="2">
        <v>66302500</v>
      </c>
      <c r="Y3426" s="2">
        <v>65072900</v>
      </c>
      <c r="Z3426" s="2">
        <v>63614100</v>
      </c>
      <c r="AA3426" s="2">
        <v>62811800</v>
      </c>
      <c r="AB3426" s="2">
        <v>61832300</v>
      </c>
      <c r="AC3426" s="2">
        <v>60832000</v>
      </c>
      <c r="AD3426" s="2">
        <v>59800400</v>
      </c>
      <c r="AE3426" s="2">
        <v>58591700</v>
      </c>
      <c r="AF3426" s="2">
        <v>57414200</v>
      </c>
    </row>
    <row r="3427" spans="1:32">
      <c r="A3427" t="s">
        <v>9044</v>
      </c>
      <c r="B3427" t="s">
        <v>19</v>
      </c>
      <c r="C3427" s="2">
        <v>71153500</v>
      </c>
      <c r="D3427" s="2">
        <v>71434000</v>
      </c>
      <c r="E3427" s="2">
        <v>41177400</v>
      </c>
      <c r="F3427" s="2">
        <v>43580400</v>
      </c>
      <c r="G3427" s="2">
        <v>47049200</v>
      </c>
      <c r="H3427" s="2">
        <v>50667600</v>
      </c>
      <c r="I3427" s="2">
        <v>54080400</v>
      </c>
      <c r="J3427" s="2">
        <v>56717100</v>
      </c>
      <c r="K3427" s="2">
        <v>57184600</v>
      </c>
      <c r="L3427" s="2">
        <v>57352900</v>
      </c>
      <c r="M3427" s="2">
        <v>57278100</v>
      </c>
      <c r="N3427" s="2">
        <v>56698400</v>
      </c>
      <c r="O3427" s="2">
        <v>66113800</v>
      </c>
      <c r="P3427" s="2">
        <v>65627600</v>
      </c>
      <c r="Q3427" s="2">
        <v>64954400</v>
      </c>
      <c r="R3427" s="2">
        <v>63907200</v>
      </c>
      <c r="S3427" s="2">
        <v>62588900</v>
      </c>
      <c r="T3427" s="2">
        <v>61261200</v>
      </c>
      <c r="U3427" s="2">
        <v>60681500</v>
      </c>
      <c r="V3427" s="2">
        <v>60503800</v>
      </c>
      <c r="W3427" s="2">
        <v>60204600</v>
      </c>
      <c r="X3427" s="2">
        <v>59494000</v>
      </c>
      <c r="Y3427" s="2">
        <v>58390800</v>
      </c>
      <c r="Z3427" s="2">
        <v>57081800</v>
      </c>
      <c r="AA3427" s="2">
        <v>56361800</v>
      </c>
      <c r="AB3427" s="2">
        <v>55482900</v>
      </c>
      <c r="AC3427" s="2">
        <v>54585300</v>
      </c>
      <c r="AD3427" s="2">
        <v>53659600</v>
      </c>
      <c r="AE3427" s="2">
        <v>52575000</v>
      </c>
      <c r="AF3427" s="2">
        <v>51518500</v>
      </c>
    </row>
    <row r="3428" spans="1:32">
      <c r="A3428" t="s">
        <v>9045</v>
      </c>
      <c r="B3428" t="s">
        <v>19</v>
      </c>
      <c r="C3428" s="2">
        <v>184542000</v>
      </c>
      <c r="D3428" s="2">
        <v>185270000</v>
      </c>
      <c r="E3428" s="2">
        <v>106797000</v>
      </c>
      <c r="F3428" s="2">
        <v>113029000</v>
      </c>
      <c r="G3428" s="2">
        <v>122026000</v>
      </c>
      <c r="H3428" s="2">
        <v>131411000</v>
      </c>
      <c r="I3428" s="2">
        <v>140262000</v>
      </c>
      <c r="J3428" s="2">
        <v>147100000</v>
      </c>
      <c r="K3428" s="2">
        <v>148313000</v>
      </c>
      <c r="L3428" s="2">
        <v>148750000</v>
      </c>
      <c r="M3428" s="2">
        <v>148556000</v>
      </c>
      <c r="N3428" s="2">
        <v>147052000</v>
      </c>
      <c r="O3428" s="2">
        <v>171472000</v>
      </c>
      <c r="P3428" s="2">
        <v>170211000</v>
      </c>
      <c r="Q3428" s="2">
        <v>168465000</v>
      </c>
      <c r="R3428" s="2">
        <v>165749000</v>
      </c>
      <c r="S3428" s="2">
        <v>162330000</v>
      </c>
      <c r="T3428" s="2">
        <v>158886000</v>
      </c>
      <c r="U3428" s="2">
        <v>157382000</v>
      </c>
      <c r="V3428" s="2">
        <v>156922000</v>
      </c>
      <c r="W3428" s="2">
        <v>156146000</v>
      </c>
      <c r="X3428" s="2">
        <v>154303000</v>
      </c>
      <c r="Y3428" s="2">
        <v>151441000</v>
      </c>
      <c r="Z3428" s="2">
        <v>148046000</v>
      </c>
      <c r="AA3428" s="2">
        <v>146179000</v>
      </c>
      <c r="AB3428" s="2">
        <v>143900000</v>
      </c>
      <c r="AC3428" s="2">
        <v>141572000</v>
      </c>
      <c r="AD3428" s="2">
        <v>139171000</v>
      </c>
      <c r="AE3428" s="2">
        <v>136358000</v>
      </c>
      <c r="AF3428" s="2">
        <v>133618000</v>
      </c>
    </row>
    <row r="3429" spans="1:32">
      <c r="A3429" t="s">
        <v>9046</v>
      </c>
      <c r="B3429" t="s">
        <v>19</v>
      </c>
      <c r="C3429" s="2">
        <v>18644500</v>
      </c>
      <c r="D3429" s="2">
        <v>18718000</v>
      </c>
      <c r="E3429" s="2">
        <v>10789800</v>
      </c>
      <c r="F3429" s="2">
        <v>11419400</v>
      </c>
      <c r="G3429" s="2">
        <v>12328400</v>
      </c>
      <c r="H3429" s="2">
        <v>13276600</v>
      </c>
      <c r="I3429" s="2">
        <v>14170800</v>
      </c>
      <c r="J3429" s="2">
        <v>14861700</v>
      </c>
      <c r="K3429" s="2">
        <v>14984200</v>
      </c>
      <c r="L3429" s="2">
        <v>15028300</v>
      </c>
      <c r="M3429" s="2">
        <v>15008700</v>
      </c>
      <c r="N3429" s="2">
        <v>14856800</v>
      </c>
      <c r="O3429" s="2">
        <v>17324000</v>
      </c>
      <c r="P3429" s="2">
        <v>17196600</v>
      </c>
      <c r="Q3429" s="2">
        <v>17020200</v>
      </c>
      <c r="R3429" s="2">
        <v>16745700</v>
      </c>
      <c r="S3429" s="2">
        <v>16400300</v>
      </c>
      <c r="T3429" s="2">
        <v>16052400</v>
      </c>
      <c r="U3429" s="2">
        <v>15900500</v>
      </c>
      <c r="V3429" s="2">
        <v>15853900</v>
      </c>
      <c r="W3429" s="2">
        <v>15775500</v>
      </c>
      <c r="X3429" s="2">
        <v>15589300</v>
      </c>
      <c r="Y3429" s="2">
        <v>15300200</v>
      </c>
      <c r="Z3429" s="2">
        <v>14957200</v>
      </c>
      <c r="AA3429" s="2">
        <v>14768600</v>
      </c>
      <c r="AB3429" s="2">
        <v>14538300</v>
      </c>
      <c r="AC3429" s="2">
        <v>14303100</v>
      </c>
      <c r="AD3429" s="2">
        <v>14060500</v>
      </c>
      <c r="AE3429" s="2">
        <v>13776400</v>
      </c>
      <c r="AF3429" s="2">
        <v>13499500</v>
      </c>
    </row>
    <row r="3430" spans="1:32">
      <c r="A3430" t="s">
        <v>9047</v>
      </c>
      <c r="B3430" t="s">
        <v>19</v>
      </c>
      <c r="C3430" s="2">
        <v>12252100</v>
      </c>
      <c r="D3430" s="2">
        <v>12300400</v>
      </c>
      <c r="E3430" s="2">
        <v>7090440</v>
      </c>
      <c r="F3430" s="2">
        <v>7504210</v>
      </c>
      <c r="G3430" s="2">
        <v>8101520</v>
      </c>
      <c r="H3430" s="2">
        <v>8724590</v>
      </c>
      <c r="I3430" s="2">
        <v>9312240</v>
      </c>
      <c r="J3430" s="2">
        <v>9766260</v>
      </c>
      <c r="K3430" s="2">
        <v>9846760</v>
      </c>
      <c r="L3430" s="2">
        <v>9875740</v>
      </c>
      <c r="M3430" s="2">
        <v>9862860</v>
      </c>
      <c r="N3430" s="2">
        <v>9763040</v>
      </c>
      <c r="O3430" s="2">
        <v>11384300</v>
      </c>
      <c r="P3430" s="2">
        <v>11300600</v>
      </c>
      <c r="Q3430" s="2">
        <v>11184700</v>
      </c>
      <c r="R3430" s="2">
        <v>11004400</v>
      </c>
      <c r="S3430" s="2">
        <v>10777300</v>
      </c>
      <c r="T3430" s="2">
        <v>10548700</v>
      </c>
      <c r="U3430" s="2">
        <v>10448900</v>
      </c>
      <c r="V3430" s="2">
        <v>10418300</v>
      </c>
      <c r="W3430" s="2">
        <v>10366800</v>
      </c>
      <c r="X3430" s="2">
        <v>10244400</v>
      </c>
      <c r="Y3430" s="2">
        <v>10054400</v>
      </c>
      <c r="Z3430" s="2">
        <v>9829050</v>
      </c>
      <c r="AA3430" s="2">
        <v>9705080</v>
      </c>
      <c r="AB3430" s="2">
        <v>9553740</v>
      </c>
      <c r="AC3430" s="2">
        <v>9399180</v>
      </c>
      <c r="AD3430" s="2">
        <v>9239790</v>
      </c>
      <c r="AE3430" s="2">
        <v>9053030</v>
      </c>
      <c r="AF3430" s="2">
        <v>8871100</v>
      </c>
    </row>
    <row r="3431" spans="1:32">
      <c r="A3431" t="s">
        <v>9048</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9049</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9050</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9051</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9052</v>
      </c>
      <c r="B3435" t="s">
        <v>19</v>
      </c>
      <c r="C3435" s="2">
        <v>3368760</v>
      </c>
      <c r="D3435" s="2">
        <v>3382830</v>
      </c>
      <c r="E3435" s="2">
        <v>3507450</v>
      </c>
      <c r="F3435" s="2">
        <v>3398910</v>
      </c>
      <c r="G3435" s="2">
        <v>3474280</v>
      </c>
      <c r="H3435" s="2">
        <v>3657190</v>
      </c>
      <c r="I3435" s="2">
        <v>3830050</v>
      </c>
      <c r="J3435" s="2">
        <v>3904420</v>
      </c>
      <c r="K3435" s="2">
        <v>3784830</v>
      </c>
      <c r="L3435" s="2">
        <v>3654180</v>
      </c>
      <c r="M3435" s="2">
        <v>3559710</v>
      </c>
      <c r="N3435" s="2">
        <v>3508450</v>
      </c>
      <c r="O3435" s="2">
        <v>3456190</v>
      </c>
      <c r="P3435" s="2">
        <v>3435090</v>
      </c>
      <c r="Q3435" s="2">
        <v>3406950</v>
      </c>
      <c r="R3435" s="2">
        <v>3380820</v>
      </c>
      <c r="S3435" s="2">
        <v>3343630</v>
      </c>
      <c r="T3435" s="2">
        <v>3302430</v>
      </c>
      <c r="U3435" s="2">
        <v>3255190</v>
      </c>
      <c r="V3435" s="2">
        <v>3213990</v>
      </c>
      <c r="W3435" s="2">
        <v>3170770</v>
      </c>
      <c r="X3435" s="2">
        <v>3134590</v>
      </c>
      <c r="Y3435" s="2">
        <v>3077310</v>
      </c>
      <c r="Z3435" s="2">
        <v>3022030</v>
      </c>
      <c r="AA3435" s="2">
        <v>2960730</v>
      </c>
      <c r="AB3435" s="2">
        <v>2899420</v>
      </c>
      <c r="AC3435" s="2">
        <v>2861230</v>
      </c>
      <c r="AD3435" s="2">
        <v>2812990</v>
      </c>
      <c r="AE3435" s="2">
        <v>2755710</v>
      </c>
      <c r="AF3435" s="2">
        <v>2714500</v>
      </c>
    </row>
    <row r="3436" spans="1:32">
      <c r="A3436" t="s">
        <v>9053</v>
      </c>
      <c r="B3436" t="s">
        <v>19</v>
      </c>
      <c r="C3436" s="2">
        <v>16602500</v>
      </c>
      <c r="D3436" s="2">
        <v>16671800</v>
      </c>
      <c r="E3436" s="2">
        <v>17286000</v>
      </c>
      <c r="F3436" s="2">
        <v>16751000</v>
      </c>
      <c r="G3436" s="2">
        <v>17122500</v>
      </c>
      <c r="H3436" s="2">
        <v>18024000</v>
      </c>
      <c r="I3436" s="2">
        <v>18875900</v>
      </c>
      <c r="J3436" s="2">
        <v>19242400</v>
      </c>
      <c r="K3436" s="2">
        <v>18653000</v>
      </c>
      <c r="L3436" s="2">
        <v>18009100</v>
      </c>
      <c r="M3436" s="2">
        <v>17543500</v>
      </c>
      <c r="N3436" s="2">
        <v>17290900</v>
      </c>
      <c r="O3436" s="2">
        <v>17033400</v>
      </c>
      <c r="P3436" s="2">
        <v>16929400</v>
      </c>
      <c r="Q3436" s="2">
        <v>16790700</v>
      </c>
      <c r="R3436" s="2">
        <v>16661900</v>
      </c>
      <c r="S3436" s="2">
        <v>16478600</v>
      </c>
      <c r="T3436" s="2">
        <v>16275600</v>
      </c>
      <c r="U3436" s="2">
        <v>16042800</v>
      </c>
      <c r="V3436" s="2">
        <v>15839700</v>
      </c>
      <c r="W3436" s="2">
        <v>15626700</v>
      </c>
      <c r="X3436" s="2">
        <v>15448400</v>
      </c>
      <c r="Y3436" s="2">
        <v>15166100</v>
      </c>
      <c r="Z3436" s="2">
        <v>14893700</v>
      </c>
      <c r="AA3436" s="2">
        <v>14591500</v>
      </c>
      <c r="AB3436" s="2">
        <v>14289400</v>
      </c>
      <c r="AC3436" s="2">
        <v>14101200</v>
      </c>
      <c r="AD3436" s="2">
        <v>13863400</v>
      </c>
      <c r="AE3436" s="2">
        <v>13581100</v>
      </c>
      <c r="AF3436" s="2">
        <v>13378100</v>
      </c>
    </row>
    <row r="3437" spans="1:32">
      <c r="A3437" t="s">
        <v>9054</v>
      </c>
      <c r="B3437" t="s">
        <v>19</v>
      </c>
      <c r="C3437" s="2">
        <v>49301200</v>
      </c>
      <c r="D3437" s="2">
        <v>49507100</v>
      </c>
      <c r="E3437" s="2">
        <v>51330900</v>
      </c>
      <c r="F3437" s="2">
        <v>49742500</v>
      </c>
      <c r="G3437" s="2">
        <v>50845600</v>
      </c>
      <c r="H3437" s="2">
        <v>53522400</v>
      </c>
      <c r="I3437" s="2">
        <v>56052200</v>
      </c>
      <c r="J3437" s="2">
        <v>57140600</v>
      </c>
      <c r="K3437" s="2">
        <v>55390300</v>
      </c>
      <c r="L3437" s="2">
        <v>53478300</v>
      </c>
      <c r="M3437" s="2">
        <v>52095700</v>
      </c>
      <c r="N3437" s="2">
        <v>51345600</v>
      </c>
      <c r="O3437" s="2">
        <v>50580800</v>
      </c>
      <c r="P3437" s="2">
        <v>50271900</v>
      </c>
      <c r="Q3437" s="2">
        <v>49860100</v>
      </c>
      <c r="R3437" s="2">
        <v>49477700</v>
      </c>
      <c r="S3437" s="2">
        <v>48933500</v>
      </c>
      <c r="T3437" s="2">
        <v>48330500</v>
      </c>
      <c r="U3437" s="2">
        <v>47639200</v>
      </c>
      <c r="V3437" s="2">
        <v>47036200</v>
      </c>
      <c r="W3437" s="2">
        <v>46403700</v>
      </c>
      <c r="X3437" s="2">
        <v>45874300</v>
      </c>
      <c r="Y3437" s="2">
        <v>45035900</v>
      </c>
      <c r="Z3437" s="2">
        <v>44227000</v>
      </c>
      <c r="AA3437" s="2">
        <v>43329800</v>
      </c>
      <c r="AB3437" s="2">
        <v>42432600</v>
      </c>
      <c r="AC3437" s="2">
        <v>41873700</v>
      </c>
      <c r="AD3437" s="2">
        <v>41167700</v>
      </c>
      <c r="AE3437" s="2">
        <v>40329300</v>
      </c>
      <c r="AF3437" s="2">
        <v>39726300</v>
      </c>
    </row>
    <row r="3438" spans="1:32">
      <c r="A3438" t="s">
        <v>9055</v>
      </c>
      <c r="B3438" t="s">
        <v>19</v>
      </c>
      <c r="C3438" s="2">
        <v>3492780</v>
      </c>
      <c r="D3438" s="2">
        <v>3507370</v>
      </c>
      <c r="E3438" s="2">
        <v>3636580</v>
      </c>
      <c r="F3438" s="2">
        <v>3524040</v>
      </c>
      <c r="G3438" s="2">
        <v>3602190</v>
      </c>
      <c r="H3438" s="2">
        <v>3791840</v>
      </c>
      <c r="I3438" s="2">
        <v>3971060</v>
      </c>
      <c r="J3438" s="2">
        <v>4048170</v>
      </c>
      <c r="K3438" s="2">
        <v>3924170</v>
      </c>
      <c r="L3438" s="2">
        <v>3788710</v>
      </c>
      <c r="M3438" s="2">
        <v>3690760</v>
      </c>
      <c r="N3438" s="2">
        <v>3637620</v>
      </c>
      <c r="O3438" s="2">
        <v>3583440</v>
      </c>
      <c r="P3438" s="2">
        <v>3561560</v>
      </c>
      <c r="Q3438" s="2">
        <v>3532380</v>
      </c>
      <c r="R3438" s="2">
        <v>3505290</v>
      </c>
      <c r="S3438" s="2">
        <v>3466730</v>
      </c>
      <c r="T3438" s="2">
        <v>3424010</v>
      </c>
      <c r="U3438" s="2">
        <v>3375040</v>
      </c>
      <c r="V3438" s="2">
        <v>3332320</v>
      </c>
      <c r="W3438" s="2">
        <v>3287510</v>
      </c>
      <c r="X3438" s="2">
        <v>3250000</v>
      </c>
      <c r="Y3438" s="2">
        <v>3190600</v>
      </c>
      <c r="Z3438" s="2">
        <v>3133290</v>
      </c>
      <c r="AA3438" s="2">
        <v>3069730</v>
      </c>
      <c r="AB3438" s="2">
        <v>3006170</v>
      </c>
      <c r="AC3438" s="2">
        <v>2966570</v>
      </c>
      <c r="AD3438" s="2">
        <v>2916560</v>
      </c>
      <c r="AE3438" s="2">
        <v>2857160</v>
      </c>
      <c r="AF3438" s="2">
        <v>2814440</v>
      </c>
    </row>
    <row r="3439" spans="1:32">
      <c r="A3439" t="s">
        <v>9056</v>
      </c>
      <c r="B3439" t="s">
        <v>19</v>
      </c>
      <c r="C3439" s="2">
        <v>3134120</v>
      </c>
      <c r="D3439" s="2">
        <v>3147210</v>
      </c>
      <c r="E3439" s="2">
        <v>3263150</v>
      </c>
      <c r="F3439" s="2">
        <v>3162170</v>
      </c>
      <c r="G3439" s="2">
        <v>3232300</v>
      </c>
      <c r="H3439" s="2">
        <v>3402460</v>
      </c>
      <c r="I3439" s="2">
        <v>3563280</v>
      </c>
      <c r="J3439" s="2">
        <v>3632480</v>
      </c>
      <c r="K3439" s="2">
        <v>3521210</v>
      </c>
      <c r="L3439" s="2">
        <v>3399660</v>
      </c>
      <c r="M3439" s="2">
        <v>3311770</v>
      </c>
      <c r="N3439" s="2">
        <v>3264080</v>
      </c>
      <c r="O3439" s="2">
        <v>3215460</v>
      </c>
      <c r="P3439" s="2">
        <v>3195830</v>
      </c>
      <c r="Q3439" s="2">
        <v>3169650</v>
      </c>
      <c r="R3439" s="2">
        <v>3145340</v>
      </c>
      <c r="S3439" s="2">
        <v>3110740</v>
      </c>
      <c r="T3439" s="2">
        <v>3072410</v>
      </c>
      <c r="U3439" s="2">
        <v>3028460</v>
      </c>
      <c r="V3439" s="2">
        <v>2990130</v>
      </c>
      <c r="W3439" s="2">
        <v>2949920</v>
      </c>
      <c r="X3439" s="2">
        <v>2916260</v>
      </c>
      <c r="Y3439" s="2">
        <v>2862970</v>
      </c>
      <c r="Z3439" s="2">
        <v>2811540</v>
      </c>
      <c r="AA3439" s="2">
        <v>2754510</v>
      </c>
      <c r="AB3439" s="2">
        <v>2697480</v>
      </c>
      <c r="AC3439" s="2">
        <v>2661940</v>
      </c>
      <c r="AD3439" s="2">
        <v>2617060</v>
      </c>
      <c r="AE3439" s="2">
        <v>2563770</v>
      </c>
      <c r="AF3439" s="2">
        <v>2525440</v>
      </c>
    </row>
    <row r="3440" spans="1:32">
      <c r="A3440" t="s">
        <v>9057</v>
      </c>
      <c r="B3440" t="s">
        <v>19</v>
      </c>
      <c r="C3440" s="2">
        <v>8128600</v>
      </c>
      <c r="D3440" s="2">
        <v>8162550</v>
      </c>
      <c r="E3440" s="2">
        <v>8463250</v>
      </c>
      <c r="F3440" s="2">
        <v>8201350</v>
      </c>
      <c r="G3440" s="2">
        <v>8383220</v>
      </c>
      <c r="H3440" s="2">
        <v>8824580</v>
      </c>
      <c r="I3440" s="2">
        <v>9241680</v>
      </c>
      <c r="J3440" s="2">
        <v>9421120</v>
      </c>
      <c r="K3440" s="2">
        <v>9132550</v>
      </c>
      <c r="L3440" s="2">
        <v>8817300</v>
      </c>
      <c r="M3440" s="2">
        <v>8589350</v>
      </c>
      <c r="N3440" s="2">
        <v>8465680</v>
      </c>
      <c r="O3440" s="2">
        <v>8339580</v>
      </c>
      <c r="P3440" s="2">
        <v>8288650</v>
      </c>
      <c r="Q3440" s="2">
        <v>8220750</v>
      </c>
      <c r="R3440" s="2">
        <v>8157700</v>
      </c>
      <c r="S3440" s="2">
        <v>8067980</v>
      </c>
      <c r="T3440" s="2">
        <v>7968550</v>
      </c>
      <c r="U3440" s="2">
        <v>7854580</v>
      </c>
      <c r="V3440" s="2">
        <v>7755150</v>
      </c>
      <c r="W3440" s="2">
        <v>7650880</v>
      </c>
      <c r="X3440" s="2">
        <v>7563580</v>
      </c>
      <c r="Y3440" s="2">
        <v>7425350</v>
      </c>
      <c r="Z3440" s="2">
        <v>7291980</v>
      </c>
      <c r="AA3440" s="2">
        <v>7144050</v>
      </c>
      <c r="AB3440" s="2">
        <v>6996120</v>
      </c>
      <c r="AC3440" s="2">
        <v>6903980</v>
      </c>
      <c r="AD3440" s="2">
        <v>6787580</v>
      </c>
      <c r="AE3440" s="2">
        <v>6649350</v>
      </c>
      <c r="AF3440" s="2">
        <v>6549920</v>
      </c>
    </row>
    <row r="3441" spans="1:32">
      <c r="A3441" t="s">
        <v>9058</v>
      </c>
      <c r="B3441" t="s">
        <v>19</v>
      </c>
      <c r="C3441">
        <v>821240</v>
      </c>
      <c r="D3441">
        <v>824670</v>
      </c>
      <c r="E3441">
        <v>855050</v>
      </c>
      <c r="F3441">
        <v>828590</v>
      </c>
      <c r="G3441">
        <v>846965</v>
      </c>
      <c r="H3441">
        <v>891555</v>
      </c>
      <c r="I3441">
        <v>933695</v>
      </c>
      <c r="J3441">
        <v>951825</v>
      </c>
      <c r="K3441">
        <v>922670</v>
      </c>
      <c r="L3441">
        <v>890820</v>
      </c>
      <c r="M3441">
        <v>867790</v>
      </c>
      <c r="N3441">
        <v>855295</v>
      </c>
      <c r="O3441">
        <v>842555</v>
      </c>
      <c r="P3441">
        <v>837410</v>
      </c>
      <c r="Q3441">
        <v>830550</v>
      </c>
      <c r="R3441">
        <v>824180</v>
      </c>
      <c r="S3441">
        <v>815115</v>
      </c>
      <c r="T3441">
        <v>805070</v>
      </c>
      <c r="U3441">
        <v>793555</v>
      </c>
      <c r="V3441">
        <v>783510</v>
      </c>
      <c r="W3441">
        <v>772975</v>
      </c>
      <c r="X3441">
        <v>764155</v>
      </c>
      <c r="Y3441">
        <v>750190</v>
      </c>
      <c r="Z3441">
        <v>736715</v>
      </c>
      <c r="AA3441">
        <v>721770</v>
      </c>
      <c r="AB3441">
        <v>706825</v>
      </c>
      <c r="AC3441">
        <v>697515</v>
      </c>
      <c r="AD3441">
        <v>685755</v>
      </c>
      <c r="AE3441">
        <v>671790</v>
      </c>
      <c r="AF3441">
        <v>661745</v>
      </c>
    </row>
    <row r="3442" spans="1:32">
      <c r="A3442" t="s">
        <v>9059</v>
      </c>
      <c r="B3442" t="s">
        <v>19</v>
      </c>
      <c r="C3442">
        <v>539672</v>
      </c>
      <c r="D3442">
        <v>541926</v>
      </c>
      <c r="E3442">
        <v>561890</v>
      </c>
      <c r="F3442">
        <v>544502</v>
      </c>
      <c r="G3442">
        <v>556577</v>
      </c>
      <c r="H3442">
        <v>585879</v>
      </c>
      <c r="I3442">
        <v>613571</v>
      </c>
      <c r="J3442">
        <v>625485</v>
      </c>
      <c r="K3442">
        <v>606326</v>
      </c>
      <c r="L3442">
        <v>585396</v>
      </c>
      <c r="M3442">
        <v>570262</v>
      </c>
      <c r="N3442">
        <v>562051</v>
      </c>
      <c r="O3442">
        <v>553679</v>
      </c>
      <c r="P3442">
        <v>550298</v>
      </c>
      <c r="Q3442">
        <v>545790</v>
      </c>
      <c r="R3442">
        <v>541604</v>
      </c>
      <c r="S3442">
        <v>535647</v>
      </c>
      <c r="T3442">
        <v>529046</v>
      </c>
      <c r="U3442">
        <v>521479</v>
      </c>
      <c r="V3442">
        <v>514878</v>
      </c>
      <c r="W3442">
        <v>507955</v>
      </c>
      <c r="X3442">
        <v>502159</v>
      </c>
      <c r="Y3442">
        <v>492982</v>
      </c>
      <c r="Z3442">
        <v>484127</v>
      </c>
      <c r="AA3442">
        <v>474306</v>
      </c>
      <c r="AB3442">
        <v>464485</v>
      </c>
      <c r="AC3442">
        <v>458367</v>
      </c>
      <c r="AD3442">
        <v>450639</v>
      </c>
      <c r="AE3442">
        <v>441462</v>
      </c>
      <c r="AF3442">
        <v>434861</v>
      </c>
    </row>
    <row r="3443" spans="1:32">
      <c r="A3443" t="s">
        <v>9060</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9061</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9062</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9063</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9064</v>
      </c>
      <c r="B3447" t="s">
        <v>19</v>
      </c>
      <c r="C3447" s="2">
        <v>4915450</v>
      </c>
      <c r="D3447" s="2">
        <v>4935550</v>
      </c>
      <c r="E3447" s="2">
        <v>7716390</v>
      </c>
      <c r="F3447" s="2">
        <v>6170700</v>
      </c>
      <c r="G3447" s="2">
        <v>5768700</v>
      </c>
      <c r="H3447" s="2">
        <v>5260170</v>
      </c>
      <c r="I3447" s="2">
        <v>4959670</v>
      </c>
      <c r="J3447" s="2">
        <v>4779780</v>
      </c>
      <c r="K3447" s="2">
        <v>4753650</v>
      </c>
      <c r="L3447" s="2">
        <v>4742590</v>
      </c>
      <c r="M3447" s="2">
        <v>4757670</v>
      </c>
      <c r="N3447" s="2">
        <v>4788820</v>
      </c>
      <c r="O3447" s="2">
        <v>4860180</v>
      </c>
      <c r="P3447" s="2">
        <v>4919470</v>
      </c>
      <c r="Q3447" s="2">
        <v>4960680</v>
      </c>
      <c r="R3447" s="2">
        <v>4953640</v>
      </c>
      <c r="S3447" s="2">
        <v>4957660</v>
      </c>
      <c r="T3447" s="2">
        <v>5008920</v>
      </c>
      <c r="U3447" s="2">
        <v>4963690</v>
      </c>
      <c r="V3447" s="2">
        <v>5020980</v>
      </c>
      <c r="W3447" s="2">
        <v>5050120</v>
      </c>
      <c r="X3447" s="2">
        <v>5056150</v>
      </c>
      <c r="Y3447" s="2">
        <v>5012940</v>
      </c>
      <c r="Z3447" s="2">
        <v>4991830</v>
      </c>
      <c r="AA3447" s="2">
        <v>4981780</v>
      </c>
      <c r="AB3447" s="2">
        <v>4963690</v>
      </c>
      <c r="AC3447" s="2">
        <v>4946610</v>
      </c>
      <c r="AD3447" s="2">
        <v>4912440</v>
      </c>
      <c r="AE3447" s="2">
        <v>4868220</v>
      </c>
      <c r="AF3447" s="2">
        <v>4858170</v>
      </c>
    </row>
    <row r="3448" spans="1:32">
      <c r="A3448" t="s">
        <v>9065</v>
      </c>
      <c r="B3448" t="s">
        <v>19</v>
      </c>
      <c r="C3448" s="2">
        <v>24225100</v>
      </c>
      <c r="D3448" s="2">
        <v>24324200</v>
      </c>
      <c r="E3448" s="2">
        <v>38029100</v>
      </c>
      <c r="F3448" s="2">
        <v>30411400</v>
      </c>
      <c r="G3448" s="2">
        <v>28430200</v>
      </c>
      <c r="H3448" s="2">
        <v>25924000</v>
      </c>
      <c r="I3448" s="2">
        <v>24443100</v>
      </c>
      <c r="J3448" s="2">
        <v>23556500</v>
      </c>
      <c r="K3448" s="2">
        <v>23427700</v>
      </c>
      <c r="L3448" s="2">
        <v>23373200</v>
      </c>
      <c r="M3448" s="2">
        <v>23447500</v>
      </c>
      <c r="N3448" s="2">
        <v>23601000</v>
      </c>
      <c r="O3448" s="2">
        <v>23952700</v>
      </c>
      <c r="P3448" s="2">
        <v>24244900</v>
      </c>
      <c r="Q3448" s="2">
        <v>24448000</v>
      </c>
      <c r="R3448" s="2">
        <v>24413300</v>
      </c>
      <c r="S3448" s="2">
        <v>24433100</v>
      </c>
      <c r="T3448" s="2">
        <v>24685800</v>
      </c>
      <c r="U3448" s="2">
        <v>24462900</v>
      </c>
      <c r="V3448" s="2">
        <v>24745200</v>
      </c>
      <c r="W3448" s="2">
        <v>24888800</v>
      </c>
      <c r="X3448" s="2">
        <v>24918500</v>
      </c>
      <c r="Y3448" s="2">
        <v>24705600</v>
      </c>
      <c r="Z3448" s="2">
        <v>24601600</v>
      </c>
      <c r="AA3448" s="2">
        <v>24552000</v>
      </c>
      <c r="AB3448" s="2">
        <v>24462900</v>
      </c>
      <c r="AC3448" s="2">
        <v>24378700</v>
      </c>
      <c r="AD3448" s="2">
        <v>24210300</v>
      </c>
      <c r="AE3448" s="2">
        <v>23992300</v>
      </c>
      <c r="AF3448" s="2">
        <v>23942800</v>
      </c>
    </row>
    <row r="3449" spans="1:32">
      <c r="A3449" t="s">
        <v>9066</v>
      </c>
      <c r="B3449" t="s">
        <v>19</v>
      </c>
      <c r="C3449" s="2">
        <v>71936800</v>
      </c>
      <c r="D3449" s="2">
        <v>72231000</v>
      </c>
      <c r="E3449" s="2">
        <v>112928000</v>
      </c>
      <c r="F3449" s="2">
        <v>90307100</v>
      </c>
      <c r="G3449" s="2">
        <v>84423900</v>
      </c>
      <c r="H3449" s="2">
        <v>76981700</v>
      </c>
      <c r="I3449" s="2">
        <v>72584000</v>
      </c>
      <c r="J3449" s="2">
        <v>69951200</v>
      </c>
      <c r="K3449" s="2">
        <v>69568800</v>
      </c>
      <c r="L3449" s="2">
        <v>69407100</v>
      </c>
      <c r="M3449" s="2">
        <v>69627700</v>
      </c>
      <c r="N3449" s="2">
        <v>70083600</v>
      </c>
      <c r="O3449" s="2">
        <v>71127900</v>
      </c>
      <c r="P3449" s="2">
        <v>71995700</v>
      </c>
      <c r="Q3449" s="2">
        <v>72598700</v>
      </c>
      <c r="R3449" s="2">
        <v>72495700</v>
      </c>
      <c r="S3449" s="2">
        <v>72554600</v>
      </c>
      <c r="T3449" s="2">
        <v>73304700</v>
      </c>
      <c r="U3449" s="2">
        <v>72642800</v>
      </c>
      <c r="V3449" s="2">
        <v>73481200</v>
      </c>
      <c r="W3449" s="2">
        <v>73907700</v>
      </c>
      <c r="X3449" s="2">
        <v>73995900</v>
      </c>
      <c r="Y3449" s="2">
        <v>73363500</v>
      </c>
      <c r="Z3449" s="2">
        <v>73054600</v>
      </c>
      <c r="AA3449" s="2">
        <v>72907600</v>
      </c>
      <c r="AB3449" s="2">
        <v>72642800</v>
      </c>
      <c r="AC3449" s="2">
        <v>72392800</v>
      </c>
      <c r="AD3449" s="2">
        <v>71892700</v>
      </c>
      <c r="AE3449" s="2">
        <v>71245600</v>
      </c>
      <c r="AF3449" s="2">
        <v>71098500</v>
      </c>
    </row>
    <row r="3450" spans="1:32">
      <c r="A3450" t="s">
        <v>9067</v>
      </c>
      <c r="B3450" t="s">
        <v>19</v>
      </c>
      <c r="C3450" s="2">
        <v>5096420</v>
      </c>
      <c r="D3450" s="2">
        <v>5117260</v>
      </c>
      <c r="E3450" s="2">
        <v>8000480</v>
      </c>
      <c r="F3450" s="2">
        <v>6397880</v>
      </c>
      <c r="G3450" s="2">
        <v>5981080</v>
      </c>
      <c r="H3450" s="2">
        <v>5453830</v>
      </c>
      <c r="I3450" s="2">
        <v>5142270</v>
      </c>
      <c r="J3450" s="2">
        <v>4955750</v>
      </c>
      <c r="K3450" s="2">
        <v>4928660</v>
      </c>
      <c r="L3450" s="2">
        <v>4917200</v>
      </c>
      <c r="M3450" s="2">
        <v>4932830</v>
      </c>
      <c r="N3450" s="2">
        <v>4965130</v>
      </c>
      <c r="O3450" s="2">
        <v>5039110</v>
      </c>
      <c r="P3450" s="2">
        <v>5100590</v>
      </c>
      <c r="Q3450" s="2">
        <v>5143310</v>
      </c>
      <c r="R3450" s="2">
        <v>5136020</v>
      </c>
      <c r="S3450" s="2">
        <v>5140190</v>
      </c>
      <c r="T3450" s="2">
        <v>5193330</v>
      </c>
      <c r="U3450" s="2">
        <v>5146440</v>
      </c>
      <c r="V3450" s="2">
        <v>5205830</v>
      </c>
      <c r="W3450" s="2">
        <v>5236050</v>
      </c>
      <c r="X3450" s="2">
        <v>5242300</v>
      </c>
      <c r="Y3450" s="2">
        <v>5197500</v>
      </c>
      <c r="Z3450" s="2">
        <v>5175610</v>
      </c>
      <c r="AA3450" s="2">
        <v>5165190</v>
      </c>
      <c r="AB3450" s="2">
        <v>5146440</v>
      </c>
      <c r="AC3450" s="2">
        <v>5128720</v>
      </c>
      <c r="AD3450" s="2">
        <v>5093300</v>
      </c>
      <c r="AE3450" s="2">
        <v>5047450</v>
      </c>
      <c r="AF3450" s="2">
        <v>5037030</v>
      </c>
    </row>
    <row r="3451" spans="1:32">
      <c r="A3451" t="s">
        <v>9068</v>
      </c>
      <c r="B3451" t="s">
        <v>19</v>
      </c>
      <c r="C3451" s="2">
        <v>4573080</v>
      </c>
      <c r="D3451" s="2">
        <v>4591780</v>
      </c>
      <c r="E3451" s="2">
        <v>7178930</v>
      </c>
      <c r="F3451" s="2">
        <v>5740900</v>
      </c>
      <c r="G3451" s="2">
        <v>5366900</v>
      </c>
      <c r="H3451" s="2">
        <v>4893790</v>
      </c>
      <c r="I3451" s="2">
        <v>4614220</v>
      </c>
      <c r="J3451" s="2">
        <v>4446860</v>
      </c>
      <c r="K3451" s="2">
        <v>4422550</v>
      </c>
      <c r="L3451" s="2">
        <v>4412260</v>
      </c>
      <c r="M3451" s="2">
        <v>4426290</v>
      </c>
      <c r="N3451" s="2">
        <v>4455270</v>
      </c>
      <c r="O3451" s="2">
        <v>4521660</v>
      </c>
      <c r="P3451" s="2">
        <v>4576820</v>
      </c>
      <c r="Q3451" s="2">
        <v>4615160</v>
      </c>
      <c r="R3451" s="2">
        <v>4608610</v>
      </c>
      <c r="S3451" s="2">
        <v>4612350</v>
      </c>
      <c r="T3451" s="2">
        <v>4660040</v>
      </c>
      <c r="U3451" s="2">
        <v>4617960</v>
      </c>
      <c r="V3451" s="2">
        <v>4671260</v>
      </c>
      <c r="W3451" s="2">
        <v>4698370</v>
      </c>
      <c r="X3451" s="2">
        <v>4703980</v>
      </c>
      <c r="Y3451" s="2">
        <v>4663780</v>
      </c>
      <c r="Z3451" s="2">
        <v>4644140</v>
      </c>
      <c r="AA3451" s="2">
        <v>4634790</v>
      </c>
      <c r="AB3451" s="2">
        <v>4617960</v>
      </c>
      <c r="AC3451" s="2">
        <v>4602070</v>
      </c>
      <c r="AD3451" s="2">
        <v>4570280</v>
      </c>
      <c r="AE3451" s="2">
        <v>4529140</v>
      </c>
      <c r="AF3451" s="2">
        <v>4519790</v>
      </c>
    </row>
    <row r="3452" spans="1:32">
      <c r="A3452" t="s">
        <v>9069</v>
      </c>
      <c r="B3452" t="s">
        <v>19</v>
      </c>
      <c r="C3452" s="2">
        <v>11860700</v>
      </c>
      <c r="D3452" s="2">
        <v>11909200</v>
      </c>
      <c r="E3452" s="2">
        <v>18619100</v>
      </c>
      <c r="F3452" s="2">
        <v>14889500</v>
      </c>
      <c r="G3452" s="2">
        <v>13919500</v>
      </c>
      <c r="H3452" s="2">
        <v>12692400</v>
      </c>
      <c r="I3452" s="2">
        <v>11967400</v>
      </c>
      <c r="J3452" s="2">
        <v>11533300</v>
      </c>
      <c r="K3452" s="2">
        <v>11470200</v>
      </c>
      <c r="L3452" s="2">
        <v>11443600</v>
      </c>
      <c r="M3452" s="2">
        <v>11479900</v>
      </c>
      <c r="N3452" s="2">
        <v>11555100</v>
      </c>
      <c r="O3452" s="2">
        <v>11727300</v>
      </c>
      <c r="P3452" s="2">
        <v>11870400</v>
      </c>
      <c r="Q3452" s="2">
        <v>11969800</v>
      </c>
      <c r="R3452" s="2">
        <v>11952800</v>
      </c>
      <c r="S3452" s="2">
        <v>11962500</v>
      </c>
      <c r="T3452" s="2">
        <v>12086200</v>
      </c>
      <c r="U3452" s="2">
        <v>11977100</v>
      </c>
      <c r="V3452" s="2">
        <v>12115300</v>
      </c>
      <c r="W3452" s="2">
        <v>12185600</v>
      </c>
      <c r="X3452" s="2">
        <v>12200200</v>
      </c>
      <c r="Y3452" s="2">
        <v>12095900</v>
      </c>
      <c r="Z3452" s="2">
        <v>12045000</v>
      </c>
      <c r="AA3452" s="2">
        <v>12020700</v>
      </c>
      <c r="AB3452" s="2">
        <v>11977100</v>
      </c>
      <c r="AC3452" s="2">
        <v>11935800</v>
      </c>
      <c r="AD3452" s="2">
        <v>11853400</v>
      </c>
      <c r="AE3452" s="2">
        <v>11746700</v>
      </c>
      <c r="AF3452" s="2">
        <v>11722400</v>
      </c>
    </row>
    <row r="3453" spans="1:32">
      <c r="A3453" t="s">
        <v>9070</v>
      </c>
      <c r="B3453" t="s">
        <v>19</v>
      </c>
      <c r="C3453" s="2">
        <v>1198290</v>
      </c>
      <c r="D3453" s="2">
        <v>1203190</v>
      </c>
      <c r="E3453" s="2">
        <v>1881110</v>
      </c>
      <c r="F3453" s="2">
        <v>1504300</v>
      </c>
      <c r="G3453" s="2">
        <v>1406300</v>
      </c>
      <c r="H3453" s="2">
        <v>1282330</v>
      </c>
      <c r="I3453" s="2">
        <v>1209070</v>
      </c>
      <c r="J3453" s="2">
        <v>1165220</v>
      </c>
      <c r="K3453" s="2">
        <v>1158850</v>
      </c>
      <c r="L3453" s="2">
        <v>1156150</v>
      </c>
      <c r="M3453" s="2">
        <v>1159830</v>
      </c>
      <c r="N3453" s="2">
        <v>1167420</v>
      </c>
      <c r="O3453" s="2">
        <v>1184820</v>
      </c>
      <c r="P3453" s="2">
        <v>1199270</v>
      </c>
      <c r="Q3453" s="2">
        <v>1209320</v>
      </c>
      <c r="R3453" s="2">
        <v>1207600</v>
      </c>
      <c r="S3453" s="2">
        <v>1208580</v>
      </c>
      <c r="T3453" s="2">
        <v>1221080</v>
      </c>
      <c r="U3453" s="2">
        <v>1210050</v>
      </c>
      <c r="V3453" s="2">
        <v>1224020</v>
      </c>
      <c r="W3453" s="2">
        <v>1231120</v>
      </c>
      <c r="X3453" s="2">
        <v>1232590</v>
      </c>
      <c r="Y3453" s="2">
        <v>1222060</v>
      </c>
      <c r="Z3453" s="2">
        <v>1216910</v>
      </c>
      <c r="AA3453" s="2">
        <v>1214460</v>
      </c>
      <c r="AB3453" s="2">
        <v>1210050</v>
      </c>
      <c r="AC3453" s="2">
        <v>1205890</v>
      </c>
      <c r="AD3453" s="2">
        <v>1197560</v>
      </c>
      <c r="AE3453" s="2">
        <v>1186780</v>
      </c>
      <c r="AF3453" s="2">
        <v>1184330</v>
      </c>
    </row>
    <row r="3454" spans="1:32">
      <c r="A3454" t="s">
        <v>9071</v>
      </c>
      <c r="B3454" t="s">
        <v>19</v>
      </c>
      <c r="C3454">
        <v>787451</v>
      </c>
      <c r="D3454">
        <v>790671</v>
      </c>
      <c r="E3454" s="2">
        <v>1236160</v>
      </c>
      <c r="F3454">
        <v>988540</v>
      </c>
      <c r="G3454">
        <v>924140</v>
      </c>
      <c r="H3454">
        <v>842674</v>
      </c>
      <c r="I3454">
        <v>794535</v>
      </c>
      <c r="J3454">
        <v>765716</v>
      </c>
      <c r="K3454">
        <v>761530</v>
      </c>
      <c r="L3454">
        <v>759759</v>
      </c>
      <c r="M3454">
        <v>762174</v>
      </c>
      <c r="N3454">
        <v>767165</v>
      </c>
      <c r="O3454">
        <v>778596</v>
      </c>
      <c r="P3454">
        <v>788095</v>
      </c>
      <c r="Q3454">
        <v>794696</v>
      </c>
      <c r="R3454">
        <v>793569</v>
      </c>
      <c r="S3454">
        <v>794213</v>
      </c>
      <c r="T3454">
        <v>802424</v>
      </c>
      <c r="U3454">
        <v>795179</v>
      </c>
      <c r="V3454">
        <v>804356</v>
      </c>
      <c r="W3454">
        <v>809025</v>
      </c>
      <c r="X3454">
        <v>809991</v>
      </c>
      <c r="Y3454">
        <v>803068</v>
      </c>
      <c r="Z3454">
        <v>799687</v>
      </c>
      <c r="AA3454">
        <v>798077</v>
      </c>
      <c r="AB3454">
        <v>795179</v>
      </c>
      <c r="AC3454">
        <v>792442</v>
      </c>
      <c r="AD3454">
        <v>786968</v>
      </c>
      <c r="AE3454">
        <v>779884</v>
      </c>
      <c r="AF3454">
        <v>778274</v>
      </c>
    </row>
    <row r="3455" spans="1:32">
      <c r="A3455" t="s">
        <v>9072</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9073</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9074</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9075</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9076</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9077</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9078</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9079</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9080</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9081</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9082</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9083</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9084</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9085</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9086</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9087</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9088</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9089</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9090</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9091</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9092</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9093</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9094</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9095</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9096</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9097</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9098</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9099</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9100</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9101</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9102</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9103</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9104</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9105</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9106</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9107</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9108</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9109</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9110</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9111</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9112</v>
      </c>
      <c r="B3495" t="s">
        <v>19</v>
      </c>
      <c r="C3495" s="2">
        <v>1080380</v>
      </c>
      <c r="D3495" s="2">
        <v>1084400</v>
      </c>
      <c r="E3495" s="2">
        <v>1084400</v>
      </c>
      <c r="F3495" s="2">
        <v>1072340</v>
      </c>
      <c r="G3495" s="2">
        <v>1073340</v>
      </c>
      <c r="H3495" s="2">
        <v>1099470</v>
      </c>
      <c r="I3495" s="2">
        <v>1120580</v>
      </c>
      <c r="J3495" s="2">
        <v>1122590</v>
      </c>
      <c r="K3495" s="2">
        <v>1124600</v>
      </c>
      <c r="L3495" s="2">
        <v>1127610</v>
      </c>
      <c r="M3495" s="2">
        <v>1135650</v>
      </c>
      <c r="N3495" s="2">
        <v>1156760</v>
      </c>
      <c r="O3495" s="2">
        <v>1174850</v>
      </c>
      <c r="P3495" s="2">
        <v>1189920</v>
      </c>
      <c r="Q3495" s="2">
        <v>1210020</v>
      </c>
      <c r="R3495" s="2">
        <v>1228110</v>
      </c>
      <c r="S3495" s="2">
        <v>1246200</v>
      </c>
      <c r="T3495" s="2">
        <v>1265300</v>
      </c>
      <c r="U3495" s="2">
        <v>1278360</v>
      </c>
      <c r="V3495" s="2">
        <v>1292430</v>
      </c>
      <c r="W3495" s="2">
        <v>1308510</v>
      </c>
      <c r="X3495" s="2">
        <v>1322580</v>
      </c>
      <c r="Y3495" s="2">
        <v>1333640</v>
      </c>
      <c r="Z3495" s="2">
        <v>1342680</v>
      </c>
      <c r="AA3495" s="2">
        <v>1347710</v>
      </c>
      <c r="AB3495" s="2">
        <v>1359770</v>
      </c>
      <c r="AC3495" s="2">
        <v>1373840</v>
      </c>
      <c r="AD3495" s="2">
        <v>1384890</v>
      </c>
      <c r="AE3495" s="2">
        <v>1391930</v>
      </c>
      <c r="AF3495" s="2">
        <v>1408010</v>
      </c>
    </row>
    <row r="3496" spans="1:32">
      <c r="A3496" t="s">
        <v>9113</v>
      </c>
      <c r="B3496" t="s">
        <v>19</v>
      </c>
      <c r="C3496" s="2">
        <v>5324480</v>
      </c>
      <c r="D3496" s="2">
        <v>5344290</v>
      </c>
      <c r="E3496" s="2">
        <v>5344290</v>
      </c>
      <c r="F3496" s="2">
        <v>5284850</v>
      </c>
      <c r="G3496" s="2">
        <v>5289800</v>
      </c>
      <c r="H3496" s="2">
        <v>5418580</v>
      </c>
      <c r="I3496" s="2">
        <v>5522600</v>
      </c>
      <c r="J3496" s="2">
        <v>5532500</v>
      </c>
      <c r="K3496" s="2">
        <v>5542410</v>
      </c>
      <c r="L3496" s="2">
        <v>5557270</v>
      </c>
      <c r="M3496" s="2">
        <v>5596890</v>
      </c>
      <c r="N3496" s="2">
        <v>5700900</v>
      </c>
      <c r="O3496" s="2">
        <v>5790060</v>
      </c>
      <c r="P3496" s="2">
        <v>5864350</v>
      </c>
      <c r="Q3496" s="2">
        <v>5963410</v>
      </c>
      <c r="R3496" s="2">
        <v>6052570</v>
      </c>
      <c r="S3496" s="2">
        <v>6141720</v>
      </c>
      <c r="T3496" s="2">
        <v>6235830</v>
      </c>
      <c r="U3496" s="2">
        <v>6300220</v>
      </c>
      <c r="V3496" s="2">
        <v>6369560</v>
      </c>
      <c r="W3496" s="2">
        <v>6448810</v>
      </c>
      <c r="X3496" s="2">
        <v>6518150</v>
      </c>
      <c r="Y3496" s="2">
        <v>6572630</v>
      </c>
      <c r="Z3496" s="2">
        <v>6617210</v>
      </c>
      <c r="AA3496" s="2">
        <v>6641970</v>
      </c>
      <c r="AB3496" s="2">
        <v>6701410</v>
      </c>
      <c r="AC3496" s="2">
        <v>6770750</v>
      </c>
      <c r="AD3496" s="2">
        <v>6825230</v>
      </c>
      <c r="AE3496" s="2">
        <v>6859910</v>
      </c>
      <c r="AF3496" s="2">
        <v>6939150</v>
      </c>
    </row>
    <row r="3497" spans="1:32">
      <c r="A3497" t="s">
        <v>9114</v>
      </c>
      <c r="B3497" t="s">
        <v>19</v>
      </c>
      <c r="C3497" s="2">
        <v>15811100</v>
      </c>
      <c r="D3497" s="2">
        <v>15869900</v>
      </c>
      <c r="E3497" s="2">
        <v>15869900</v>
      </c>
      <c r="F3497" s="2">
        <v>15693400</v>
      </c>
      <c r="G3497" s="2">
        <v>15708100</v>
      </c>
      <c r="H3497" s="2">
        <v>16090600</v>
      </c>
      <c r="I3497" s="2">
        <v>16399400</v>
      </c>
      <c r="J3497" s="2">
        <v>16428800</v>
      </c>
      <c r="K3497" s="2">
        <v>16458300</v>
      </c>
      <c r="L3497" s="2">
        <v>16502400</v>
      </c>
      <c r="M3497" s="2">
        <v>16620000</v>
      </c>
      <c r="N3497" s="2">
        <v>16928900</v>
      </c>
      <c r="O3497" s="2">
        <v>17193700</v>
      </c>
      <c r="P3497" s="2">
        <v>17414300</v>
      </c>
      <c r="Q3497" s="2">
        <v>17708400</v>
      </c>
      <c r="R3497" s="2">
        <v>17973200</v>
      </c>
      <c r="S3497" s="2">
        <v>18237900</v>
      </c>
      <c r="T3497" s="2">
        <v>18517400</v>
      </c>
      <c r="U3497" s="2">
        <v>18708600</v>
      </c>
      <c r="V3497" s="2">
        <v>18914500</v>
      </c>
      <c r="W3497" s="2">
        <v>19149800</v>
      </c>
      <c r="X3497" s="2">
        <v>19355700</v>
      </c>
      <c r="Y3497" s="2">
        <v>19517500</v>
      </c>
      <c r="Z3497" s="2">
        <v>19649900</v>
      </c>
      <c r="AA3497" s="2">
        <v>19723400</v>
      </c>
      <c r="AB3497" s="2">
        <v>19899900</v>
      </c>
      <c r="AC3497" s="2">
        <v>20105800</v>
      </c>
      <c r="AD3497" s="2">
        <v>20267600</v>
      </c>
      <c r="AE3497" s="2">
        <v>20370600</v>
      </c>
      <c r="AF3497" s="2">
        <v>20605900</v>
      </c>
    </row>
    <row r="3498" spans="1:32">
      <c r="A3498" t="s">
        <v>9115</v>
      </c>
      <c r="B3498" t="s">
        <v>19</v>
      </c>
      <c r="C3498" s="2">
        <v>1120150</v>
      </c>
      <c r="D3498" s="2">
        <v>1124320</v>
      </c>
      <c r="E3498" s="2">
        <v>1124320</v>
      </c>
      <c r="F3498" s="2">
        <v>1111810</v>
      </c>
      <c r="G3498" s="2">
        <v>1112860</v>
      </c>
      <c r="H3498" s="2">
        <v>1139950</v>
      </c>
      <c r="I3498" s="2">
        <v>1161830</v>
      </c>
      <c r="J3498" s="2">
        <v>1163910</v>
      </c>
      <c r="K3498" s="2">
        <v>1166000</v>
      </c>
      <c r="L3498" s="2">
        <v>1169120</v>
      </c>
      <c r="M3498" s="2">
        <v>1177460</v>
      </c>
      <c r="N3498" s="2">
        <v>1199340</v>
      </c>
      <c r="O3498" s="2">
        <v>1218100</v>
      </c>
      <c r="P3498" s="2">
        <v>1233730</v>
      </c>
      <c r="Q3498" s="2">
        <v>1254570</v>
      </c>
      <c r="R3498" s="2">
        <v>1273320</v>
      </c>
      <c r="S3498" s="2">
        <v>1292080</v>
      </c>
      <c r="T3498" s="2">
        <v>1311880</v>
      </c>
      <c r="U3498" s="2">
        <v>1325420</v>
      </c>
      <c r="V3498" s="2">
        <v>1340010</v>
      </c>
      <c r="W3498" s="2">
        <v>1356680</v>
      </c>
      <c r="X3498" s="2">
        <v>1371270</v>
      </c>
      <c r="Y3498" s="2">
        <v>1382730</v>
      </c>
      <c r="Z3498" s="2">
        <v>1392110</v>
      </c>
      <c r="AA3498" s="2">
        <v>1397320</v>
      </c>
      <c r="AB3498" s="2">
        <v>1409830</v>
      </c>
      <c r="AC3498" s="2">
        <v>1424410</v>
      </c>
      <c r="AD3498" s="2">
        <v>1435880</v>
      </c>
      <c r="AE3498" s="2">
        <v>1443170</v>
      </c>
      <c r="AF3498" s="2">
        <v>1459840</v>
      </c>
    </row>
    <row r="3499" spans="1:32">
      <c r="A3499" t="s">
        <v>9116</v>
      </c>
      <c r="B3499" t="s">
        <v>19</v>
      </c>
      <c r="C3499" s="2">
        <v>1005130</v>
      </c>
      <c r="D3499" s="2">
        <v>1008870</v>
      </c>
      <c r="E3499" s="2">
        <v>1008870</v>
      </c>
      <c r="F3499">
        <v>997645</v>
      </c>
      <c r="G3499">
        <v>998580</v>
      </c>
      <c r="H3499" s="2">
        <v>1022890</v>
      </c>
      <c r="I3499" s="2">
        <v>1042530</v>
      </c>
      <c r="J3499" s="2">
        <v>1044400</v>
      </c>
      <c r="K3499" s="2">
        <v>1046270</v>
      </c>
      <c r="L3499" s="2">
        <v>1049070</v>
      </c>
      <c r="M3499" s="2">
        <v>1056550</v>
      </c>
      <c r="N3499" s="2">
        <v>1076190</v>
      </c>
      <c r="O3499" s="2">
        <v>1093020</v>
      </c>
      <c r="P3499" s="2">
        <v>1107040</v>
      </c>
      <c r="Q3499" s="2">
        <v>1125740</v>
      </c>
      <c r="R3499" s="2">
        <v>1142570</v>
      </c>
      <c r="S3499" s="2">
        <v>1159400</v>
      </c>
      <c r="T3499" s="2">
        <v>1177170</v>
      </c>
      <c r="U3499" s="2">
        <v>1189320</v>
      </c>
      <c r="V3499" s="2">
        <v>1202410</v>
      </c>
      <c r="W3499" s="2">
        <v>1217370</v>
      </c>
      <c r="X3499" s="2">
        <v>1230460</v>
      </c>
      <c r="Y3499" s="2">
        <v>1240750</v>
      </c>
      <c r="Z3499" s="2">
        <v>1249160</v>
      </c>
      <c r="AA3499" s="2">
        <v>1253840</v>
      </c>
      <c r="AB3499" s="2">
        <v>1265060</v>
      </c>
      <c r="AC3499" s="2">
        <v>1278150</v>
      </c>
      <c r="AD3499" s="2">
        <v>1288430</v>
      </c>
      <c r="AE3499" s="2">
        <v>1294980</v>
      </c>
      <c r="AF3499" s="2">
        <v>1309940</v>
      </c>
    </row>
    <row r="3500" spans="1:32">
      <c r="A3500" t="s">
        <v>9117</v>
      </c>
      <c r="B3500" t="s">
        <v>19</v>
      </c>
      <c r="C3500" s="2">
        <v>2606880</v>
      </c>
      <c r="D3500" s="2">
        <v>2616580</v>
      </c>
      <c r="E3500" s="2">
        <v>2616580</v>
      </c>
      <c r="F3500" s="2">
        <v>2587480</v>
      </c>
      <c r="G3500" s="2">
        <v>2589900</v>
      </c>
      <c r="H3500" s="2">
        <v>2652950</v>
      </c>
      <c r="I3500" s="2">
        <v>2703880</v>
      </c>
      <c r="J3500" s="2">
        <v>2708730</v>
      </c>
      <c r="K3500" s="2">
        <v>2713580</v>
      </c>
      <c r="L3500" s="2">
        <v>2720850</v>
      </c>
      <c r="M3500" s="2">
        <v>2740250</v>
      </c>
      <c r="N3500" s="2">
        <v>2791180</v>
      </c>
      <c r="O3500" s="2">
        <v>2834830</v>
      </c>
      <c r="P3500" s="2">
        <v>2871200</v>
      </c>
      <c r="Q3500" s="2">
        <v>2919700</v>
      </c>
      <c r="R3500" s="2">
        <v>2963350</v>
      </c>
      <c r="S3500" s="2">
        <v>3007000</v>
      </c>
      <c r="T3500" s="2">
        <v>3053080</v>
      </c>
      <c r="U3500" s="2">
        <v>3084600</v>
      </c>
      <c r="V3500" s="2">
        <v>3118550</v>
      </c>
      <c r="W3500" s="2">
        <v>3157350</v>
      </c>
      <c r="X3500" s="2">
        <v>3191300</v>
      </c>
      <c r="Y3500" s="2">
        <v>3217980</v>
      </c>
      <c r="Z3500" s="2">
        <v>3239800</v>
      </c>
      <c r="AA3500" s="2">
        <v>3251930</v>
      </c>
      <c r="AB3500" s="2">
        <v>3281030</v>
      </c>
      <c r="AC3500" s="2">
        <v>3314980</v>
      </c>
      <c r="AD3500" s="2">
        <v>3341650</v>
      </c>
      <c r="AE3500" s="2">
        <v>3358630</v>
      </c>
      <c r="AF3500" s="2">
        <v>3397430</v>
      </c>
    </row>
    <row r="3501" spans="1:32">
      <c r="A3501" t="s">
        <v>9118</v>
      </c>
      <c r="B3501" t="s">
        <v>19</v>
      </c>
      <c r="C3501">
        <v>263375</v>
      </c>
      <c r="D3501">
        <v>264355</v>
      </c>
      <c r="E3501">
        <v>264355</v>
      </c>
      <c r="F3501">
        <v>261415</v>
      </c>
      <c r="G3501">
        <v>261660</v>
      </c>
      <c r="H3501">
        <v>268030</v>
      </c>
      <c r="I3501">
        <v>273175</v>
      </c>
      <c r="J3501">
        <v>273665</v>
      </c>
      <c r="K3501">
        <v>274155</v>
      </c>
      <c r="L3501">
        <v>274890</v>
      </c>
      <c r="M3501">
        <v>276850</v>
      </c>
      <c r="N3501">
        <v>281995</v>
      </c>
      <c r="O3501">
        <v>286405</v>
      </c>
      <c r="P3501">
        <v>290080</v>
      </c>
      <c r="Q3501">
        <v>294980</v>
      </c>
      <c r="R3501">
        <v>299390</v>
      </c>
      <c r="S3501">
        <v>303800</v>
      </c>
      <c r="T3501">
        <v>308455</v>
      </c>
      <c r="U3501">
        <v>311640</v>
      </c>
      <c r="V3501">
        <v>315070</v>
      </c>
      <c r="W3501">
        <v>318990</v>
      </c>
      <c r="X3501">
        <v>322420</v>
      </c>
      <c r="Y3501">
        <v>325115</v>
      </c>
      <c r="Z3501">
        <v>327320</v>
      </c>
      <c r="AA3501">
        <v>328545</v>
      </c>
      <c r="AB3501">
        <v>331485</v>
      </c>
      <c r="AC3501">
        <v>334915</v>
      </c>
      <c r="AD3501">
        <v>337610</v>
      </c>
      <c r="AE3501">
        <v>339325</v>
      </c>
      <c r="AF3501">
        <v>343245</v>
      </c>
    </row>
    <row r="3502" spans="1:32">
      <c r="A3502" t="s">
        <v>9119</v>
      </c>
      <c r="B3502" t="s">
        <v>19</v>
      </c>
      <c r="C3502">
        <v>173075</v>
      </c>
      <c r="D3502">
        <v>173719</v>
      </c>
      <c r="E3502">
        <v>173719</v>
      </c>
      <c r="F3502">
        <v>171787</v>
      </c>
      <c r="G3502">
        <v>171948</v>
      </c>
      <c r="H3502">
        <v>176134</v>
      </c>
      <c r="I3502">
        <v>179515</v>
      </c>
      <c r="J3502">
        <v>179837</v>
      </c>
      <c r="K3502">
        <v>180159</v>
      </c>
      <c r="L3502">
        <v>180642</v>
      </c>
      <c r="M3502">
        <v>181930</v>
      </c>
      <c r="N3502">
        <v>185311</v>
      </c>
      <c r="O3502">
        <v>188209</v>
      </c>
      <c r="P3502">
        <v>190624</v>
      </c>
      <c r="Q3502">
        <v>193844</v>
      </c>
      <c r="R3502">
        <v>196742</v>
      </c>
      <c r="S3502">
        <v>199640</v>
      </c>
      <c r="T3502">
        <v>202699</v>
      </c>
      <c r="U3502">
        <v>204792</v>
      </c>
      <c r="V3502">
        <v>207046</v>
      </c>
      <c r="W3502">
        <v>209622</v>
      </c>
      <c r="X3502">
        <v>211876</v>
      </c>
      <c r="Y3502">
        <v>213647</v>
      </c>
      <c r="Z3502">
        <v>215096</v>
      </c>
      <c r="AA3502">
        <v>215901</v>
      </c>
      <c r="AB3502">
        <v>217833</v>
      </c>
      <c r="AC3502">
        <v>220087</v>
      </c>
      <c r="AD3502">
        <v>221858</v>
      </c>
      <c r="AE3502">
        <v>222985</v>
      </c>
      <c r="AF3502">
        <v>225561</v>
      </c>
    </row>
    <row r="3503" spans="1:32">
      <c r="A3503" t="s">
        <v>9120</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9121</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9122</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9123</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9124</v>
      </c>
      <c r="B3507" t="s">
        <v>19</v>
      </c>
      <c r="C3507" s="2">
        <v>1950710</v>
      </c>
      <c r="D3507" s="2">
        <v>1958750</v>
      </c>
      <c r="E3507" s="2">
        <v>2057240</v>
      </c>
      <c r="F3507" s="2">
        <v>2047190</v>
      </c>
      <c r="G3507" s="2">
        <v>2024070</v>
      </c>
      <c r="H3507" s="2">
        <v>2011010</v>
      </c>
      <c r="I3507" s="2">
        <v>2039150</v>
      </c>
      <c r="J3507" s="2">
        <v>2058240</v>
      </c>
      <c r="K3507" s="2">
        <v>2038140</v>
      </c>
      <c r="L3507" s="2">
        <v>2020050</v>
      </c>
      <c r="M3507" s="2">
        <v>2013020</v>
      </c>
      <c r="N3507" s="2">
        <v>2031110</v>
      </c>
      <c r="O3507" s="2">
        <v>2051210</v>
      </c>
      <c r="P3507" s="2">
        <v>2071310</v>
      </c>
      <c r="Q3507" s="2">
        <v>2092410</v>
      </c>
      <c r="R3507" s="2">
        <v>2115530</v>
      </c>
      <c r="S3507" s="2">
        <v>2125580</v>
      </c>
      <c r="T3507" s="2">
        <v>2142660</v>
      </c>
      <c r="U3507" s="2">
        <v>2155730</v>
      </c>
      <c r="V3507" s="2">
        <v>2169800</v>
      </c>
      <c r="W3507" s="2">
        <v>2188890</v>
      </c>
      <c r="X3507" s="2">
        <v>2211000</v>
      </c>
      <c r="Y3507" s="2">
        <v>2225070</v>
      </c>
      <c r="Z3507" s="2">
        <v>2237130</v>
      </c>
      <c r="AA3507" s="2">
        <v>2248190</v>
      </c>
      <c r="AB3507" s="2">
        <v>2264270</v>
      </c>
      <c r="AC3507" s="2">
        <v>2284370</v>
      </c>
      <c r="AD3507" s="2">
        <v>2300450</v>
      </c>
      <c r="AE3507" s="2">
        <v>2313510</v>
      </c>
      <c r="AF3507" s="2">
        <v>2334620</v>
      </c>
    </row>
    <row r="3508" spans="1:32">
      <c r="A3508" t="s">
        <v>9125</v>
      </c>
      <c r="B3508" t="s">
        <v>19</v>
      </c>
      <c r="C3508" s="2">
        <v>9613770</v>
      </c>
      <c r="D3508" s="2">
        <v>9653400</v>
      </c>
      <c r="E3508" s="2">
        <v>10138800</v>
      </c>
      <c r="F3508" s="2">
        <v>10089300</v>
      </c>
      <c r="G3508" s="2">
        <v>9975340</v>
      </c>
      <c r="H3508" s="2">
        <v>9910950</v>
      </c>
      <c r="I3508" s="2">
        <v>10049600</v>
      </c>
      <c r="J3508" s="2">
        <v>10143700</v>
      </c>
      <c r="K3508" s="2">
        <v>10044700</v>
      </c>
      <c r="L3508" s="2">
        <v>9955530</v>
      </c>
      <c r="M3508" s="2">
        <v>9920860</v>
      </c>
      <c r="N3508" s="2">
        <v>10010000</v>
      </c>
      <c r="O3508" s="2">
        <v>10109100</v>
      </c>
      <c r="P3508" s="2">
        <v>10208100</v>
      </c>
      <c r="Q3508" s="2">
        <v>10312100</v>
      </c>
      <c r="R3508" s="2">
        <v>10426100</v>
      </c>
      <c r="S3508" s="2">
        <v>10475600</v>
      </c>
      <c r="T3508" s="2">
        <v>10559800</v>
      </c>
      <c r="U3508" s="2">
        <v>10624200</v>
      </c>
      <c r="V3508" s="2">
        <v>10693500</v>
      </c>
      <c r="W3508" s="2">
        <v>10787600</v>
      </c>
      <c r="X3508" s="2">
        <v>10896600</v>
      </c>
      <c r="Y3508" s="2">
        <v>10965900</v>
      </c>
      <c r="Z3508" s="2">
        <v>11025400</v>
      </c>
      <c r="AA3508" s="2">
        <v>11079900</v>
      </c>
      <c r="AB3508" s="2">
        <v>11159100</v>
      </c>
      <c r="AC3508" s="2">
        <v>11258200</v>
      </c>
      <c r="AD3508" s="2">
        <v>11337400</v>
      </c>
      <c r="AE3508" s="2">
        <v>11401800</v>
      </c>
      <c r="AF3508" s="2">
        <v>11505800</v>
      </c>
    </row>
    <row r="3509" spans="1:32">
      <c r="A3509" t="s">
        <v>9126</v>
      </c>
      <c r="B3509" t="s">
        <v>19</v>
      </c>
      <c r="C3509" s="2">
        <v>28548200</v>
      </c>
      <c r="D3509" s="2">
        <v>28665900</v>
      </c>
      <c r="E3509" s="2">
        <v>30107300</v>
      </c>
      <c r="F3509" s="2">
        <v>29960200</v>
      </c>
      <c r="G3509" s="2">
        <v>29621900</v>
      </c>
      <c r="H3509" s="2">
        <v>29430700</v>
      </c>
      <c r="I3509" s="2">
        <v>29842500</v>
      </c>
      <c r="J3509" s="2">
        <v>30122000</v>
      </c>
      <c r="K3509" s="2">
        <v>29827800</v>
      </c>
      <c r="L3509" s="2">
        <v>29563100</v>
      </c>
      <c r="M3509" s="2">
        <v>29460100</v>
      </c>
      <c r="N3509" s="2">
        <v>29724900</v>
      </c>
      <c r="O3509" s="2">
        <v>30019000</v>
      </c>
      <c r="P3509" s="2">
        <v>30313200</v>
      </c>
      <c r="Q3509" s="2">
        <v>30622100</v>
      </c>
      <c r="R3509" s="2">
        <v>30960300</v>
      </c>
      <c r="S3509" s="2">
        <v>31107400</v>
      </c>
      <c r="T3509" s="2">
        <v>31357500</v>
      </c>
      <c r="U3509" s="2">
        <v>31548700</v>
      </c>
      <c r="V3509" s="2">
        <v>31754600</v>
      </c>
      <c r="W3509" s="2">
        <v>32034000</v>
      </c>
      <c r="X3509" s="2">
        <v>32357600</v>
      </c>
      <c r="Y3509" s="2">
        <v>32563500</v>
      </c>
      <c r="Z3509" s="2">
        <v>32740000</v>
      </c>
      <c r="AA3509" s="2">
        <v>32901800</v>
      </c>
      <c r="AB3509" s="2">
        <v>33137100</v>
      </c>
      <c r="AC3509" s="2">
        <v>33431300</v>
      </c>
      <c r="AD3509" s="2">
        <v>33666600</v>
      </c>
      <c r="AE3509" s="2">
        <v>33857800</v>
      </c>
      <c r="AF3509" s="2">
        <v>34166700</v>
      </c>
    </row>
    <row r="3510" spans="1:32">
      <c r="A3510" t="s">
        <v>9127</v>
      </c>
      <c r="B3510" t="s">
        <v>19</v>
      </c>
      <c r="C3510" s="2">
        <v>2022520</v>
      </c>
      <c r="D3510" s="2">
        <v>2030860</v>
      </c>
      <c r="E3510" s="2">
        <v>2132970</v>
      </c>
      <c r="F3510" s="2">
        <v>2122550</v>
      </c>
      <c r="G3510" s="2">
        <v>2098590</v>
      </c>
      <c r="H3510" s="2">
        <v>2085040</v>
      </c>
      <c r="I3510" s="2">
        <v>2114220</v>
      </c>
      <c r="J3510" s="2">
        <v>2134020</v>
      </c>
      <c r="K3510" s="2">
        <v>2113180</v>
      </c>
      <c r="L3510" s="2">
        <v>2094420</v>
      </c>
      <c r="M3510" s="2">
        <v>2087130</v>
      </c>
      <c r="N3510" s="2">
        <v>2105880</v>
      </c>
      <c r="O3510" s="2">
        <v>2126720</v>
      </c>
      <c r="P3510" s="2">
        <v>2147560</v>
      </c>
      <c r="Q3510" s="2">
        <v>2169440</v>
      </c>
      <c r="R3510" s="2">
        <v>2193410</v>
      </c>
      <c r="S3510" s="2">
        <v>2203830</v>
      </c>
      <c r="T3510" s="2">
        <v>2221540</v>
      </c>
      <c r="U3510" s="2">
        <v>2235090</v>
      </c>
      <c r="V3510" s="2">
        <v>2249680</v>
      </c>
      <c r="W3510" s="2">
        <v>2269480</v>
      </c>
      <c r="X3510" s="2">
        <v>2292400</v>
      </c>
      <c r="Y3510" s="2">
        <v>2306990</v>
      </c>
      <c r="Z3510" s="2">
        <v>2319490</v>
      </c>
      <c r="AA3510" s="2">
        <v>2330950</v>
      </c>
      <c r="AB3510" s="2">
        <v>2347630</v>
      </c>
      <c r="AC3510" s="2">
        <v>2368470</v>
      </c>
      <c r="AD3510" s="2">
        <v>2385140</v>
      </c>
      <c r="AE3510" s="2">
        <v>2398680</v>
      </c>
      <c r="AF3510" s="2">
        <v>2420570</v>
      </c>
    </row>
    <row r="3511" spans="1:32">
      <c r="A3511" t="s">
        <v>9128</v>
      </c>
      <c r="B3511" t="s">
        <v>19</v>
      </c>
      <c r="C3511" s="2">
        <v>1814840</v>
      </c>
      <c r="D3511" s="2">
        <v>1822320</v>
      </c>
      <c r="E3511" s="2">
        <v>1913950</v>
      </c>
      <c r="F3511" s="2">
        <v>1904600</v>
      </c>
      <c r="G3511" s="2">
        <v>1883090</v>
      </c>
      <c r="H3511" s="2">
        <v>1870940</v>
      </c>
      <c r="I3511" s="2">
        <v>1897120</v>
      </c>
      <c r="J3511" s="2">
        <v>1914880</v>
      </c>
      <c r="K3511" s="2">
        <v>1896180</v>
      </c>
      <c r="L3511" s="2">
        <v>1879350</v>
      </c>
      <c r="M3511" s="2">
        <v>1872810</v>
      </c>
      <c r="N3511" s="2">
        <v>1889640</v>
      </c>
      <c r="O3511" s="2">
        <v>1908340</v>
      </c>
      <c r="P3511" s="2">
        <v>1927040</v>
      </c>
      <c r="Q3511" s="2">
        <v>1946670</v>
      </c>
      <c r="R3511" s="2">
        <v>1968180</v>
      </c>
      <c r="S3511" s="2">
        <v>1977530</v>
      </c>
      <c r="T3511" s="2">
        <v>1993420</v>
      </c>
      <c r="U3511" s="2">
        <v>2005580</v>
      </c>
      <c r="V3511" s="2">
        <v>2018670</v>
      </c>
      <c r="W3511" s="2">
        <v>2036430</v>
      </c>
      <c r="X3511" s="2">
        <v>2057000</v>
      </c>
      <c r="Y3511" s="2">
        <v>2070090</v>
      </c>
      <c r="Z3511" s="2">
        <v>2081310</v>
      </c>
      <c r="AA3511" s="2">
        <v>2091600</v>
      </c>
      <c r="AB3511" s="2">
        <v>2106560</v>
      </c>
      <c r="AC3511" s="2">
        <v>2125260</v>
      </c>
      <c r="AD3511" s="2">
        <v>2140220</v>
      </c>
      <c r="AE3511" s="2">
        <v>2152370</v>
      </c>
      <c r="AF3511" s="2">
        <v>2172010</v>
      </c>
    </row>
    <row r="3512" spans="1:32">
      <c r="A3512" t="s">
        <v>9129</v>
      </c>
      <c r="B3512" t="s">
        <v>19</v>
      </c>
      <c r="C3512" s="2">
        <v>4706930</v>
      </c>
      <c r="D3512" s="2">
        <v>4726330</v>
      </c>
      <c r="E3512" s="2">
        <v>4963980</v>
      </c>
      <c r="F3512" s="2">
        <v>4939730</v>
      </c>
      <c r="G3512" s="2">
        <v>4883950</v>
      </c>
      <c r="H3512" s="2">
        <v>4852430</v>
      </c>
      <c r="I3512" s="2">
        <v>4920330</v>
      </c>
      <c r="J3512" s="2">
        <v>4966400</v>
      </c>
      <c r="K3512" s="2">
        <v>4917900</v>
      </c>
      <c r="L3512" s="2">
        <v>4874250</v>
      </c>
      <c r="M3512" s="2">
        <v>4857280</v>
      </c>
      <c r="N3512" s="2">
        <v>4900930</v>
      </c>
      <c r="O3512" s="2">
        <v>4949430</v>
      </c>
      <c r="P3512" s="2">
        <v>4997930</v>
      </c>
      <c r="Q3512" s="2">
        <v>5048850</v>
      </c>
      <c r="R3512" s="2">
        <v>5104630</v>
      </c>
      <c r="S3512" s="2">
        <v>5128880</v>
      </c>
      <c r="T3512" s="2">
        <v>5170100</v>
      </c>
      <c r="U3512" s="2">
        <v>5201630</v>
      </c>
      <c r="V3512" s="2">
        <v>5235580</v>
      </c>
      <c r="W3512" s="2">
        <v>5281650</v>
      </c>
      <c r="X3512" s="2">
        <v>5335000</v>
      </c>
      <c r="Y3512" s="2">
        <v>5368950</v>
      </c>
      <c r="Z3512" s="2">
        <v>5398050</v>
      </c>
      <c r="AA3512" s="2">
        <v>5424730</v>
      </c>
      <c r="AB3512" s="2">
        <v>5463530</v>
      </c>
      <c r="AC3512" s="2">
        <v>5512030</v>
      </c>
      <c r="AD3512" s="2">
        <v>5550830</v>
      </c>
      <c r="AE3512" s="2">
        <v>5582350</v>
      </c>
      <c r="AF3512" s="2">
        <v>5633280</v>
      </c>
    </row>
    <row r="3513" spans="1:32">
      <c r="A3513" t="s">
        <v>9130</v>
      </c>
      <c r="B3513" t="s">
        <v>19</v>
      </c>
      <c r="C3513">
        <v>475545</v>
      </c>
      <c r="D3513">
        <v>477505</v>
      </c>
      <c r="E3513">
        <v>501515</v>
      </c>
      <c r="F3513">
        <v>499065</v>
      </c>
      <c r="G3513">
        <v>493430</v>
      </c>
      <c r="H3513">
        <v>490245</v>
      </c>
      <c r="I3513">
        <v>497105</v>
      </c>
      <c r="J3513">
        <v>501760</v>
      </c>
      <c r="K3513">
        <v>496860</v>
      </c>
      <c r="L3513">
        <v>492450</v>
      </c>
      <c r="M3513">
        <v>490735</v>
      </c>
      <c r="N3513">
        <v>495145</v>
      </c>
      <c r="O3513">
        <v>500045</v>
      </c>
      <c r="P3513">
        <v>504945</v>
      </c>
      <c r="Q3513">
        <v>510090</v>
      </c>
      <c r="R3513">
        <v>515725</v>
      </c>
      <c r="S3513">
        <v>518175</v>
      </c>
      <c r="T3513">
        <v>522340</v>
      </c>
      <c r="U3513">
        <v>525525</v>
      </c>
      <c r="V3513">
        <v>528955</v>
      </c>
      <c r="W3513">
        <v>533610</v>
      </c>
      <c r="X3513">
        <v>539000</v>
      </c>
      <c r="Y3513">
        <v>542430</v>
      </c>
      <c r="Z3513">
        <v>545370</v>
      </c>
      <c r="AA3513">
        <v>548065</v>
      </c>
      <c r="AB3513">
        <v>551985</v>
      </c>
      <c r="AC3513">
        <v>556885</v>
      </c>
      <c r="AD3513">
        <v>560805</v>
      </c>
      <c r="AE3513">
        <v>563990</v>
      </c>
      <c r="AF3513">
        <v>569135</v>
      </c>
    </row>
    <row r="3514" spans="1:32">
      <c r="A3514" t="s">
        <v>9131</v>
      </c>
      <c r="B3514" t="s">
        <v>19</v>
      </c>
      <c r="C3514">
        <v>312501</v>
      </c>
      <c r="D3514">
        <v>313789</v>
      </c>
      <c r="E3514">
        <v>329567</v>
      </c>
      <c r="F3514">
        <v>327957</v>
      </c>
      <c r="G3514">
        <v>324254</v>
      </c>
      <c r="H3514">
        <v>322161</v>
      </c>
      <c r="I3514">
        <v>326669</v>
      </c>
      <c r="J3514">
        <v>329728</v>
      </c>
      <c r="K3514">
        <v>326508</v>
      </c>
      <c r="L3514">
        <v>323610</v>
      </c>
      <c r="M3514">
        <v>322483</v>
      </c>
      <c r="N3514">
        <v>325381</v>
      </c>
      <c r="O3514">
        <v>328601</v>
      </c>
      <c r="P3514">
        <v>331821</v>
      </c>
      <c r="Q3514">
        <v>335202</v>
      </c>
      <c r="R3514">
        <v>338905</v>
      </c>
      <c r="S3514">
        <v>340515</v>
      </c>
      <c r="T3514">
        <v>343252</v>
      </c>
      <c r="U3514">
        <v>345345</v>
      </c>
      <c r="V3514">
        <v>347599</v>
      </c>
      <c r="W3514">
        <v>350658</v>
      </c>
      <c r="X3514">
        <v>354200</v>
      </c>
      <c r="Y3514">
        <v>356454</v>
      </c>
      <c r="Z3514">
        <v>358386</v>
      </c>
      <c r="AA3514">
        <v>360157</v>
      </c>
      <c r="AB3514">
        <v>362733</v>
      </c>
      <c r="AC3514">
        <v>365953</v>
      </c>
      <c r="AD3514">
        <v>368529</v>
      </c>
      <c r="AE3514">
        <v>370622</v>
      </c>
      <c r="AF3514">
        <v>374003</v>
      </c>
    </row>
    <row r="3515" spans="1:32">
      <c r="A3515" t="s">
        <v>9132</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9133</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9134</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9135</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9136</v>
      </c>
      <c r="B3519" t="s">
        <v>19</v>
      </c>
      <c r="C3519" s="2">
        <v>1104500</v>
      </c>
      <c r="D3519" s="2">
        <v>1108520</v>
      </c>
      <c r="E3519" s="2">
        <v>1163790</v>
      </c>
      <c r="F3519" s="2">
        <v>1158760</v>
      </c>
      <c r="G3519" s="2">
        <v>1145700</v>
      </c>
      <c r="H3519" s="2">
        <v>1138660</v>
      </c>
      <c r="I3519" s="2">
        <v>1153740</v>
      </c>
      <c r="J3519" s="2">
        <v>1164800</v>
      </c>
      <c r="K3519" s="2">
        <v>1153740</v>
      </c>
      <c r="L3519" s="2">
        <v>1143690</v>
      </c>
      <c r="M3519" s="2">
        <v>1138660</v>
      </c>
      <c r="N3519" s="2">
        <v>1148720</v>
      </c>
      <c r="O3519" s="2">
        <v>1160780</v>
      </c>
      <c r="P3519" s="2">
        <v>1171830</v>
      </c>
      <c r="Q3519" s="2">
        <v>1183890</v>
      </c>
      <c r="R3519" s="2">
        <v>1196960</v>
      </c>
      <c r="S3519" s="2">
        <v>1202980</v>
      </c>
      <c r="T3519" s="2">
        <v>1213040</v>
      </c>
      <c r="U3519" s="2">
        <v>1220070</v>
      </c>
      <c r="V3519" s="2">
        <v>1228110</v>
      </c>
      <c r="W3519" s="2">
        <v>1238160</v>
      </c>
      <c r="X3519" s="2">
        <v>1251220</v>
      </c>
      <c r="Y3519" s="2">
        <v>1259260</v>
      </c>
      <c r="Z3519" s="2">
        <v>1265290</v>
      </c>
      <c r="AA3519" s="2">
        <v>1272330</v>
      </c>
      <c r="AB3519" s="2">
        <v>1281370</v>
      </c>
      <c r="AC3519" s="2">
        <v>1292430</v>
      </c>
      <c r="AD3519" s="2">
        <v>1301470</v>
      </c>
      <c r="AE3519" s="2">
        <v>1309510</v>
      </c>
      <c r="AF3519" s="2">
        <v>1320570</v>
      </c>
    </row>
    <row r="3520" spans="1:32">
      <c r="A3520" t="s">
        <v>9137</v>
      </c>
      <c r="B3520" t="s">
        <v>19</v>
      </c>
      <c r="C3520" s="2">
        <v>5443350</v>
      </c>
      <c r="D3520" s="2">
        <v>5463160</v>
      </c>
      <c r="E3520" s="2">
        <v>5735570</v>
      </c>
      <c r="F3520" s="2">
        <v>5710810</v>
      </c>
      <c r="G3520" s="2">
        <v>5646420</v>
      </c>
      <c r="H3520" s="2">
        <v>5611750</v>
      </c>
      <c r="I3520" s="2">
        <v>5686040</v>
      </c>
      <c r="J3520" s="2">
        <v>5740530</v>
      </c>
      <c r="K3520" s="2">
        <v>5686040</v>
      </c>
      <c r="L3520" s="2">
        <v>5636510</v>
      </c>
      <c r="M3520" s="2">
        <v>5611750</v>
      </c>
      <c r="N3520" s="2">
        <v>5661280</v>
      </c>
      <c r="O3520" s="2">
        <v>5720720</v>
      </c>
      <c r="P3520" s="2">
        <v>5775200</v>
      </c>
      <c r="Q3520" s="2">
        <v>5834630</v>
      </c>
      <c r="R3520" s="2">
        <v>5899020</v>
      </c>
      <c r="S3520" s="2">
        <v>5928740</v>
      </c>
      <c r="T3520" s="2">
        <v>5978270</v>
      </c>
      <c r="U3520" s="2">
        <v>6012940</v>
      </c>
      <c r="V3520" s="2">
        <v>6052570</v>
      </c>
      <c r="W3520" s="2">
        <v>6102100</v>
      </c>
      <c r="X3520" s="2">
        <v>6166480</v>
      </c>
      <c r="Y3520" s="2">
        <v>6206110</v>
      </c>
      <c r="Z3520" s="2">
        <v>6235830</v>
      </c>
      <c r="AA3520" s="2">
        <v>6270500</v>
      </c>
      <c r="AB3520" s="2">
        <v>6315080</v>
      </c>
      <c r="AC3520" s="2">
        <v>6369560</v>
      </c>
      <c r="AD3520" s="2">
        <v>6414140</v>
      </c>
      <c r="AE3520" s="2">
        <v>6453760</v>
      </c>
      <c r="AF3520" s="2">
        <v>6508240</v>
      </c>
    </row>
    <row r="3521" spans="1:32">
      <c r="A3521" t="s">
        <v>9138</v>
      </c>
      <c r="B3521" t="s">
        <v>19</v>
      </c>
      <c r="C3521" s="2">
        <v>16164100</v>
      </c>
      <c r="D3521" s="2">
        <v>16222900</v>
      </c>
      <c r="E3521" s="2">
        <v>17031900</v>
      </c>
      <c r="F3521" s="2">
        <v>16958300</v>
      </c>
      <c r="G3521" s="2">
        <v>16767100</v>
      </c>
      <c r="H3521" s="2">
        <v>16664200</v>
      </c>
      <c r="I3521" s="2">
        <v>16884800</v>
      </c>
      <c r="J3521" s="2">
        <v>17046600</v>
      </c>
      <c r="K3521" s="2">
        <v>16884800</v>
      </c>
      <c r="L3521" s="2">
        <v>16737700</v>
      </c>
      <c r="M3521" s="2">
        <v>16664200</v>
      </c>
      <c r="N3521" s="2">
        <v>16811200</v>
      </c>
      <c r="O3521" s="2">
        <v>16987700</v>
      </c>
      <c r="P3521" s="2">
        <v>17149500</v>
      </c>
      <c r="Q3521" s="2">
        <v>17326000</v>
      </c>
      <c r="R3521" s="2">
        <v>17517200</v>
      </c>
      <c r="S3521" s="2">
        <v>17605500</v>
      </c>
      <c r="T3521" s="2">
        <v>17752600</v>
      </c>
      <c r="U3521" s="2">
        <v>17855500</v>
      </c>
      <c r="V3521" s="2">
        <v>17973200</v>
      </c>
      <c r="W3521" s="2">
        <v>18120300</v>
      </c>
      <c r="X3521" s="2">
        <v>18311500</v>
      </c>
      <c r="Y3521" s="2">
        <v>18429100</v>
      </c>
      <c r="Z3521" s="2">
        <v>18517400</v>
      </c>
      <c r="AA3521" s="2">
        <v>18620300</v>
      </c>
      <c r="AB3521" s="2">
        <v>18752700</v>
      </c>
      <c r="AC3521" s="2">
        <v>18914500</v>
      </c>
      <c r="AD3521" s="2">
        <v>19046900</v>
      </c>
      <c r="AE3521" s="2">
        <v>19164500</v>
      </c>
      <c r="AF3521" s="2">
        <v>19326300</v>
      </c>
    </row>
    <row r="3522" spans="1:32">
      <c r="A3522" t="s">
        <v>9139</v>
      </c>
      <c r="B3522" t="s">
        <v>19</v>
      </c>
      <c r="C3522" s="2">
        <v>1145160</v>
      </c>
      <c r="D3522" s="2">
        <v>1149330</v>
      </c>
      <c r="E3522" s="2">
        <v>1206640</v>
      </c>
      <c r="F3522" s="2">
        <v>1201430</v>
      </c>
      <c r="G3522" s="2">
        <v>1187880</v>
      </c>
      <c r="H3522" s="2">
        <v>1180590</v>
      </c>
      <c r="I3522" s="2">
        <v>1196220</v>
      </c>
      <c r="J3522" s="2">
        <v>1207680</v>
      </c>
      <c r="K3522" s="2">
        <v>1196220</v>
      </c>
      <c r="L3522" s="2">
        <v>1185800</v>
      </c>
      <c r="M3522" s="2">
        <v>1180590</v>
      </c>
      <c r="N3522" s="2">
        <v>1191010</v>
      </c>
      <c r="O3522" s="2">
        <v>1203510</v>
      </c>
      <c r="P3522" s="2">
        <v>1214970</v>
      </c>
      <c r="Q3522" s="2">
        <v>1227480</v>
      </c>
      <c r="R3522" s="2">
        <v>1241020</v>
      </c>
      <c r="S3522" s="2">
        <v>1247270</v>
      </c>
      <c r="T3522" s="2">
        <v>1257690</v>
      </c>
      <c r="U3522" s="2">
        <v>1264990</v>
      </c>
      <c r="V3522" s="2">
        <v>1273320</v>
      </c>
      <c r="W3522" s="2">
        <v>1283740</v>
      </c>
      <c r="X3522" s="2">
        <v>1297290</v>
      </c>
      <c r="Y3522" s="2">
        <v>1305630</v>
      </c>
      <c r="Z3522" s="2">
        <v>1311880</v>
      </c>
      <c r="AA3522" s="2">
        <v>1319170</v>
      </c>
      <c r="AB3522" s="2">
        <v>1328550</v>
      </c>
      <c r="AC3522" s="2">
        <v>1340010</v>
      </c>
      <c r="AD3522" s="2">
        <v>1349390</v>
      </c>
      <c r="AE3522" s="2">
        <v>1357730</v>
      </c>
      <c r="AF3522" s="2">
        <v>1369190</v>
      </c>
    </row>
    <row r="3523" spans="1:32">
      <c r="A3523" t="s">
        <v>9140</v>
      </c>
      <c r="B3523" t="s">
        <v>19</v>
      </c>
      <c r="C3523" s="2">
        <v>1027560</v>
      </c>
      <c r="D3523" s="2">
        <v>1031300</v>
      </c>
      <c r="E3523" s="2">
        <v>1082730</v>
      </c>
      <c r="F3523" s="2">
        <v>1078060</v>
      </c>
      <c r="G3523" s="2">
        <v>1065900</v>
      </c>
      <c r="H3523" s="2">
        <v>1059360</v>
      </c>
      <c r="I3523" s="2">
        <v>1073380</v>
      </c>
      <c r="J3523" s="2">
        <v>1083660</v>
      </c>
      <c r="K3523" s="2">
        <v>1073380</v>
      </c>
      <c r="L3523" s="2">
        <v>1064030</v>
      </c>
      <c r="M3523" s="2">
        <v>1059360</v>
      </c>
      <c r="N3523" s="2">
        <v>1068700</v>
      </c>
      <c r="O3523" s="2">
        <v>1079920</v>
      </c>
      <c r="P3523" s="2">
        <v>1090210</v>
      </c>
      <c r="Q3523" s="2">
        <v>1101430</v>
      </c>
      <c r="R3523" s="2">
        <v>1113580</v>
      </c>
      <c r="S3523" s="2">
        <v>1119200</v>
      </c>
      <c r="T3523" s="2">
        <v>1128540</v>
      </c>
      <c r="U3523" s="2">
        <v>1135090</v>
      </c>
      <c r="V3523" s="2">
        <v>1142570</v>
      </c>
      <c r="W3523" s="2">
        <v>1151920</v>
      </c>
      <c r="X3523" s="2">
        <v>1164080</v>
      </c>
      <c r="Y3523" s="2">
        <v>1171560</v>
      </c>
      <c r="Z3523" s="2">
        <v>1177160</v>
      </c>
      <c r="AA3523" s="2">
        <v>1183710</v>
      </c>
      <c r="AB3523" s="2">
        <v>1192120</v>
      </c>
      <c r="AC3523" s="2">
        <v>1202410</v>
      </c>
      <c r="AD3523" s="2">
        <v>1210820</v>
      </c>
      <c r="AE3523" s="2">
        <v>1218300</v>
      </c>
      <c r="AF3523" s="2">
        <v>1228590</v>
      </c>
    </row>
    <row r="3524" spans="1:32">
      <c r="A3524" t="s">
        <v>9141</v>
      </c>
      <c r="B3524" t="s">
        <v>19</v>
      </c>
      <c r="C3524" s="2">
        <v>2665080</v>
      </c>
      <c r="D3524" s="2">
        <v>2674780</v>
      </c>
      <c r="E3524" s="2">
        <v>2808150</v>
      </c>
      <c r="F3524" s="2">
        <v>2796020</v>
      </c>
      <c r="G3524" s="2">
        <v>2764500</v>
      </c>
      <c r="H3524" s="2">
        <v>2747520</v>
      </c>
      <c r="I3524" s="2">
        <v>2783900</v>
      </c>
      <c r="J3524" s="2">
        <v>2810580</v>
      </c>
      <c r="K3524" s="2">
        <v>2783900</v>
      </c>
      <c r="L3524" s="2">
        <v>2759650</v>
      </c>
      <c r="M3524" s="2">
        <v>2747520</v>
      </c>
      <c r="N3524" s="2">
        <v>2771780</v>
      </c>
      <c r="O3524" s="2">
        <v>2800880</v>
      </c>
      <c r="P3524" s="2">
        <v>2827550</v>
      </c>
      <c r="Q3524" s="2">
        <v>2856650</v>
      </c>
      <c r="R3524" s="2">
        <v>2888180</v>
      </c>
      <c r="S3524" s="2">
        <v>2902720</v>
      </c>
      <c r="T3524" s="2">
        <v>2926980</v>
      </c>
      <c r="U3524" s="2">
        <v>2943950</v>
      </c>
      <c r="V3524" s="2">
        <v>2963350</v>
      </c>
      <c r="W3524" s="2">
        <v>2987600</v>
      </c>
      <c r="X3524" s="2">
        <v>3019120</v>
      </c>
      <c r="Y3524" s="2">
        <v>3038520</v>
      </c>
      <c r="Z3524" s="2">
        <v>3053080</v>
      </c>
      <c r="AA3524" s="2">
        <v>3070050</v>
      </c>
      <c r="AB3524" s="2">
        <v>3091880</v>
      </c>
      <c r="AC3524" s="2">
        <v>3118550</v>
      </c>
      <c r="AD3524" s="2">
        <v>3140380</v>
      </c>
      <c r="AE3524" s="2">
        <v>3159780</v>
      </c>
      <c r="AF3524" s="2">
        <v>3186450</v>
      </c>
    </row>
    <row r="3525" spans="1:32">
      <c r="A3525" t="s">
        <v>9142</v>
      </c>
      <c r="B3525" t="s">
        <v>19</v>
      </c>
      <c r="C3525">
        <v>269255</v>
      </c>
      <c r="D3525">
        <v>270235</v>
      </c>
      <c r="E3525">
        <v>283710</v>
      </c>
      <c r="F3525">
        <v>282485</v>
      </c>
      <c r="G3525">
        <v>279300</v>
      </c>
      <c r="H3525">
        <v>277585</v>
      </c>
      <c r="I3525">
        <v>281260</v>
      </c>
      <c r="J3525">
        <v>283955</v>
      </c>
      <c r="K3525">
        <v>281260</v>
      </c>
      <c r="L3525">
        <v>278810</v>
      </c>
      <c r="M3525">
        <v>277585</v>
      </c>
      <c r="N3525">
        <v>280035</v>
      </c>
      <c r="O3525">
        <v>282975</v>
      </c>
      <c r="P3525">
        <v>285670</v>
      </c>
      <c r="Q3525">
        <v>288610</v>
      </c>
      <c r="R3525">
        <v>291795</v>
      </c>
      <c r="S3525">
        <v>293265</v>
      </c>
      <c r="T3525">
        <v>295715</v>
      </c>
      <c r="U3525">
        <v>297430</v>
      </c>
      <c r="V3525">
        <v>299390</v>
      </c>
      <c r="W3525">
        <v>301840</v>
      </c>
      <c r="X3525">
        <v>305025</v>
      </c>
      <c r="Y3525">
        <v>306985</v>
      </c>
      <c r="Z3525">
        <v>308455</v>
      </c>
      <c r="AA3525">
        <v>310170</v>
      </c>
      <c r="AB3525">
        <v>312375</v>
      </c>
      <c r="AC3525">
        <v>315070</v>
      </c>
      <c r="AD3525">
        <v>317275</v>
      </c>
      <c r="AE3525">
        <v>319235</v>
      </c>
      <c r="AF3525">
        <v>321930</v>
      </c>
    </row>
    <row r="3526" spans="1:32">
      <c r="A3526" t="s">
        <v>9143</v>
      </c>
      <c r="B3526" t="s">
        <v>19</v>
      </c>
      <c r="C3526">
        <v>176939</v>
      </c>
      <c r="D3526">
        <v>177583</v>
      </c>
      <c r="E3526">
        <v>186438</v>
      </c>
      <c r="F3526">
        <v>185633</v>
      </c>
      <c r="G3526">
        <v>183540</v>
      </c>
      <c r="H3526">
        <v>182413</v>
      </c>
      <c r="I3526">
        <v>184828</v>
      </c>
      <c r="J3526">
        <v>186599</v>
      </c>
      <c r="K3526">
        <v>184828</v>
      </c>
      <c r="L3526">
        <v>183218</v>
      </c>
      <c r="M3526">
        <v>182413</v>
      </c>
      <c r="N3526">
        <v>184023</v>
      </c>
      <c r="O3526">
        <v>185955</v>
      </c>
      <c r="P3526">
        <v>187726</v>
      </c>
      <c r="Q3526">
        <v>189658</v>
      </c>
      <c r="R3526">
        <v>191751</v>
      </c>
      <c r="S3526">
        <v>192717</v>
      </c>
      <c r="T3526">
        <v>194327</v>
      </c>
      <c r="U3526">
        <v>195454</v>
      </c>
      <c r="V3526">
        <v>196742</v>
      </c>
      <c r="W3526">
        <v>198352</v>
      </c>
      <c r="X3526">
        <v>200445</v>
      </c>
      <c r="Y3526">
        <v>201733</v>
      </c>
      <c r="Z3526">
        <v>202699</v>
      </c>
      <c r="AA3526">
        <v>203826</v>
      </c>
      <c r="AB3526">
        <v>205275</v>
      </c>
      <c r="AC3526">
        <v>207046</v>
      </c>
      <c r="AD3526">
        <v>208495</v>
      </c>
      <c r="AE3526">
        <v>209783</v>
      </c>
      <c r="AF3526">
        <v>211554</v>
      </c>
    </row>
    <row r="3527" spans="1:32">
      <c r="A3527" t="s">
        <v>9144</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9145</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9146</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9147</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9148</v>
      </c>
      <c r="B3531" t="s">
        <v>19</v>
      </c>
      <c r="C3531" s="2">
        <v>14773500</v>
      </c>
      <c r="D3531" s="2">
        <v>14833800</v>
      </c>
      <c r="E3531" s="2">
        <v>24833500</v>
      </c>
      <c r="F3531" s="2">
        <v>19306000</v>
      </c>
      <c r="G3531" s="2">
        <v>17788500</v>
      </c>
      <c r="H3531" s="2">
        <v>15798600</v>
      </c>
      <c r="I3531" s="2">
        <v>14552400</v>
      </c>
      <c r="J3531" s="2">
        <v>13828800</v>
      </c>
      <c r="K3531" s="2">
        <v>13848900</v>
      </c>
      <c r="L3531" s="2">
        <v>13929300</v>
      </c>
      <c r="M3531" s="2">
        <v>14070000</v>
      </c>
      <c r="N3531" s="2">
        <v>14240800</v>
      </c>
      <c r="O3531" s="2">
        <v>14542300</v>
      </c>
      <c r="P3531" s="2">
        <v>14753400</v>
      </c>
      <c r="Q3531" s="2">
        <v>14914200</v>
      </c>
      <c r="R3531" s="2">
        <v>14894100</v>
      </c>
      <c r="S3531" s="2">
        <v>14944300</v>
      </c>
      <c r="T3531" s="2">
        <v>15155400</v>
      </c>
      <c r="U3531" s="2">
        <v>15014700</v>
      </c>
      <c r="V3531" s="2">
        <v>15255900</v>
      </c>
      <c r="W3531" s="2">
        <v>15396600</v>
      </c>
      <c r="X3531" s="2">
        <v>15436800</v>
      </c>
      <c r="Y3531" s="2">
        <v>15316200</v>
      </c>
      <c r="Z3531" s="2">
        <v>15276000</v>
      </c>
      <c r="AA3531" s="2">
        <v>15276000</v>
      </c>
      <c r="AB3531" s="2">
        <v>15245800</v>
      </c>
      <c r="AC3531" s="2">
        <v>15205600</v>
      </c>
      <c r="AD3531" s="2">
        <v>15115200</v>
      </c>
      <c r="AE3531" s="2">
        <v>15004600</v>
      </c>
      <c r="AF3531" s="2">
        <v>14994600</v>
      </c>
    </row>
    <row r="3532" spans="1:32">
      <c r="A3532" t="s">
        <v>9149</v>
      </c>
      <c r="B3532" t="s">
        <v>19</v>
      </c>
      <c r="C3532" s="2">
        <v>72809100</v>
      </c>
      <c r="D3532" s="2">
        <v>73106300</v>
      </c>
      <c r="E3532" s="2">
        <v>122389000</v>
      </c>
      <c r="F3532" s="2">
        <v>95147100</v>
      </c>
      <c r="G3532" s="2">
        <v>87668100</v>
      </c>
      <c r="H3532" s="2">
        <v>77861200</v>
      </c>
      <c r="I3532" s="2">
        <v>71719400</v>
      </c>
      <c r="J3532" s="2">
        <v>68153300</v>
      </c>
      <c r="K3532" s="2">
        <v>68252300</v>
      </c>
      <c r="L3532" s="2">
        <v>68648600</v>
      </c>
      <c r="M3532" s="2">
        <v>69342000</v>
      </c>
      <c r="N3532" s="2">
        <v>70184000</v>
      </c>
      <c r="O3532" s="2">
        <v>71669900</v>
      </c>
      <c r="P3532" s="2">
        <v>72710000</v>
      </c>
      <c r="Q3532" s="2">
        <v>73502500</v>
      </c>
      <c r="R3532" s="2">
        <v>73403500</v>
      </c>
      <c r="S3532" s="2">
        <v>73651100</v>
      </c>
      <c r="T3532" s="2">
        <v>74691200</v>
      </c>
      <c r="U3532" s="2">
        <v>73997800</v>
      </c>
      <c r="V3532" s="2">
        <v>75186500</v>
      </c>
      <c r="W3532" s="2">
        <v>75880000</v>
      </c>
      <c r="X3532" s="2">
        <v>76078100</v>
      </c>
      <c r="Y3532" s="2">
        <v>75483700</v>
      </c>
      <c r="Z3532" s="2">
        <v>75285600</v>
      </c>
      <c r="AA3532" s="2">
        <v>75285600</v>
      </c>
      <c r="AB3532" s="2">
        <v>75137000</v>
      </c>
      <c r="AC3532" s="2">
        <v>74938900</v>
      </c>
      <c r="AD3532" s="2">
        <v>74493100</v>
      </c>
      <c r="AE3532" s="2">
        <v>73948300</v>
      </c>
      <c r="AF3532" s="2">
        <v>73898800</v>
      </c>
    </row>
    <row r="3533" spans="1:32">
      <c r="A3533" t="s">
        <v>9150</v>
      </c>
      <c r="B3533" t="s">
        <v>19</v>
      </c>
      <c r="C3533" s="2">
        <v>216208000</v>
      </c>
      <c r="D3533" s="2">
        <v>217090000</v>
      </c>
      <c r="E3533" s="2">
        <v>363435000</v>
      </c>
      <c r="F3533" s="2">
        <v>282541000</v>
      </c>
      <c r="G3533" s="2">
        <v>260332000</v>
      </c>
      <c r="H3533" s="2">
        <v>231210000</v>
      </c>
      <c r="I3533" s="2">
        <v>212972000</v>
      </c>
      <c r="J3533" s="2">
        <v>202382000</v>
      </c>
      <c r="K3533" s="2">
        <v>202676000</v>
      </c>
      <c r="L3533" s="2">
        <v>203853000</v>
      </c>
      <c r="M3533" s="2">
        <v>205912000</v>
      </c>
      <c r="N3533" s="2">
        <v>208412000</v>
      </c>
      <c r="O3533" s="2">
        <v>212825000</v>
      </c>
      <c r="P3533" s="2">
        <v>215913000</v>
      </c>
      <c r="Q3533" s="2">
        <v>218267000</v>
      </c>
      <c r="R3533" s="2">
        <v>217973000</v>
      </c>
      <c r="S3533" s="2">
        <v>218708000</v>
      </c>
      <c r="T3533" s="2">
        <v>221797000</v>
      </c>
      <c r="U3533" s="2">
        <v>219738000</v>
      </c>
      <c r="V3533" s="2">
        <v>223267000</v>
      </c>
      <c r="W3533" s="2">
        <v>225327000</v>
      </c>
      <c r="X3533" s="2">
        <v>225915000</v>
      </c>
      <c r="Y3533" s="2">
        <v>224150000</v>
      </c>
      <c r="Z3533" s="2">
        <v>223562000</v>
      </c>
      <c r="AA3533" s="2">
        <v>223562000</v>
      </c>
      <c r="AB3533" s="2">
        <v>223120000</v>
      </c>
      <c r="AC3533" s="2">
        <v>222532000</v>
      </c>
      <c r="AD3533" s="2">
        <v>221208000</v>
      </c>
      <c r="AE3533" s="2">
        <v>219590000</v>
      </c>
      <c r="AF3533" s="2">
        <v>219443000</v>
      </c>
    </row>
    <row r="3534" spans="1:32">
      <c r="A3534" t="s">
        <v>9151</v>
      </c>
      <c r="B3534" t="s">
        <v>19</v>
      </c>
      <c r="C3534" s="2">
        <v>15317400</v>
      </c>
      <c r="D3534" s="2">
        <v>15379900</v>
      </c>
      <c r="E3534" s="2">
        <v>25747800</v>
      </c>
      <c r="F3534" s="2">
        <v>20016800</v>
      </c>
      <c r="G3534" s="2">
        <v>18443400</v>
      </c>
      <c r="H3534" s="2">
        <v>16380200</v>
      </c>
      <c r="I3534" s="2">
        <v>15088200</v>
      </c>
      <c r="J3534" s="2">
        <v>14337900</v>
      </c>
      <c r="K3534" s="2">
        <v>14358800</v>
      </c>
      <c r="L3534" s="2">
        <v>14442100</v>
      </c>
      <c r="M3534" s="2">
        <v>14588000</v>
      </c>
      <c r="N3534" s="2">
        <v>14765100</v>
      </c>
      <c r="O3534" s="2">
        <v>15077700</v>
      </c>
      <c r="P3534" s="2">
        <v>15296600</v>
      </c>
      <c r="Q3534" s="2">
        <v>15463300</v>
      </c>
      <c r="R3534" s="2">
        <v>15442400</v>
      </c>
      <c r="S3534" s="2">
        <v>15494500</v>
      </c>
      <c r="T3534" s="2">
        <v>15713400</v>
      </c>
      <c r="U3534" s="2">
        <v>15567500</v>
      </c>
      <c r="V3534" s="2">
        <v>15817600</v>
      </c>
      <c r="W3534" s="2">
        <v>15963400</v>
      </c>
      <c r="X3534" s="2">
        <v>16005100</v>
      </c>
      <c r="Y3534" s="2">
        <v>15880100</v>
      </c>
      <c r="Z3534" s="2">
        <v>15838400</v>
      </c>
      <c r="AA3534" s="2">
        <v>15838400</v>
      </c>
      <c r="AB3534" s="2">
        <v>15807100</v>
      </c>
      <c r="AC3534" s="2">
        <v>15765500</v>
      </c>
      <c r="AD3534" s="2">
        <v>15671700</v>
      </c>
      <c r="AE3534" s="2">
        <v>15557100</v>
      </c>
      <c r="AF3534" s="2">
        <v>15546600</v>
      </c>
    </row>
    <row r="3535" spans="1:32">
      <c r="A3535" t="s">
        <v>9152</v>
      </c>
      <c r="B3535" t="s">
        <v>19</v>
      </c>
      <c r="C3535" s="2">
        <v>13744500</v>
      </c>
      <c r="D3535" s="2">
        <v>13800600</v>
      </c>
      <c r="E3535" s="2">
        <v>23103800</v>
      </c>
      <c r="F3535" s="2">
        <v>17961400</v>
      </c>
      <c r="G3535" s="2">
        <v>16549500</v>
      </c>
      <c r="H3535" s="2">
        <v>14698200</v>
      </c>
      <c r="I3535" s="2">
        <v>13538800</v>
      </c>
      <c r="J3535" s="2">
        <v>12865600</v>
      </c>
      <c r="K3535" s="2">
        <v>12884300</v>
      </c>
      <c r="L3535" s="2">
        <v>12959100</v>
      </c>
      <c r="M3535" s="2">
        <v>13090000</v>
      </c>
      <c r="N3535" s="2">
        <v>13249000</v>
      </c>
      <c r="O3535" s="2">
        <v>13529400</v>
      </c>
      <c r="P3535" s="2">
        <v>13725800</v>
      </c>
      <c r="Q3535" s="2">
        <v>13875400</v>
      </c>
      <c r="R3535" s="2">
        <v>13856700</v>
      </c>
      <c r="S3535" s="2">
        <v>13903400</v>
      </c>
      <c r="T3535" s="2">
        <v>14099800</v>
      </c>
      <c r="U3535" s="2">
        <v>13968900</v>
      </c>
      <c r="V3535" s="2">
        <v>14193300</v>
      </c>
      <c r="W3535" s="2">
        <v>14324200</v>
      </c>
      <c r="X3535" s="2">
        <v>14361600</v>
      </c>
      <c r="Y3535" s="2">
        <v>14249400</v>
      </c>
      <c r="Z3535" s="2">
        <v>14212000</v>
      </c>
      <c r="AA3535" s="2">
        <v>14212000</v>
      </c>
      <c r="AB3535" s="2">
        <v>14184000</v>
      </c>
      <c r="AC3535" s="2">
        <v>14146600</v>
      </c>
      <c r="AD3535" s="2">
        <v>14062400</v>
      </c>
      <c r="AE3535" s="2">
        <v>13959600</v>
      </c>
      <c r="AF3535" s="2">
        <v>13950200</v>
      </c>
    </row>
    <row r="3536" spans="1:32">
      <c r="A3536" t="s">
        <v>9153</v>
      </c>
      <c r="B3536" t="s">
        <v>19</v>
      </c>
      <c r="C3536" s="2">
        <v>35647500</v>
      </c>
      <c r="D3536" s="2">
        <v>35793000</v>
      </c>
      <c r="E3536" s="2">
        <v>59921800</v>
      </c>
      <c r="F3536" s="2">
        <v>46584200</v>
      </c>
      <c r="G3536" s="2">
        <v>42922500</v>
      </c>
      <c r="H3536" s="2">
        <v>38121000</v>
      </c>
      <c r="I3536" s="2">
        <v>35114000</v>
      </c>
      <c r="J3536" s="2">
        <v>33368000</v>
      </c>
      <c r="K3536" s="2">
        <v>33416500</v>
      </c>
      <c r="L3536" s="2">
        <v>33610500</v>
      </c>
      <c r="M3536" s="2">
        <v>33950000</v>
      </c>
      <c r="N3536" s="2">
        <v>34362200</v>
      </c>
      <c r="O3536" s="2">
        <v>35089800</v>
      </c>
      <c r="P3536" s="2">
        <v>35599000</v>
      </c>
      <c r="Q3536" s="2">
        <v>35987000</v>
      </c>
      <c r="R3536" s="2">
        <v>35938500</v>
      </c>
      <c r="S3536" s="2">
        <v>36059800</v>
      </c>
      <c r="T3536" s="2">
        <v>36569000</v>
      </c>
      <c r="U3536" s="2">
        <v>36229500</v>
      </c>
      <c r="V3536" s="2">
        <v>36811500</v>
      </c>
      <c r="W3536" s="2">
        <v>37151000</v>
      </c>
      <c r="X3536" s="2">
        <v>37248000</v>
      </c>
      <c r="Y3536" s="2">
        <v>36957000</v>
      </c>
      <c r="Z3536" s="2">
        <v>36860000</v>
      </c>
      <c r="AA3536" s="2">
        <v>36860000</v>
      </c>
      <c r="AB3536" s="2">
        <v>36787200</v>
      </c>
      <c r="AC3536" s="2">
        <v>36690200</v>
      </c>
      <c r="AD3536" s="2">
        <v>36472000</v>
      </c>
      <c r="AE3536" s="2">
        <v>36205200</v>
      </c>
      <c r="AF3536" s="2">
        <v>36181000</v>
      </c>
    </row>
    <row r="3537" spans="1:32">
      <c r="A3537" t="s">
        <v>9154</v>
      </c>
      <c r="B3537" t="s">
        <v>19</v>
      </c>
      <c r="C3537" s="2">
        <v>3601500</v>
      </c>
      <c r="D3537" s="2">
        <v>3616200</v>
      </c>
      <c r="E3537" s="2">
        <v>6053950</v>
      </c>
      <c r="F3537" s="2">
        <v>4706450</v>
      </c>
      <c r="G3537" s="2">
        <v>4336500</v>
      </c>
      <c r="H3537" s="2">
        <v>3851400</v>
      </c>
      <c r="I3537" s="2">
        <v>3547600</v>
      </c>
      <c r="J3537" s="2">
        <v>3371200</v>
      </c>
      <c r="K3537" s="2">
        <v>3376100</v>
      </c>
      <c r="L3537" s="2">
        <v>3395700</v>
      </c>
      <c r="M3537" s="2">
        <v>3430000</v>
      </c>
      <c r="N3537" s="2">
        <v>3471650</v>
      </c>
      <c r="O3537" s="2">
        <v>3545150</v>
      </c>
      <c r="P3537" s="2">
        <v>3596600</v>
      </c>
      <c r="Q3537" s="2">
        <v>3635800</v>
      </c>
      <c r="R3537" s="2">
        <v>3630900</v>
      </c>
      <c r="S3537" s="2">
        <v>3643150</v>
      </c>
      <c r="T3537" s="2">
        <v>3694600</v>
      </c>
      <c r="U3537" s="2">
        <v>3660300</v>
      </c>
      <c r="V3537" s="2">
        <v>3719100</v>
      </c>
      <c r="W3537" s="2">
        <v>3753400</v>
      </c>
      <c r="X3537" s="2">
        <v>3763200</v>
      </c>
      <c r="Y3537" s="2">
        <v>3733800</v>
      </c>
      <c r="Z3537" s="2">
        <v>3724000</v>
      </c>
      <c r="AA3537" s="2">
        <v>3724000</v>
      </c>
      <c r="AB3537" s="2">
        <v>3716650</v>
      </c>
      <c r="AC3537" s="2">
        <v>3706850</v>
      </c>
      <c r="AD3537" s="2">
        <v>3684800</v>
      </c>
      <c r="AE3537" s="2">
        <v>3657850</v>
      </c>
      <c r="AF3537" s="2">
        <v>3655400</v>
      </c>
    </row>
    <row r="3538" spans="1:32">
      <c r="A3538" t="s">
        <v>9155</v>
      </c>
      <c r="B3538" t="s">
        <v>19</v>
      </c>
      <c r="C3538" s="2">
        <v>2366700</v>
      </c>
      <c r="D3538" s="2">
        <v>2376360</v>
      </c>
      <c r="E3538" s="2">
        <v>3978310</v>
      </c>
      <c r="F3538" s="2">
        <v>3092810</v>
      </c>
      <c r="G3538" s="2">
        <v>2849700</v>
      </c>
      <c r="H3538" s="2">
        <v>2530920</v>
      </c>
      <c r="I3538" s="2">
        <v>2331280</v>
      </c>
      <c r="J3538" s="2">
        <v>2215360</v>
      </c>
      <c r="K3538" s="2">
        <v>2218580</v>
      </c>
      <c r="L3538" s="2">
        <v>2231460</v>
      </c>
      <c r="M3538" s="2">
        <v>2254000</v>
      </c>
      <c r="N3538" s="2">
        <v>2281370</v>
      </c>
      <c r="O3538" s="2">
        <v>2329670</v>
      </c>
      <c r="P3538" s="2">
        <v>2363480</v>
      </c>
      <c r="Q3538" s="2">
        <v>2389240</v>
      </c>
      <c r="R3538" s="2">
        <v>2386020</v>
      </c>
      <c r="S3538" s="2">
        <v>2394070</v>
      </c>
      <c r="T3538" s="2">
        <v>2427880</v>
      </c>
      <c r="U3538" s="2">
        <v>2405340</v>
      </c>
      <c r="V3538" s="2">
        <v>2443980</v>
      </c>
      <c r="W3538" s="2">
        <v>2466520</v>
      </c>
      <c r="X3538" s="2">
        <v>2472960</v>
      </c>
      <c r="Y3538" s="2">
        <v>2453640</v>
      </c>
      <c r="Z3538" s="2">
        <v>2447200</v>
      </c>
      <c r="AA3538" s="2">
        <v>2447200</v>
      </c>
      <c r="AB3538" s="2">
        <v>2442370</v>
      </c>
      <c r="AC3538" s="2">
        <v>2435930</v>
      </c>
      <c r="AD3538" s="2">
        <v>2421440</v>
      </c>
      <c r="AE3538" s="2">
        <v>2403730</v>
      </c>
      <c r="AF3538" s="2">
        <v>2402120</v>
      </c>
    </row>
    <row r="3539" spans="1:32">
      <c r="A3539" t="s">
        <v>9156</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9157</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9158</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9159</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9160</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9161</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9162</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9163</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9164</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9165</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9166</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9167</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9168</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9169</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9170</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9171</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9172</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9173</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9174</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9175</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9176</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9177</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9178</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9179</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9180</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9181</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9182</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9183</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9184</v>
      </c>
      <c r="B3567" t="s">
        <v>19</v>
      </c>
      <c r="C3567" s="2">
        <v>572691000</v>
      </c>
      <c r="D3567" s="2">
        <v>525194000</v>
      </c>
      <c r="E3567" s="2">
        <v>526774000</v>
      </c>
      <c r="F3567" s="2">
        <v>515174000</v>
      </c>
      <c r="G3567" s="2">
        <v>514585000</v>
      </c>
      <c r="H3567" s="2">
        <v>512547000</v>
      </c>
      <c r="I3567" s="2">
        <v>507132000</v>
      </c>
      <c r="J3567" s="2">
        <v>505277000</v>
      </c>
      <c r="K3567" s="2">
        <v>510691000</v>
      </c>
      <c r="L3567" s="2">
        <v>513080000</v>
      </c>
      <c r="M3567" s="2">
        <v>509578000</v>
      </c>
      <c r="N3567" s="2">
        <v>505027000</v>
      </c>
      <c r="O3567" s="2">
        <v>503532000</v>
      </c>
      <c r="P3567" s="2">
        <v>501918000</v>
      </c>
      <c r="Q3567" s="2">
        <v>502502000</v>
      </c>
      <c r="R3567" s="2">
        <v>505007000</v>
      </c>
      <c r="S3567" s="2">
        <v>509492000</v>
      </c>
      <c r="T3567" s="2">
        <v>514319000</v>
      </c>
      <c r="U3567" s="2">
        <v>518599000</v>
      </c>
      <c r="V3567" s="2">
        <v>523348000</v>
      </c>
      <c r="W3567" s="2">
        <v>529300000</v>
      </c>
      <c r="X3567" s="2">
        <v>533568000</v>
      </c>
      <c r="Y3567" s="2">
        <v>537046000</v>
      </c>
      <c r="Z3567" s="2">
        <v>540477000</v>
      </c>
      <c r="AA3567" s="2">
        <v>544833000</v>
      </c>
      <c r="AB3567" s="2">
        <v>548891000</v>
      </c>
      <c r="AC3567" s="2">
        <v>553032000</v>
      </c>
      <c r="AD3567" s="2">
        <v>556467000</v>
      </c>
      <c r="AE3567" s="2">
        <v>558819000</v>
      </c>
      <c r="AF3567" s="2">
        <v>563777000</v>
      </c>
    </row>
    <row r="3568" spans="1:32">
      <c r="A3568" t="s">
        <v>9185</v>
      </c>
      <c r="B3568" t="s">
        <v>19</v>
      </c>
      <c r="C3568" s="2">
        <v>2822430000</v>
      </c>
      <c r="D3568" s="2">
        <v>2588340000</v>
      </c>
      <c r="E3568" s="2">
        <v>2596130000</v>
      </c>
      <c r="F3568" s="2">
        <v>2538960000</v>
      </c>
      <c r="G3568" s="2">
        <v>2536060000</v>
      </c>
      <c r="H3568" s="2">
        <v>2526020000</v>
      </c>
      <c r="I3568" s="2">
        <v>2499330000</v>
      </c>
      <c r="J3568" s="2">
        <v>2490190000</v>
      </c>
      <c r="K3568" s="2">
        <v>2516870000</v>
      </c>
      <c r="L3568" s="2">
        <v>2528640000</v>
      </c>
      <c r="M3568" s="2">
        <v>2511380000</v>
      </c>
      <c r="N3568" s="2">
        <v>2488960000</v>
      </c>
      <c r="O3568" s="2">
        <v>2481580000</v>
      </c>
      <c r="P3568" s="2">
        <v>2473630000</v>
      </c>
      <c r="Q3568" s="2">
        <v>2476510000</v>
      </c>
      <c r="R3568" s="2">
        <v>2488850000</v>
      </c>
      <c r="S3568" s="2">
        <v>2510960000</v>
      </c>
      <c r="T3568" s="2">
        <v>2534750000</v>
      </c>
      <c r="U3568" s="2">
        <v>2555840000</v>
      </c>
      <c r="V3568" s="2">
        <v>2579250000</v>
      </c>
      <c r="W3568" s="2">
        <v>2608580000</v>
      </c>
      <c r="X3568" s="2">
        <v>2629620000</v>
      </c>
      <c r="Y3568" s="2">
        <v>2646750000</v>
      </c>
      <c r="Z3568" s="2">
        <v>2663670000</v>
      </c>
      <c r="AA3568" s="2">
        <v>2685130000</v>
      </c>
      <c r="AB3568" s="2">
        <v>2705130000</v>
      </c>
      <c r="AC3568" s="2">
        <v>2725540000</v>
      </c>
      <c r="AD3568" s="2">
        <v>2742470000</v>
      </c>
      <c r="AE3568" s="2">
        <v>2754060000</v>
      </c>
      <c r="AF3568" s="2">
        <v>2778490000</v>
      </c>
    </row>
    <row r="3569" spans="1:32">
      <c r="A3569" t="s">
        <v>9186</v>
      </c>
      <c r="B3569" t="s">
        <v>19</v>
      </c>
      <c r="C3569" s="2">
        <v>8381230000</v>
      </c>
      <c r="D3569" s="2">
        <v>7686120000</v>
      </c>
      <c r="E3569" s="2">
        <v>7709250000</v>
      </c>
      <c r="F3569" s="2">
        <v>7539480000</v>
      </c>
      <c r="G3569" s="2">
        <v>7530860000</v>
      </c>
      <c r="H3569" s="2">
        <v>7501040000</v>
      </c>
      <c r="I3569" s="2">
        <v>7421790000</v>
      </c>
      <c r="J3569" s="2">
        <v>7394650000</v>
      </c>
      <c r="K3569" s="2">
        <v>7473880000</v>
      </c>
      <c r="L3569" s="2">
        <v>7508840000</v>
      </c>
      <c r="M3569" s="2">
        <v>7457590000</v>
      </c>
      <c r="N3569" s="2">
        <v>7390990000</v>
      </c>
      <c r="O3569" s="2">
        <v>7369100000</v>
      </c>
      <c r="P3569" s="2">
        <v>7345480000</v>
      </c>
      <c r="Q3569" s="2">
        <v>7354030000</v>
      </c>
      <c r="R3569" s="2">
        <v>7390680000</v>
      </c>
      <c r="S3569" s="2">
        <v>7456320000</v>
      </c>
      <c r="T3569" s="2">
        <v>7526970000</v>
      </c>
      <c r="U3569" s="2">
        <v>7589600000</v>
      </c>
      <c r="V3569" s="2">
        <v>7659110000</v>
      </c>
      <c r="W3569" s="2">
        <v>7746210000</v>
      </c>
      <c r="X3569" s="2">
        <v>7808680000</v>
      </c>
      <c r="Y3569" s="2">
        <v>7859570000</v>
      </c>
      <c r="Z3569" s="2">
        <v>7909790000</v>
      </c>
      <c r="AA3569" s="2">
        <v>7973530000</v>
      </c>
      <c r="AB3569" s="2">
        <v>8032920000</v>
      </c>
      <c r="AC3569" s="2">
        <v>8093530000</v>
      </c>
      <c r="AD3569" s="2">
        <v>8143790000</v>
      </c>
      <c r="AE3569" s="2">
        <v>8178230000</v>
      </c>
      <c r="AF3569" s="2">
        <v>8250770000</v>
      </c>
    </row>
    <row r="3570" spans="1:32">
      <c r="A3570" t="s">
        <v>9187</v>
      </c>
      <c r="B3570" t="s">
        <v>19</v>
      </c>
      <c r="C3570" s="2">
        <v>593775000</v>
      </c>
      <c r="D3570" s="2">
        <v>544529000</v>
      </c>
      <c r="E3570" s="2">
        <v>546168000</v>
      </c>
      <c r="F3570" s="2">
        <v>534141000</v>
      </c>
      <c r="G3570" s="2">
        <v>533529000</v>
      </c>
      <c r="H3570" s="2">
        <v>531417000</v>
      </c>
      <c r="I3570" s="2">
        <v>525802000</v>
      </c>
      <c r="J3570" s="2">
        <v>523880000</v>
      </c>
      <c r="K3570" s="2">
        <v>529493000</v>
      </c>
      <c r="L3570" s="2">
        <v>531970000</v>
      </c>
      <c r="M3570" s="2">
        <v>528339000</v>
      </c>
      <c r="N3570" s="2">
        <v>523620000</v>
      </c>
      <c r="O3570" s="2">
        <v>522070000</v>
      </c>
      <c r="P3570" s="2">
        <v>520397000</v>
      </c>
      <c r="Q3570" s="2">
        <v>521002000</v>
      </c>
      <c r="R3570" s="2">
        <v>523599000</v>
      </c>
      <c r="S3570" s="2">
        <v>528249000</v>
      </c>
      <c r="T3570" s="2">
        <v>533254000</v>
      </c>
      <c r="U3570" s="2">
        <v>537691000</v>
      </c>
      <c r="V3570" s="2">
        <v>542616000</v>
      </c>
      <c r="W3570" s="2">
        <v>548787000</v>
      </c>
      <c r="X3570" s="2">
        <v>553212000</v>
      </c>
      <c r="Y3570" s="2">
        <v>556817000</v>
      </c>
      <c r="Z3570" s="2">
        <v>560375000</v>
      </c>
      <c r="AA3570" s="2">
        <v>564891000</v>
      </c>
      <c r="AB3570" s="2">
        <v>569099000</v>
      </c>
      <c r="AC3570" s="2">
        <v>573393000</v>
      </c>
      <c r="AD3570" s="2">
        <v>576953000</v>
      </c>
      <c r="AE3570" s="2">
        <v>579393000</v>
      </c>
      <c r="AF3570" s="2">
        <v>584533000</v>
      </c>
    </row>
    <row r="3571" spans="1:32">
      <c r="A3571" t="s">
        <v>9188</v>
      </c>
      <c r="B3571" t="s">
        <v>19</v>
      </c>
      <c r="C3571" s="2">
        <v>532802000</v>
      </c>
      <c r="D3571" s="2">
        <v>488613000</v>
      </c>
      <c r="E3571" s="2">
        <v>490083000</v>
      </c>
      <c r="F3571" s="2">
        <v>479291000</v>
      </c>
      <c r="G3571" s="2">
        <v>478743000</v>
      </c>
      <c r="H3571" s="2">
        <v>476847000</v>
      </c>
      <c r="I3571" s="2">
        <v>471809000</v>
      </c>
      <c r="J3571" s="2">
        <v>470084000</v>
      </c>
      <c r="K3571" s="2">
        <v>475121000</v>
      </c>
      <c r="L3571" s="2">
        <v>477343000</v>
      </c>
      <c r="M3571" s="2">
        <v>474085000</v>
      </c>
      <c r="N3571" s="2">
        <v>469851000</v>
      </c>
      <c r="O3571" s="2">
        <v>468460000</v>
      </c>
      <c r="P3571" s="2">
        <v>466959000</v>
      </c>
      <c r="Q3571" s="2">
        <v>467502000</v>
      </c>
      <c r="R3571" s="2">
        <v>469832000</v>
      </c>
      <c r="S3571" s="2">
        <v>474005000</v>
      </c>
      <c r="T3571" s="2">
        <v>478496000</v>
      </c>
      <c r="U3571" s="2">
        <v>482477000</v>
      </c>
      <c r="V3571" s="2">
        <v>486896000</v>
      </c>
      <c r="W3571" s="2">
        <v>492433000</v>
      </c>
      <c r="X3571" s="2">
        <v>496404000</v>
      </c>
      <c r="Y3571" s="2">
        <v>499639000</v>
      </c>
      <c r="Z3571" s="2">
        <v>502832000</v>
      </c>
      <c r="AA3571" s="2">
        <v>506884000</v>
      </c>
      <c r="AB3571" s="2">
        <v>510660000</v>
      </c>
      <c r="AC3571" s="2">
        <v>514513000</v>
      </c>
      <c r="AD3571" s="2">
        <v>517708000</v>
      </c>
      <c r="AE3571" s="2">
        <v>519897000</v>
      </c>
      <c r="AF3571" s="2">
        <v>524509000</v>
      </c>
    </row>
    <row r="3572" spans="1:32">
      <c r="A3572" t="s">
        <v>9189</v>
      </c>
      <c r="B3572" t="s">
        <v>19</v>
      </c>
      <c r="C3572" s="2">
        <v>1381870000</v>
      </c>
      <c r="D3572" s="2">
        <v>1267260000</v>
      </c>
      <c r="E3572" s="2">
        <v>1271070000</v>
      </c>
      <c r="F3572" s="2">
        <v>1243080000</v>
      </c>
      <c r="G3572" s="2">
        <v>1241660000</v>
      </c>
      <c r="H3572" s="2">
        <v>1236740000</v>
      </c>
      <c r="I3572" s="2">
        <v>1223680000</v>
      </c>
      <c r="J3572" s="2">
        <v>1219200000</v>
      </c>
      <c r="K3572" s="2">
        <v>1232260000</v>
      </c>
      <c r="L3572" s="2">
        <v>1238030000</v>
      </c>
      <c r="M3572" s="2">
        <v>1229580000</v>
      </c>
      <c r="N3572" s="2">
        <v>1218600000</v>
      </c>
      <c r="O3572" s="2">
        <v>1214990000</v>
      </c>
      <c r="P3572" s="2">
        <v>1211100000</v>
      </c>
      <c r="Q3572" s="2">
        <v>1212510000</v>
      </c>
      <c r="R3572" s="2">
        <v>1218550000</v>
      </c>
      <c r="S3572" s="2">
        <v>1229370000</v>
      </c>
      <c r="T3572" s="2">
        <v>1241020000</v>
      </c>
      <c r="U3572" s="2">
        <v>1251340000</v>
      </c>
      <c r="V3572" s="2">
        <v>1262810000</v>
      </c>
      <c r="W3572" s="2">
        <v>1277170000</v>
      </c>
      <c r="X3572" s="2">
        <v>1287470000</v>
      </c>
      <c r="Y3572" s="2">
        <v>1295860000</v>
      </c>
      <c r="Z3572" s="2">
        <v>1304140000</v>
      </c>
      <c r="AA3572" s="2">
        <v>1314650000</v>
      </c>
      <c r="AB3572" s="2">
        <v>1324440000</v>
      </c>
      <c r="AC3572" s="2">
        <v>1334430000</v>
      </c>
      <c r="AD3572" s="2">
        <v>1342720000</v>
      </c>
      <c r="AE3572" s="2">
        <v>1348400000</v>
      </c>
      <c r="AF3572" s="2">
        <v>1360360000</v>
      </c>
    </row>
    <row r="3573" spans="1:32">
      <c r="A3573" t="s">
        <v>9190</v>
      </c>
      <c r="B3573" t="s">
        <v>19</v>
      </c>
      <c r="C3573" s="2">
        <v>139611000</v>
      </c>
      <c r="D3573" s="2">
        <v>128032000</v>
      </c>
      <c r="E3573" s="2">
        <v>128418000</v>
      </c>
      <c r="F3573" s="2">
        <v>125590000</v>
      </c>
      <c r="G3573" s="2">
        <v>125446000</v>
      </c>
      <c r="H3573" s="2">
        <v>124949000</v>
      </c>
      <c r="I3573" s="2">
        <v>123629000</v>
      </c>
      <c r="J3573" s="2">
        <v>123177000</v>
      </c>
      <c r="K3573" s="2">
        <v>124497000</v>
      </c>
      <c r="L3573" s="2">
        <v>125079000</v>
      </c>
      <c r="M3573" s="2">
        <v>124226000</v>
      </c>
      <c r="N3573" s="2">
        <v>123116000</v>
      </c>
      <c r="O3573" s="2">
        <v>122751000</v>
      </c>
      <c r="P3573" s="2">
        <v>122358000</v>
      </c>
      <c r="Q3573" s="2">
        <v>122501000</v>
      </c>
      <c r="R3573" s="2">
        <v>123111000</v>
      </c>
      <c r="S3573" s="2">
        <v>124204000</v>
      </c>
      <c r="T3573" s="2">
        <v>125381000</v>
      </c>
      <c r="U3573" s="2">
        <v>126425000</v>
      </c>
      <c r="V3573" s="2">
        <v>127582000</v>
      </c>
      <c r="W3573" s="2">
        <v>129033000</v>
      </c>
      <c r="X3573" s="2">
        <v>130074000</v>
      </c>
      <c r="Y3573" s="2">
        <v>130922000</v>
      </c>
      <c r="Z3573" s="2">
        <v>131758000</v>
      </c>
      <c r="AA3573" s="2">
        <v>132820000</v>
      </c>
      <c r="AB3573" s="2">
        <v>133809000</v>
      </c>
      <c r="AC3573" s="2">
        <v>134819000</v>
      </c>
      <c r="AD3573" s="2">
        <v>135656000</v>
      </c>
      <c r="AE3573" s="2">
        <v>136230000</v>
      </c>
      <c r="AF3573" s="2">
        <v>137438000</v>
      </c>
    </row>
    <row r="3574" spans="1:32">
      <c r="A3574" t="s">
        <v>9191</v>
      </c>
      <c r="B3574" t="s">
        <v>19</v>
      </c>
      <c r="C3574" s="2">
        <v>91744500</v>
      </c>
      <c r="D3574" s="2">
        <v>84135500</v>
      </c>
      <c r="E3574" s="2">
        <v>84388700</v>
      </c>
      <c r="F3574" s="2">
        <v>82530400</v>
      </c>
      <c r="G3574" s="2">
        <v>82435900</v>
      </c>
      <c r="H3574" s="2">
        <v>82109500</v>
      </c>
      <c r="I3574" s="2">
        <v>81242000</v>
      </c>
      <c r="J3574" s="2">
        <v>80944900</v>
      </c>
      <c r="K3574" s="2">
        <v>81812200</v>
      </c>
      <c r="L3574" s="2">
        <v>82195000</v>
      </c>
      <c r="M3574" s="2">
        <v>81633900</v>
      </c>
      <c r="N3574" s="2">
        <v>80904900</v>
      </c>
      <c r="O3574" s="2">
        <v>80665300</v>
      </c>
      <c r="P3574" s="2">
        <v>80406800</v>
      </c>
      <c r="Q3574" s="2">
        <v>80500400</v>
      </c>
      <c r="R3574" s="2">
        <v>80901500</v>
      </c>
      <c r="S3574" s="2">
        <v>81620100</v>
      </c>
      <c r="T3574" s="2">
        <v>82393400</v>
      </c>
      <c r="U3574" s="2">
        <v>83079000</v>
      </c>
      <c r="V3574" s="2">
        <v>83839900</v>
      </c>
      <c r="W3574" s="2">
        <v>84793300</v>
      </c>
      <c r="X3574" s="2">
        <v>85477100</v>
      </c>
      <c r="Y3574" s="2">
        <v>86034200</v>
      </c>
      <c r="Z3574" s="2">
        <v>86583900</v>
      </c>
      <c r="AA3574" s="2">
        <v>87281700</v>
      </c>
      <c r="AB3574" s="2">
        <v>87931800</v>
      </c>
      <c r="AC3574" s="2">
        <v>88595200</v>
      </c>
      <c r="AD3574" s="2">
        <v>89145400</v>
      </c>
      <c r="AE3574" s="2">
        <v>89522300</v>
      </c>
      <c r="AF3574" s="2">
        <v>90316500</v>
      </c>
    </row>
    <row r="3575" spans="1:32">
      <c r="A3575" t="s">
        <v>9192</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9193</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9194</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9195</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9196</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9197</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9198</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9199</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9200</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9201</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9202</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9203</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9204</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9205</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9206</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9207</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9208</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9209</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9210</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9211</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9212</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9213</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9214</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9215</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9216</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9217</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9218</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9219</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9220</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9221</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9222</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9223</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9224</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9225</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9226</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9227</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9228</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9229</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9230</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9231</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9232</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9233</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9234</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9235</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9236</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9237</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9238</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9239</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9240</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9241</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9242</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9243</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9244</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9245</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9246</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9247</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9248</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9249</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9250</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9251</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9252</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9253</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9254</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9255</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9256</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9257</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9258</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9259</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9260</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9261</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9262</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9263</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9264</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9265</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9266</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9267</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9268</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9269</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9270</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9271</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9272</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9273</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9274</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9275</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9276</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9277</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9278</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9279</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9280</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9281</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9282</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9283</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9284</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9285</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9286</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9287</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9288</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9289</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9290</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9291</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9292</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9293</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9294</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9295</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9296</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9297</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9298</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9299</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9300</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9301</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9302</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9303</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9304</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9305</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9306</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9307</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9308</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9309</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9310</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9311</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9312</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9313</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9314</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9315</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9316</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9317</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9318</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9319</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9320</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9321</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9322</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9323</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9324</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9325</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9326</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9327</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9328</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9329</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9330</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9331</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9332</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9333</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9334</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9335</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9336</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9337</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9338</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9339</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9340</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9341</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9342</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9343</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9344</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9345</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9346</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9347</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9348</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9349</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9350</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9351</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9352</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9353</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9354</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9355</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9356</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9357</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9358</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9359</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9360</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9361</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9362</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9363</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9364</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9365</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9366</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9367</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9368</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9369</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9370</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9371</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9372</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9373</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9374</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9375</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9376</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9377</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9378</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9379</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9380</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9381</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9382</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9383</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9384</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9385</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9386</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9387</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9388</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9389</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9390</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9391</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9392</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9393</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9394</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9395</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9396</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9397</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9398</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9399</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9400</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9401</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9402</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9403</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9404</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9405</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9406</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9407</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9408</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9409</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9410</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9411</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9412</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9413</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9414</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9415</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9416</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9417</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9418</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9419</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9420</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9421</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9422</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9423</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9424</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9425</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9426</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9427</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9428</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9429</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9430</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9431</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9432</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9433</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9434</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9435</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9436</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9437</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9438</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9439</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9440</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9441</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9442</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9443</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9444</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9445</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9446</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9447</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9448</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9449</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9450</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9451</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9452</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9453</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9454</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9455</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9456</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9457</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9458</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9459</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9460</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9461</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9462</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9463</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9464</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9465</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9466</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9467</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9468</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9469</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9470</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9471</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9472</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9473</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9474</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9475</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9476</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9477</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9478</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9479</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9480</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9481</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9482</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9483</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9484</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9485</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9486</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9487</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9488</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9489</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9490</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9491</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9492</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9493</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9494</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9495</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9496</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9497</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9498</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9499</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9500</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9501</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9502</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9503</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9504</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9505</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9506</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9507</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9508</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9509</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9510</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9511</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9512</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9513</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9514</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9515</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9516</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9517</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9518</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9519</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9520</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9521</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9522</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9523</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9524</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9525</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9526</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9527</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9528</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9529</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9530</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9531</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9532</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9533</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9534</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9535</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9536</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9537</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9538</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9539</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9540</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9541</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9542</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9543</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9544</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9545</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9546</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9547</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9548</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9549</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9550</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9551</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9552</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9553</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9554</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9555</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9556</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9557</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9558</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9559</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9560</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9561</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9562</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9563</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9564</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9565</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9566</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9567</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9568</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9569</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9570</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9571</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9572</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9573</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9574</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9575</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9576</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9577</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9578</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9579</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9580</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9581</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9582</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9583</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9584</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9585</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9586</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9587</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9588</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9589</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9590</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9591</v>
      </c>
      <c r="B3974" t="s">
        <v>19</v>
      </c>
      <c r="C3974" s="2">
        <v>132097000000000</v>
      </c>
      <c r="D3974" s="2">
        <v>132895000000000</v>
      </c>
      <c r="E3974" s="2">
        <v>133434000000000</v>
      </c>
      <c r="F3974" s="2">
        <v>130143000000000</v>
      </c>
      <c r="G3974" s="2">
        <v>126580000000000</v>
      </c>
      <c r="H3974" s="2">
        <v>125241000000000</v>
      </c>
      <c r="I3974" s="2">
        <v>123438000000000</v>
      </c>
      <c r="J3974" s="2">
        <v>123946000000000</v>
      </c>
      <c r="K3974" s="2">
        <v>121892000000000</v>
      </c>
      <c r="L3974" s="2">
        <v>121365000000000</v>
      </c>
      <c r="M3974" s="2">
        <v>112803000000000</v>
      </c>
      <c r="N3974" s="2">
        <v>105110000000000</v>
      </c>
      <c r="O3974" s="2">
        <v>95813600000000</v>
      </c>
      <c r="P3974" s="2">
        <v>88640800000000</v>
      </c>
      <c r="Q3974" s="2">
        <v>81021200000000</v>
      </c>
      <c r="R3974" s="2">
        <v>79893000000000</v>
      </c>
      <c r="S3974" s="2">
        <v>79113300000000</v>
      </c>
      <c r="T3974" s="2">
        <v>77946000000000</v>
      </c>
      <c r="U3974" s="2">
        <v>77594500000000</v>
      </c>
      <c r="V3974" s="2">
        <v>76779500000000</v>
      </c>
      <c r="W3974" s="2">
        <v>76520900000000</v>
      </c>
      <c r="X3974" s="2">
        <v>76453000000000</v>
      </c>
      <c r="Y3974" s="2">
        <v>75476300000000</v>
      </c>
      <c r="Z3974" s="2">
        <v>74328700000000</v>
      </c>
      <c r="AA3974" s="2">
        <v>72918000000000</v>
      </c>
      <c r="AB3974" s="2">
        <v>71329500000000</v>
      </c>
      <c r="AC3974" s="2">
        <v>70549800000000</v>
      </c>
      <c r="AD3974" s="2">
        <v>70705000000000</v>
      </c>
      <c r="AE3974" s="2">
        <v>70116300000000</v>
      </c>
      <c r="AF3974" s="2">
        <v>68696800000000</v>
      </c>
    </row>
    <row r="3975" spans="1:32">
      <c r="A3975" t="s">
        <v>9592</v>
      </c>
      <c r="B3975" t="s">
        <v>19</v>
      </c>
      <c r="C3975" s="2">
        <v>1781020000</v>
      </c>
      <c r="D3975" s="2">
        <v>1791780000</v>
      </c>
      <c r="E3975" s="2">
        <v>1799050000</v>
      </c>
      <c r="F3975" s="2">
        <v>1754670000</v>
      </c>
      <c r="G3975" s="2">
        <v>1706640000</v>
      </c>
      <c r="H3975" s="2">
        <v>1688590000</v>
      </c>
      <c r="I3975" s="2">
        <v>1664270000</v>
      </c>
      <c r="J3975" s="2">
        <v>1671120000</v>
      </c>
      <c r="K3975" s="2">
        <v>1643430000</v>
      </c>
      <c r="L3975" s="2">
        <v>1636330000</v>
      </c>
      <c r="M3975" s="2">
        <v>1616250000</v>
      </c>
      <c r="N3975" s="2">
        <v>1606810000</v>
      </c>
      <c r="O3975" s="2">
        <v>1570950000</v>
      </c>
      <c r="P3975" s="2">
        <v>1561210000</v>
      </c>
      <c r="Q3975" s="2">
        <v>1545100000</v>
      </c>
      <c r="R3975" s="2">
        <v>1523580000</v>
      </c>
      <c r="S3975" s="2">
        <v>1508710000</v>
      </c>
      <c r="T3975" s="2">
        <v>1484350000</v>
      </c>
      <c r="U3975" s="2">
        <v>1473500000</v>
      </c>
      <c r="V3975" s="2">
        <v>1458020000</v>
      </c>
      <c r="W3975" s="2">
        <v>1449030000</v>
      </c>
      <c r="X3975" s="2">
        <v>1447740000</v>
      </c>
      <c r="Y3975" s="2">
        <v>1427240000</v>
      </c>
      <c r="Z3975" s="2">
        <v>1405540000</v>
      </c>
      <c r="AA3975" s="2">
        <v>1376940000</v>
      </c>
      <c r="AB3975" s="2">
        <v>1354530000</v>
      </c>
      <c r="AC3975" s="2">
        <v>1335960000</v>
      </c>
      <c r="AD3975" s="2">
        <v>1331420000</v>
      </c>
      <c r="AE3975" s="2">
        <v>1318490000</v>
      </c>
      <c r="AF3975" s="2">
        <v>1291800000</v>
      </c>
    </row>
    <row r="3976" spans="1:32">
      <c r="A3976" t="s">
        <v>9593</v>
      </c>
      <c r="B3976" t="s">
        <v>19</v>
      </c>
      <c r="C3976" s="2">
        <v>8777500000</v>
      </c>
      <c r="D3976" s="2">
        <v>8830550000</v>
      </c>
      <c r="E3976" s="2">
        <v>8866370000</v>
      </c>
      <c r="F3976" s="2">
        <v>8647650000</v>
      </c>
      <c r="G3976" s="2">
        <v>8410910000</v>
      </c>
      <c r="H3976" s="2">
        <v>8321980000</v>
      </c>
      <c r="I3976" s="2">
        <v>8202140000</v>
      </c>
      <c r="J3976" s="2">
        <v>8235880000</v>
      </c>
      <c r="K3976" s="2">
        <v>8099430000</v>
      </c>
      <c r="L3976" s="2">
        <v>8064440000</v>
      </c>
      <c r="M3976" s="2">
        <v>7965460000</v>
      </c>
      <c r="N3976" s="2">
        <v>7918920000</v>
      </c>
      <c r="O3976" s="2">
        <v>7742210000</v>
      </c>
      <c r="P3976" s="2">
        <v>7694220000</v>
      </c>
      <c r="Q3976" s="2">
        <v>7614790000</v>
      </c>
      <c r="R3976" s="2">
        <v>7508760000</v>
      </c>
      <c r="S3976" s="2">
        <v>7435480000</v>
      </c>
      <c r="T3976" s="2">
        <v>7315420000</v>
      </c>
      <c r="U3976" s="2">
        <v>7261920000</v>
      </c>
      <c r="V3976" s="2">
        <v>7185650000</v>
      </c>
      <c r="W3976" s="2">
        <v>7141330000</v>
      </c>
      <c r="X3976" s="2">
        <v>7134990000</v>
      </c>
      <c r="Y3976" s="2">
        <v>7033960000</v>
      </c>
      <c r="Z3976" s="2">
        <v>6927010000</v>
      </c>
      <c r="AA3976" s="2">
        <v>6786030000</v>
      </c>
      <c r="AB3976" s="2">
        <v>6675590000</v>
      </c>
      <c r="AC3976" s="2">
        <v>6584080000</v>
      </c>
      <c r="AD3976" s="2">
        <v>6561700000</v>
      </c>
      <c r="AE3976" s="2">
        <v>6497990000</v>
      </c>
      <c r="AF3976" s="2">
        <v>6366430000</v>
      </c>
    </row>
    <row r="3977" spans="1:32">
      <c r="A3977" t="s">
        <v>9594</v>
      </c>
      <c r="B3977" t="s">
        <v>19</v>
      </c>
      <c r="C3977" s="2">
        <v>26064900000</v>
      </c>
      <c r="D3977" s="2">
        <v>26222400000</v>
      </c>
      <c r="E3977" s="2">
        <v>26328800000</v>
      </c>
      <c r="F3977" s="2">
        <v>25679300000</v>
      </c>
      <c r="G3977" s="2">
        <v>24976300000</v>
      </c>
      <c r="H3977" s="2">
        <v>24712200000</v>
      </c>
      <c r="I3977" s="2">
        <v>24356400000</v>
      </c>
      <c r="J3977" s="2">
        <v>24456600000</v>
      </c>
      <c r="K3977" s="2">
        <v>24051400000</v>
      </c>
      <c r="L3977" s="2">
        <v>23947500000</v>
      </c>
      <c r="M3977" s="2">
        <v>23653500000</v>
      </c>
      <c r="N3977" s="2">
        <v>23515400000</v>
      </c>
      <c r="O3977" s="2">
        <v>22990600000</v>
      </c>
      <c r="P3977" s="2">
        <v>22848100000</v>
      </c>
      <c r="Q3977" s="2">
        <v>22612200000</v>
      </c>
      <c r="R3977" s="2">
        <v>22297400000</v>
      </c>
      <c r="S3977" s="2">
        <v>22079800000</v>
      </c>
      <c r="T3977" s="2">
        <v>21723200000</v>
      </c>
      <c r="U3977" s="2">
        <v>21564400000</v>
      </c>
      <c r="V3977" s="2">
        <v>21337900000</v>
      </c>
      <c r="W3977" s="2">
        <v>21206300000</v>
      </c>
      <c r="X3977" s="2">
        <v>21187400000</v>
      </c>
      <c r="Y3977" s="2">
        <v>20887400000</v>
      </c>
      <c r="Z3977" s="2">
        <v>20569900000</v>
      </c>
      <c r="AA3977" s="2">
        <v>20151200000</v>
      </c>
      <c r="AB3977" s="2">
        <v>19823300000</v>
      </c>
      <c r="AC3977" s="2">
        <v>19551500000</v>
      </c>
      <c r="AD3977" s="2">
        <v>19485000000</v>
      </c>
      <c r="AE3977" s="2">
        <v>19295900000</v>
      </c>
      <c r="AF3977" s="2">
        <v>18905200000</v>
      </c>
    </row>
    <row r="3978" spans="1:32">
      <c r="A3978" t="s">
        <v>9595</v>
      </c>
      <c r="B3978" t="s">
        <v>19</v>
      </c>
      <c r="C3978" s="2">
        <v>1846590000</v>
      </c>
      <c r="D3978" s="2">
        <v>1857750000</v>
      </c>
      <c r="E3978" s="2">
        <v>1865290000</v>
      </c>
      <c r="F3978" s="2">
        <v>1819270000</v>
      </c>
      <c r="G3978" s="2">
        <v>1769470000</v>
      </c>
      <c r="H3978" s="2">
        <v>1750760000</v>
      </c>
      <c r="I3978" s="2">
        <v>1725550000</v>
      </c>
      <c r="J3978" s="2">
        <v>1732640000</v>
      </c>
      <c r="K3978" s="2">
        <v>1703940000</v>
      </c>
      <c r="L3978" s="2">
        <v>1696580000</v>
      </c>
      <c r="M3978" s="2">
        <v>1675750000</v>
      </c>
      <c r="N3978" s="2">
        <v>1665960000</v>
      </c>
      <c r="O3978" s="2">
        <v>1628790000</v>
      </c>
      <c r="P3978" s="2">
        <v>1618690000</v>
      </c>
      <c r="Q3978" s="2">
        <v>1601980000</v>
      </c>
      <c r="R3978" s="2">
        <v>1579670000</v>
      </c>
      <c r="S3978" s="2">
        <v>1564260000</v>
      </c>
      <c r="T3978" s="2">
        <v>1539000000</v>
      </c>
      <c r="U3978" s="2">
        <v>1527750000</v>
      </c>
      <c r="V3978" s="2">
        <v>1511700000</v>
      </c>
      <c r="W3978" s="2">
        <v>1502370000</v>
      </c>
      <c r="X3978" s="2">
        <v>1501040000</v>
      </c>
      <c r="Y3978" s="2">
        <v>1479790000</v>
      </c>
      <c r="Z3978" s="2">
        <v>1457290000</v>
      </c>
      <c r="AA3978" s="2">
        <v>1427630000</v>
      </c>
      <c r="AB3978" s="2">
        <v>1404390000</v>
      </c>
      <c r="AC3978" s="2">
        <v>1385140000</v>
      </c>
      <c r="AD3978" s="2">
        <v>1380430000</v>
      </c>
      <c r="AE3978" s="2">
        <v>1367030000</v>
      </c>
      <c r="AF3978" s="2">
        <v>1339350000</v>
      </c>
    </row>
    <row r="3979" spans="1:32">
      <c r="A3979" t="s">
        <v>9596</v>
      </c>
      <c r="B3979" t="s">
        <v>19</v>
      </c>
      <c r="C3979" s="2">
        <v>1656970000</v>
      </c>
      <c r="D3979" s="2">
        <v>1666980000</v>
      </c>
      <c r="E3979" s="2">
        <v>1673740000</v>
      </c>
      <c r="F3979" s="2">
        <v>1632460000</v>
      </c>
      <c r="G3979" s="2">
        <v>1587760000</v>
      </c>
      <c r="H3979" s="2">
        <v>1570980000</v>
      </c>
      <c r="I3979" s="2">
        <v>1548350000</v>
      </c>
      <c r="J3979" s="2">
        <v>1554720000</v>
      </c>
      <c r="K3979" s="2">
        <v>1528970000</v>
      </c>
      <c r="L3979" s="2">
        <v>1522360000</v>
      </c>
      <c r="M3979" s="2">
        <v>1503680000</v>
      </c>
      <c r="N3979" s="2">
        <v>1494890000</v>
      </c>
      <c r="O3979" s="2">
        <v>1461530000</v>
      </c>
      <c r="P3979" s="2">
        <v>1452470000</v>
      </c>
      <c r="Q3979" s="2">
        <v>1437480000</v>
      </c>
      <c r="R3979" s="2">
        <v>1417460000</v>
      </c>
      <c r="S3979" s="2">
        <v>1403630000</v>
      </c>
      <c r="T3979" s="2">
        <v>1380970000</v>
      </c>
      <c r="U3979" s="2">
        <v>1370870000</v>
      </c>
      <c r="V3979" s="2">
        <v>1356470000</v>
      </c>
      <c r="W3979" s="2">
        <v>1348100000</v>
      </c>
      <c r="X3979" s="2">
        <v>1346900000</v>
      </c>
      <c r="Y3979" s="2">
        <v>1327830000</v>
      </c>
      <c r="Z3979" s="2">
        <v>1307640000</v>
      </c>
      <c r="AA3979" s="2">
        <v>1281030000</v>
      </c>
      <c r="AB3979" s="2">
        <v>1260180000</v>
      </c>
      <c r="AC3979" s="2">
        <v>1242910000</v>
      </c>
      <c r="AD3979" s="2">
        <v>1238680000</v>
      </c>
      <c r="AE3979" s="2">
        <v>1226650000</v>
      </c>
      <c r="AF3979" s="2">
        <v>1201820000</v>
      </c>
    </row>
    <row r="3980" spans="1:32">
      <c r="A3980" t="s">
        <v>9597</v>
      </c>
      <c r="B3980" t="s">
        <v>19</v>
      </c>
      <c r="C3980" s="2">
        <v>4297490000</v>
      </c>
      <c r="D3980" s="2">
        <v>4323460000</v>
      </c>
      <c r="E3980" s="2">
        <v>4341000000</v>
      </c>
      <c r="F3980" s="2">
        <v>4233910000</v>
      </c>
      <c r="G3980" s="2">
        <v>4118000000</v>
      </c>
      <c r="H3980" s="2">
        <v>4074460000</v>
      </c>
      <c r="I3980" s="2">
        <v>4015790000</v>
      </c>
      <c r="J3980" s="2">
        <v>4032300000</v>
      </c>
      <c r="K3980" s="2">
        <v>3965500000</v>
      </c>
      <c r="L3980" s="2">
        <v>3948370000</v>
      </c>
      <c r="M3980" s="2">
        <v>3899910000</v>
      </c>
      <c r="N3980" s="2">
        <v>3877120000</v>
      </c>
      <c r="O3980" s="2">
        <v>3790600000</v>
      </c>
      <c r="P3980" s="2">
        <v>3767110000</v>
      </c>
      <c r="Q3980" s="2">
        <v>3728220000</v>
      </c>
      <c r="R3980" s="2">
        <v>3676300000</v>
      </c>
      <c r="S3980" s="2">
        <v>3640430000</v>
      </c>
      <c r="T3980" s="2">
        <v>3581650000</v>
      </c>
      <c r="U3980" s="2">
        <v>3555450000</v>
      </c>
      <c r="V3980" s="2">
        <v>3518110000</v>
      </c>
      <c r="W3980" s="2">
        <v>3496410000</v>
      </c>
      <c r="X3980" s="2">
        <v>3493310000</v>
      </c>
      <c r="Y3980" s="2">
        <v>3443840000</v>
      </c>
      <c r="Z3980" s="2">
        <v>3391480000</v>
      </c>
      <c r="AA3980" s="2">
        <v>3322460000</v>
      </c>
      <c r="AB3980" s="2">
        <v>3268380000</v>
      </c>
      <c r="AC3980" s="2">
        <v>3223580000</v>
      </c>
      <c r="AD3980" s="2">
        <v>3212620000</v>
      </c>
      <c r="AE3980" s="2">
        <v>3181430000</v>
      </c>
      <c r="AF3980" s="2">
        <v>3117020000</v>
      </c>
    </row>
    <row r="3981" spans="1:32">
      <c r="A3981" t="s">
        <v>9598</v>
      </c>
      <c r="B3981" t="s">
        <v>19</v>
      </c>
      <c r="C3981" s="2">
        <v>434179000</v>
      </c>
      <c r="D3981" s="2">
        <v>436803000</v>
      </c>
      <c r="E3981" s="2">
        <v>438575000</v>
      </c>
      <c r="F3981" s="2">
        <v>427756000</v>
      </c>
      <c r="G3981" s="2">
        <v>416045000</v>
      </c>
      <c r="H3981" s="2">
        <v>411647000</v>
      </c>
      <c r="I3981" s="2">
        <v>405719000</v>
      </c>
      <c r="J3981" s="2">
        <v>407387000</v>
      </c>
      <c r="K3981" s="2">
        <v>400638000</v>
      </c>
      <c r="L3981" s="2">
        <v>398907000</v>
      </c>
      <c r="M3981" s="2">
        <v>394011000</v>
      </c>
      <c r="N3981" s="2">
        <v>391709000</v>
      </c>
      <c r="O3981" s="2">
        <v>382968000</v>
      </c>
      <c r="P3981" s="2">
        <v>380594000</v>
      </c>
      <c r="Q3981" s="2">
        <v>376665000</v>
      </c>
      <c r="R3981" s="2">
        <v>371420000</v>
      </c>
      <c r="S3981" s="2">
        <v>367796000</v>
      </c>
      <c r="T3981" s="2">
        <v>361857000</v>
      </c>
      <c r="U3981" s="2">
        <v>359211000</v>
      </c>
      <c r="V3981" s="2">
        <v>355438000</v>
      </c>
      <c r="W3981" s="2">
        <v>353245000</v>
      </c>
      <c r="X3981" s="2">
        <v>352932000</v>
      </c>
      <c r="Y3981" s="2">
        <v>347935000</v>
      </c>
      <c r="Z3981" s="2">
        <v>342645000</v>
      </c>
      <c r="AA3981" s="2">
        <v>335671000</v>
      </c>
      <c r="AB3981" s="2">
        <v>330208000</v>
      </c>
      <c r="AC3981" s="2">
        <v>325681000</v>
      </c>
      <c r="AD3981" s="2">
        <v>324574000</v>
      </c>
      <c r="AE3981" s="2">
        <v>321423000</v>
      </c>
      <c r="AF3981" s="2">
        <v>314915000</v>
      </c>
    </row>
    <row r="3982" spans="1:32">
      <c r="A3982" t="s">
        <v>9599</v>
      </c>
      <c r="B3982" t="s">
        <v>19</v>
      </c>
      <c r="C3982" s="2">
        <v>285318000</v>
      </c>
      <c r="D3982" s="2">
        <v>287042000</v>
      </c>
      <c r="E3982" s="2">
        <v>288206000</v>
      </c>
      <c r="F3982" s="2">
        <v>281097000</v>
      </c>
      <c r="G3982" s="2">
        <v>273401000</v>
      </c>
      <c r="H3982" s="2">
        <v>270511000</v>
      </c>
      <c r="I3982" s="2">
        <v>266615000</v>
      </c>
      <c r="J3982" s="2">
        <v>267712000</v>
      </c>
      <c r="K3982" s="2">
        <v>263276000</v>
      </c>
      <c r="L3982" s="2">
        <v>262139000</v>
      </c>
      <c r="M3982" s="2">
        <v>258922000</v>
      </c>
      <c r="N3982" s="2">
        <v>257409000</v>
      </c>
      <c r="O3982" s="2">
        <v>251665000</v>
      </c>
      <c r="P3982" s="2">
        <v>250105000</v>
      </c>
      <c r="Q3982" s="2">
        <v>247523000</v>
      </c>
      <c r="R3982" s="2">
        <v>244076000</v>
      </c>
      <c r="S3982" s="2">
        <v>241695000</v>
      </c>
      <c r="T3982" s="2">
        <v>237792000</v>
      </c>
      <c r="U3982" s="2">
        <v>236053000</v>
      </c>
      <c r="V3982" s="2">
        <v>233573000</v>
      </c>
      <c r="W3982" s="2">
        <v>232133000</v>
      </c>
      <c r="X3982" s="2">
        <v>231927000</v>
      </c>
      <c r="Y3982" s="2">
        <v>228643000</v>
      </c>
      <c r="Z3982" s="2">
        <v>225166000</v>
      </c>
      <c r="AA3982" s="2">
        <v>220584000</v>
      </c>
      <c r="AB3982" s="2">
        <v>216994000</v>
      </c>
      <c r="AC3982" s="2">
        <v>214019000</v>
      </c>
      <c r="AD3982" s="2">
        <v>213292000</v>
      </c>
      <c r="AE3982" s="2">
        <v>211221000</v>
      </c>
      <c r="AF3982" s="2">
        <v>206944000</v>
      </c>
    </row>
    <row r="3983" spans="1:32">
      <c r="A3983" t="s">
        <v>9600</v>
      </c>
      <c r="B3983" t="s">
        <v>19</v>
      </c>
      <c r="C3983" s="2">
        <v>5316480000</v>
      </c>
      <c r="D3983" s="2">
        <v>5348610000</v>
      </c>
      <c r="E3983" s="2">
        <v>5370300000</v>
      </c>
      <c r="F3983" s="2">
        <v>5237830000</v>
      </c>
      <c r="G3983" s="2">
        <v>5094430000</v>
      </c>
      <c r="H3983" s="2">
        <v>5040570000</v>
      </c>
      <c r="I3983" s="2">
        <v>4967980000</v>
      </c>
      <c r="J3983" s="2">
        <v>4988420000</v>
      </c>
      <c r="K3983" s="2">
        <v>4905770000</v>
      </c>
      <c r="L3983" s="2">
        <v>4884580000</v>
      </c>
      <c r="M3983" s="2">
        <v>4824630000</v>
      </c>
      <c r="N3983" s="2">
        <v>4796440000</v>
      </c>
      <c r="O3983" s="2">
        <v>4689410000</v>
      </c>
      <c r="P3983" s="2">
        <v>4660340000</v>
      </c>
      <c r="Q3983" s="2">
        <v>4612230000</v>
      </c>
      <c r="R3983" s="2">
        <v>4548010000</v>
      </c>
      <c r="S3983" s="2">
        <v>4503630000</v>
      </c>
      <c r="T3983" s="2">
        <v>4430900000</v>
      </c>
      <c r="U3983" s="2">
        <v>4398500000</v>
      </c>
      <c r="V3983" s="2">
        <v>4352300000</v>
      </c>
      <c r="W3983" s="2">
        <v>4325450000</v>
      </c>
      <c r="X3983" s="2">
        <v>4321620000</v>
      </c>
      <c r="Y3983" s="2">
        <v>4260420000</v>
      </c>
      <c r="Z3983" s="2">
        <v>4195650000</v>
      </c>
      <c r="AA3983" s="2">
        <v>4110250000</v>
      </c>
      <c r="AB3983" s="2">
        <v>4043360000</v>
      </c>
      <c r="AC3983" s="2">
        <v>3987930000</v>
      </c>
      <c r="AD3983" s="2">
        <v>3974380000</v>
      </c>
      <c r="AE3983" s="2">
        <v>3935790000</v>
      </c>
      <c r="AF3983" s="2">
        <v>3856110000</v>
      </c>
    </row>
    <row r="3984" spans="1:32">
      <c r="A3984" t="s">
        <v>9601</v>
      </c>
      <c r="B3984" t="s">
        <v>19</v>
      </c>
      <c r="C3984" s="2">
        <v>1063300000</v>
      </c>
      <c r="D3984" s="2">
        <v>1069720000</v>
      </c>
      <c r="E3984" s="2">
        <v>1074060000</v>
      </c>
      <c r="F3984" s="2">
        <v>1047570000</v>
      </c>
      <c r="G3984" s="2">
        <v>1018890000</v>
      </c>
      <c r="H3984" s="2">
        <v>1008110000</v>
      </c>
      <c r="I3984" s="2">
        <v>993597000</v>
      </c>
      <c r="J3984" s="2">
        <v>997684000</v>
      </c>
      <c r="K3984" s="2">
        <v>981154000</v>
      </c>
      <c r="L3984" s="2">
        <v>976915000</v>
      </c>
      <c r="M3984" s="2">
        <v>964925000</v>
      </c>
      <c r="N3984" s="2">
        <v>959288000</v>
      </c>
      <c r="O3984" s="2">
        <v>937882000</v>
      </c>
      <c r="P3984" s="2">
        <v>932068000</v>
      </c>
      <c r="Q3984" s="2">
        <v>922446000</v>
      </c>
      <c r="R3984" s="2">
        <v>909601000</v>
      </c>
      <c r="S3984" s="2">
        <v>900725000</v>
      </c>
      <c r="T3984" s="2">
        <v>886181000</v>
      </c>
      <c r="U3984" s="2">
        <v>879700000</v>
      </c>
      <c r="V3984" s="2">
        <v>870460000</v>
      </c>
      <c r="W3984" s="2">
        <v>865091000</v>
      </c>
      <c r="X3984" s="2">
        <v>864323000</v>
      </c>
      <c r="Y3984" s="2">
        <v>852085000</v>
      </c>
      <c r="Z3984" s="2">
        <v>839130000</v>
      </c>
      <c r="AA3984" s="2">
        <v>822051000</v>
      </c>
      <c r="AB3984" s="2">
        <v>808672000</v>
      </c>
      <c r="AC3984" s="2">
        <v>797587000</v>
      </c>
      <c r="AD3984" s="2">
        <v>794875000</v>
      </c>
      <c r="AE3984" s="2">
        <v>787158000</v>
      </c>
      <c r="AF3984" s="2">
        <v>771221000</v>
      </c>
    </row>
    <row r="3985" spans="1:32">
      <c r="A3985" t="s">
        <v>9602</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9603</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9604</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9605</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9606</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9607</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9608</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9609</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9610</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9611</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9612</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9613</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9614</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9615</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9616</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9617</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9618</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9619</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9620</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9621</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9622</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9623</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9624</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9625</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9626</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9627</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9628</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9629</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9630</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9631</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9632</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9633</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9634</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9635</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9636</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9637</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9638</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9639</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9640</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9641</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9642</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9643</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9644</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9645</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9646</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9647</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9648</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9649</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9650</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9651</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9652</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9653</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9654</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9655</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9656</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9657</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9658</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9659</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9660</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9661</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9662</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9663</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9664</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9665</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9666</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9667</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9668</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9669</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9670</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9671</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9672</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9673</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9674</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9675</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9676</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9677</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9678</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9679</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9680</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9681</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9682</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9683</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9684</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9685</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9686</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9687</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9688</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9689</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9690</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9691</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9692</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9693</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9694</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9695</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9696</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9697</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9698</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9699</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9700</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9701</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9702</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9703</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9704</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9705</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9706</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9707</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9708</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9709</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9710</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9711</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9712</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9713</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9714</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9715</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9716</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9717</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9718</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9719</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9720</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9721</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9722</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9723</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9724</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9725</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9726</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9727</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9728</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9729</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9730</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9731</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9732</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9733</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9734</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9735</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9736</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9737</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9738</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9739</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9740</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9741</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9742</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9743</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9744</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9745</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9746</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9747</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9748</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9749</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9750</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9751</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9752</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9753</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9754</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9755</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9756</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9757</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9758</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9759</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9760</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9761</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9762</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9763</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9764</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9765</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9766</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9767</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9768</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9769</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9770</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9771</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9772</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9773</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9774</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9775</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9776</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9777</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9778</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9779</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9780</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9781</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9782</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9783</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9784</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9785</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9786</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9787</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9788</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9789</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9790</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9791</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9792</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9793</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9794</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9795</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9796</v>
      </c>
      <c r="B4179" t="s">
        <v>19</v>
      </c>
      <c r="C4179">
        <v>339539</v>
      </c>
      <c r="D4179">
        <v>52774.9</v>
      </c>
      <c r="E4179">
        <v>45954.6</v>
      </c>
      <c r="F4179">
        <v>44119.6</v>
      </c>
      <c r="G4179">
        <v>42305.2</v>
      </c>
      <c r="H4179">
        <v>40580</v>
      </c>
      <c r="I4179">
        <v>38934.199999999997</v>
      </c>
      <c r="J4179">
        <v>37401</v>
      </c>
      <c r="K4179">
        <v>36021.300000000003</v>
      </c>
      <c r="L4179">
        <v>34808.199999999997</v>
      </c>
      <c r="M4179">
        <v>33781.300000000003</v>
      </c>
      <c r="N4179">
        <v>32952.400000000001</v>
      </c>
      <c r="O4179">
        <v>32400.2</v>
      </c>
      <c r="P4179">
        <v>32077.200000000001</v>
      </c>
      <c r="Q4179">
        <v>31964.3</v>
      </c>
      <c r="R4179">
        <v>31976.7</v>
      </c>
      <c r="S4179">
        <v>31987.599999999999</v>
      </c>
      <c r="T4179">
        <v>32000</v>
      </c>
      <c r="U4179">
        <v>32006.2</v>
      </c>
      <c r="V4179">
        <v>32013.8</v>
      </c>
      <c r="W4179">
        <v>32027.1</v>
      </c>
      <c r="X4179">
        <v>32033.5</v>
      </c>
      <c r="Y4179">
        <v>32038.2</v>
      </c>
      <c r="Z4179">
        <v>32048.799999999999</v>
      </c>
      <c r="AA4179">
        <v>32054.799999999999</v>
      </c>
      <c r="AB4179">
        <v>32063.8</v>
      </c>
      <c r="AC4179">
        <v>32073.200000000001</v>
      </c>
      <c r="AD4179">
        <v>32078.3</v>
      </c>
      <c r="AE4179">
        <v>32088.5</v>
      </c>
      <c r="AF4179">
        <v>32096.400000000001</v>
      </c>
    </row>
    <row r="4180" spans="1:32">
      <c r="A4180" t="s">
        <v>9797</v>
      </c>
      <c r="B4180" t="s">
        <v>19</v>
      </c>
      <c r="C4180" s="2">
        <v>1673370</v>
      </c>
      <c r="D4180">
        <v>260094</v>
      </c>
      <c r="E4180">
        <v>226481</v>
      </c>
      <c r="F4180">
        <v>217437</v>
      </c>
      <c r="G4180">
        <v>208495</v>
      </c>
      <c r="H4180">
        <v>199993</v>
      </c>
      <c r="I4180">
        <v>191882</v>
      </c>
      <c r="J4180">
        <v>184325</v>
      </c>
      <c r="K4180">
        <v>177526</v>
      </c>
      <c r="L4180">
        <v>171547</v>
      </c>
      <c r="M4180">
        <v>166486</v>
      </c>
      <c r="N4180">
        <v>162401</v>
      </c>
      <c r="O4180">
        <v>159680</v>
      </c>
      <c r="P4180">
        <v>158088</v>
      </c>
      <c r="Q4180">
        <v>157532</v>
      </c>
      <c r="R4180">
        <v>157593</v>
      </c>
      <c r="S4180">
        <v>157646</v>
      </c>
      <c r="T4180">
        <v>157707</v>
      </c>
      <c r="U4180">
        <v>157738</v>
      </c>
      <c r="V4180">
        <v>157776</v>
      </c>
      <c r="W4180">
        <v>157841</v>
      </c>
      <c r="X4180">
        <v>157873</v>
      </c>
      <c r="Y4180">
        <v>157896</v>
      </c>
      <c r="Z4180">
        <v>157948</v>
      </c>
      <c r="AA4180">
        <v>157978</v>
      </c>
      <c r="AB4180">
        <v>158022</v>
      </c>
      <c r="AC4180">
        <v>158068</v>
      </c>
      <c r="AD4180">
        <v>158093</v>
      </c>
      <c r="AE4180">
        <v>158144</v>
      </c>
      <c r="AF4180">
        <v>158183</v>
      </c>
    </row>
    <row r="4181" spans="1:32">
      <c r="A4181" t="s">
        <v>9798</v>
      </c>
      <c r="B4181" t="s">
        <v>19</v>
      </c>
      <c r="C4181" s="2">
        <v>4969100</v>
      </c>
      <c r="D4181">
        <v>772351</v>
      </c>
      <c r="E4181">
        <v>672537</v>
      </c>
      <c r="F4181">
        <v>645683</v>
      </c>
      <c r="G4181">
        <v>619129</v>
      </c>
      <c r="H4181">
        <v>593881</v>
      </c>
      <c r="I4181">
        <v>569795</v>
      </c>
      <c r="J4181">
        <v>547357</v>
      </c>
      <c r="K4181">
        <v>527165</v>
      </c>
      <c r="L4181">
        <v>509412</v>
      </c>
      <c r="M4181">
        <v>494383</v>
      </c>
      <c r="N4181">
        <v>482253</v>
      </c>
      <c r="O4181">
        <v>474171</v>
      </c>
      <c r="P4181">
        <v>469444</v>
      </c>
      <c r="Q4181">
        <v>467793</v>
      </c>
      <c r="R4181">
        <v>467973</v>
      </c>
      <c r="S4181">
        <v>468132</v>
      </c>
      <c r="T4181">
        <v>468314</v>
      </c>
      <c r="U4181">
        <v>468405</v>
      </c>
      <c r="V4181">
        <v>468517</v>
      </c>
      <c r="W4181">
        <v>468711</v>
      </c>
      <c r="X4181">
        <v>468805</v>
      </c>
      <c r="Y4181">
        <v>468873</v>
      </c>
      <c r="Z4181">
        <v>469029</v>
      </c>
      <c r="AA4181">
        <v>469116</v>
      </c>
      <c r="AB4181">
        <v>469248</v>
      </c>
      <c r="AC4181">
        <v>469386</v>
      </c>
      <c r="AD4181">
        <v>469460</v>
      </c>
      <c r="AE4181">
        <v>469609</v>
      </c>
      <c r="AF4181">
        <v>469725</v>
      </c>
    </row>
    <row r="4182" spans="1:32">
      <c r="A4182" t="s">
        <v>9799</v>
      </c>
      <c r="B4182" t="s">
        <v>19</v>
      </c>
      <c r="C4182">
        <v>352040</v>
      </c>
      <c r="D4182">
        <v>54717.9</v>
      </c>
      <c r="E4182">
        <v>47646.400000000001</v>
      </c>
      <c r="F4182">
        <v>45743.9</v>
      </c>
      <c r="G4182">
        <v>43862.7</v>
      </c>
      <c r="H4182">
        <v>42074</v>
      </c>
      <c r="I4182">
        <v>40367.599999999999</v>
      </c>
      <c r="J4182">
        <v>38777.9</v>
      </c>
      <c r="K4182">
        <v>37347.4</v>
      </c>
      <c r="L4182">
        <v>36089.699999999997</v>
      </c>
      <c r="M4182">
        <v>35025</v>
      </c>
      <c r="N4182">
        <v>34165.599999999999</v>
      </c>
      <c r="O4182">
        <v>33593</v>
      </c>
      <c r="P4182">
        <v>33258.1</v>
      </c>
      <c r="Q4182">
        <v>33141.1</v>
      </c>
      <c r="R4182">
        <v>33154</v>
      </c>
      <c r="S4182">
        <v>33165.199999999997</v>
      </c>
      <c r="T4182">
        <v>33178.1</v>
      </c>
      <c r="U4182">
        <v>33184.5</v>
      </c>
      <c r="V4182">
        <v>33192.400000000001</v>
      </c>
      <c r="W4182">
        <v>33206.199999999997</v>
      </c>
      <c r="X4182">
        <v>33212.9</v>
      </c>
      <c r="Y4182">
        <v>33217.699999999997</v>
      </c>
      <c r="Z4182">
        <v>33228.699999999997</v>
      </c>
      <c r="AA4182">
        <v>33234.9</v>
      </c>
      <c r="AB4182">
        <v>33244.199999999997</v>
      </c>
      <c r="AC4182">
        <v>33254</v>
      </c>
      <c r="AD4182">
        <v>33259.300000000003</v>
      </c>
      <c r="AE4182">
        <v>33269.800000000003</v>
      </c>
      <c r="AF4182">
        <v>33278</v>
      </c>
    </row>
    <row r="4183" spans="1:32">
      <c r="A4183" t="s">
        <v>9800</v>
      </c>
      <c r="B4183" t="s">
        <v>19</v>
      </c>
      <c r="C4183">
        <v>315890</v>
      </c>
      <c r="D4183">
        <v>49099</v>
      </c>
      <c r="E4183">
        <v>42753.8</v>
      </c>
      <c r="F4183">
        <v>41046.6</v>
      </c>
      <c r="G4183">
        <v>39358.6</v>
      </c>
      <c r="H4183">
        <v>37753.5</v>
      </c>
      <c r="I4183">
        <v>36222.300000000003</v>
      </c>
      <c r="J4183">
        <v>34795.9</v>
      </c>
      <c r="K4183">
        <v>33512.300000000003</v>
      </c>
      <c r="L4183">
        <v>32383.8</v>
      </c>
      <c r="M4183">
        <v>31428.400000000001</v>
      </c>
      <c r="N4183">
        <v>30657.200000000001</v>
      </c>
      <c r="O4183">
        <v>30143.4</v>
      </c>
      <c r="P4183">
        <v>29842.9</v>
      </c>
      <c r="Q4183">
        <v>29738</v>
      </c>
      <c r="R4183">
        <v>29749.5</v>
      </c>
      <c r="S4183">
        <v>29759.599999999999</v>
      </c>
      <c r="T4183">
        <v>29771.1</v>
      </c>
      <c r="U4183">
        <v>29776.9</v>
      </c>
      <c r="V4183">
        <v>29784</v>
      </c>
      <c r="W4183">
        <v>29796.400000000001</v>
      </c>
      <c r="X4183">
        <v>29802.400000000001</v>
      </c>
      <c r="Y4183">
        <v>29806.7</v>
      </c>
      <c r="Z4183">
        <v>29816.6</v>
      </c>
      <c r="AA4183">
        <v>29822.1</v>
      </c>
      <c r="AB4183">
        <v>29830.5</v>
      </c>
      <c r="AC4183">
        <v>29839.200000000001</v>
      </c>
      <c r="AD4183">
        <v>29844</v>
      </c>
      <c r="AE4183">
        <v>29853.5</v>
      </c>
      <c r="AF4183">
        <v>29860.799999999999</v>
      </c>
    </row>
    <row r="4184" spans="1:32">
      <c r="A4184" t="s">
        <v>9801</v>
      </c>
      <c r="B4184" t="s">
        <v>19</v>
      </c>
      <c r="C4184">
        <v>819287</v>
      </c>
      <c r="D4184">
        <v>127342</v>
      </c>
      <c r="E4184">
        <v>110885</v>
      </c>
      <c r="F4184">
        <v>106458</v>
      </c>
      <c r="G4184">
        <v>102080</v>
      </c>
      <c r="H4184">
        <v>97916.9</v>
      </c>
      <c r="I4184">
        <v>93945.7</v>
      </c>
      <c r="J4184">
        <v>90246.2</v>
      </c>
      <c r="K4184">
        <v>86917</v>
      </c>
      <c r="L4184">
        <v>83990</v>
      </c>
      <c r="M4184">
        <v>81512</v>
      </c>
      <c r="N4184">
        <v>79512.100000000006</v>
      </c>
      <c r="O4184">
        <v>78179.5</v>
      </c>
      <c r="P4184">
        <v>77400.100000000006</v>
      </c>
      <c r="Q4184">
        <v>77127.899999999994</v>
      </c>
      <c r="R4184">
        <v>77157.7</v>
      </c>
      <c r="S4184">
        <v>77183.899999999994</v>
      </c>
      <c r="T4184">
        <v>77213.899999999994</v>
      </c>
      <c r="U4184">
        <v>77228.800000000003</v>
      </c>
      <c r="V4184">
        <v>77247.3</v>
      </c>
      <c r="W4184">
        <v>77279.3</v>
      </c>
      <c r="X4184">
        <v>77294.899999999994</v>
      </c>
      <c r="Y4184">
        <v>77306</v>
      </c>
      <c r="Z4184">
        <v>77331.8</v>
      </c>
      <c r="AA4184">
        <v>77346.2</v>
      </c>
      <c r="AB4184">
        <v>77367.8</v>
      </c>
      <c r="AC4184">
        <v>77390.600000000006</v>
      </c>
      <c r="AD4184">
        <v>77402.8</v>
      </c>
      <c r="AE4184">
        <v>77427.399999999994</v>
      </c>
      <c r="AF4184">
        <v>77446.5</v>
      </c>
    </row>
    <row r="4185" spans="1:32">
      <c r="A4185" t="s">
        <v>9802</v>
      </c>
      <c r="B4185" t="s">
        <v>19</v>
      </c>
      <c r="C4185">
        <v>82773.3</v>
      </c>
      <c r="D4185">
        <v>12865.5</v>
      </c>
      <c r="E4185">
        <v>11202.9</v>
      </c>
      <c r="F4185">
        <v>10755.5</v>
      </c>
      <c r="G4185">
        <v>10313.200000000001</v>
      </c>
      <c r="H4185">
        <v>9892.64</v>
      </c>
      <c r="I4185">
        <v>9491.42</v>
      </c>
      <c r="J4185">
        <v>9117.65</v>
      </c>
      <c r="K4185">
        <v>8781.31</v>
      </c>
      <c r="L4185">
        <v>8485.59</v>
      </c>
      <c r="M4185">
        <v>8235.24</v>
      </c>
      <c r="N4185">
        <v>8033.18</v>
      </c>
      <c r="O4185">
        <v>7898.55</v>
      </c>
      <c r="P4185">
        <v>7819.81</v>
      </c>
      <c r="Q4185">
        <v>7792.3</v>
      </c>
      <c r="R4185">
        <v>7795.32</v>
      </c>
      <c r="S4185">
        <v>7797.96</v>
      </c>
      <c r="T4185">
        <v>7800.99</v>
      </c>
      <c r="U4185">
        <v>7802.5</v>
      </c>
      <c r="V4185">
        <v>7804.36</v>
      </c>
      <c r="W4185">
        <v>7807.6</v>
      </c>
      <c r="X4185">
        <v>7809.17</v>
      </c>
      <c r="Y4185">
        <v>7810.3</v>
      </c>
      <c r="Z4185">
        <v>7812.9</v>
      </c>
      <c r="AA4185">
        <v>7814.35</v>
      </c>
      <c r="AB4185">
        <v>7816.54</v>
      </c>
      <c r="AC4185">
        <v>7818.84</v>
      </c>
      <c r="AD4185">
        <v>7820.08</v>
      </c>
      <c r="AE4185">
        <v>7822.56</v>
      </c>
      <c r="AF4185">
        <v>7824.49</v>
      </c>
    </row>
    <row r="4186" spans="1:32">
      <c r="A4186" t="s">
        <v>9803</v>
      </c>
      <c r="B4186" t="s">
        <v>19</v>
      </c>
      <c r="C4186">
        <v>54393.9</v>
      </c>
      <c r="D4186">
        <v>8454.49</v>
      </c>
      <c r="E4186">
        <v>7361.88</v>
      </c>
      <c r="F4186">
        <v>7067.92</v>
      </c>
      <c r="G4186">
        <v>6777.25</v>
      </c>
      <c r="H4186">
        <v>6500.88</v>
      </c>
      <c r="I4186">
        <v>6237.22</v>
      </c>
      <c r="J4186">
        <v>5991.6</v>
      </c>
      <c r="K4186">
        <v>5770.57</v>
      </c>
      <c r="L4186">
        <v>5576.24</v>
      </c>
      <c r="M4186">
        <v>5411.73</v>
      </c>
      <c r="N4186">
        <v>5278.95</v>
      </c>
      <c r="O4186">
        <v>5190.47</v>
      </c>
      <c r="P4186">
        <v>5138.7299999999996</v>
      </c>
      <c r="Q4186">
        <v>5120.66</v>
      </c>
      <c r="R4186">
        <v>5122.6400000000003</v>
      </c>
      <c r="S4186">
        <v>5124.38</v>
      </c>
      <c r="T4186">
        <v>5126.3599999999997</v>
      </c>
      <c r="U4186">
        <v>5127.3599999999997</v>
      </c>
      <c r="V4186">
        <v>5128.58</v>
      </c>
      <c r="W4186">
        <v>5130.71</v>
      </c>
      <c r="X4186">
        <v>5131.74</v>
      </c>
      <c r="Y4186">
        <v>5132.4799999999996</v>
      </c>
      <c r="Z4186">
        <v>5134.1899999999996</v>
      </c>
      <c r="AA4186">
        <v>5135.1499999999996</v>
      </c>
      <c r="AB4186">
        <v>5136.58</v>
      </c>
      <c r="AC4186">
        <v>5138.1000000000004</v>
      </c>
      <c r="AD4186">
        <v>5138.91</v>
      </c>
      <c r="AE4186">
        <v>5140.54</v>
      </c>
      <c r="AF4186">
        <v>5141.8100000000004</v>
      </c>
    </row>
    <row r="4187" spans="1:32">
      <c r="A4187" t="s">
        <v>9804</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9805</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9806</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9807</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9808</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9809</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9810</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9811</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9812</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9813</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9814</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9815</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9816</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9817</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9818</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9819</v>
      </c>
      <c r="B4202" t="s">
        <v>19</v>
      </c>
      <c r="C4202" s="2">
        <v>531911000000</v>
      </c>
      <c r="D4202" s="2">
        <v>623849000000</v>
      </c>
      <c r="E4202" s="2">
        <v>520591000000</v>
      </c>
      <c r="F4202" s="2">
        <v>495338000000</v>
      </c>
      <c r="G4202" s="2">
        <v>472931000000</v>
      </c>
      <c r="H4202" s="2">
        <v>451174000000</v>
      </c>
      <c r="I4202" s="2">
        <v>429708000000</v>
      </c>
      <c r="J4202" s="2">
        <v>417555000000</v>
      </c>
      <c r="K4202" s="2">
        <v>404577000000</v>
      </c>
      <c r="L4202" s="2">
        <v>391436000000</v>
      </c>
      <c r="M4202" s="2">
        <v>374375000000</v>
      </c>
      <c r="N4202" s="2">
        <v>365027000000</v>
      </c>
      <c r="O4202" s="2">
        <v>357130000000</v>
      </c>
      <c r="P4202" s="2">
        <v>352138000000</v>
      </c>
      <c r="Q4202" s="2">
        <v>347573000000</v>
      </c>
      <c r="R4202" s="2">
        <v>339790000000</v>
      </c>
      <c r="S4202" s="2">
        <v>336826000000</v>
      </c>
      <c r="T4202" s="2">
        <v>331362000000</v>
      </c>
      <c r="U4202" s="2">
        <v>324155000000</v>
      </c>
      <c r="V4202" s="2">
        <v>321170000000</v>
      </c>
      <c r="W4202" s="2">
        <v>321596000000</v>
      </c>
      <c r="X4202" s="2">
        <v>323874000000</v>
      </c>
      <c r="Y4202" s="2">
        <v>328798000000</v>
      </c>
      <c r="Z4202" s="2">
        <v>333759000000</v>
      </c>
      <c r="AA4202" s="2">
        <v>334714000000</v>
      </c>
      <c r="AB4202" s="2">
        <v>334733000000</v>
      </c>
      <c r="AC4202" s="2">
        <v>336115000000</v>
      </c>
      <c r="AD4202" s="2">
        <v>336730000000</v>
      </c>
      <c r="AE4202" s="2">
        <v>338768000000</v>
      </c>
      <c r="AF4202" s="2">
        <v>339914000000</v>
      </c>
    </row>
    <row r="4203" spans="1:32">
      <c r="A4203" t="s">
        <v>9820</v>
      </c>
      <c r="B4203" t="s">
        <v>19</v>
      </c>
      <c r="C4203" s="2">
        <v>7118120</v>
      </c>
      <c r="D4203" s="2">
        <v>8348450</v>
      </c>
      <c r="E4203" s="2">
        <v>6966630</v>
      </c>
      <c r="F4203" s="2">
        <v>6628700</v>
      </c>
      <c r="G4203" s="2">
        <v>6328840</v>
      </c>
      <c r="H4203" s="2">
        <v>6037680</v>
      </c>
      <c r="I4203" s="2">
        <v>5750420</v>
      </c>
      <c r="J4203" s="2">
        <v>5587780</v>
      </c>
      <c r="K4203" s="2">
        <v>5414120</v>
      </c>
      <c r="L4203" s="2">
        <v>5238260</v>
      </c>
      <c r="M4203" s="2">
        <v>5009950</v>
      </c>
      <c r="N4203" s="2">
        <v>4884850</v>
      </c>
      <c r="O4203" s="2">
        <v>4779170</v>
      </c>
      <c r="P4203" s="2">
        <v>4712370</v>
      </c>
      <c r="Q4203" s="2">
        <v>4651280</v>
      </c>
      <c r="R4203" s="2">
        <v>4547130</v>
      </c>
      <c r="S4203" s="2">
        <v>4507460</v>
      </c>
      <c r="T4203" s="2">
        <v>4434340</v>
      </c>
      <c r="U4203" s="2">
        <v>4337890</v>
      </c>
      <c r="V4203" s="2">
        <v>4297950</v>
      </c>
      <c r="W4203" s="2">
        <v>4303650</v>
      </c>
      <c r="X4203" s="2">
        <v>4334130</v>
      </c>
      <c r="Y4203" s="2">
        <v>4400030</v>
      </c>
      <c r="Z4203" s="2">
        <v>4466420</v>
      </c>
      <c r="AA4203" s="2">
        <v>4479190</v>
      </c>
      <c r="AB4203" s="2">
        <v>4479450</v>
      </c>
      <c r="AC4203" s="2">
        <v>4497940</v>
      </c>
      <c r="AD4203" s="2">
        <v>4506170</v>
      </c>
      <c r="AE4203" s="2">
        <v>4533440</v>
      </c>
      <c r="AF4203" s="2">
        <v>4548780</v>
      </c>
    </row>
    <row r="4204" spans="1:32">
      <c r="A4204" t="s">
        <v>9821</v>
      </c>
      <c r="B4204" t="s">
        <v>19</v>
      </c>
      <c r="C4204" s="2">
        <v>35080600</v>
      </c>
      <c r="D4204" s="2">
        <v>41144100</v>
      </c>
      <c r="E4204" s="2">
        <v>34334000</v>
      </c>
      <c r="F4204" s="2">
        <v>32668600</v>
      </c>
      <c r="G4204" s="2">
        <v>31190800</v>
      </c>
      <c r="H4204" s="2">
        <v>29755800</v>
      </c>
      <c r="I4204" s="2">
        <v>28340100</v>
      </c>
      <c r="J4204" s="2">
        <v>27538600</v>
      </c>
      <c r="K4204" s="2">
        <v>26682700</v>
      </c>
      <c r="L4204" s="2">
        <v>25816000</v>
      </c>
      <c r="M4204" s="2">
        <v>24690800</v>
      </c>
      <c r="N4204" s="2">
        <v>24074300</v>
      </c>
      <c r="O4204" s="2">
        <v>23553500</v>
      </c>
      <c r="P4204" s="2">
        <v>23224200</v>
      </c>
      <c r="Q4204" s="2">
        <v>22923200</v>
      </c>
      <c r="R4204" s="2">
        <v>22409900</v>
      </c>
      <c r="S4204" s="2">
        <v>22214400</v>
      </c>
      <c r="T4204" s="2">
        <v>21854000</v>
      </c>
      <c r="U4204" s="2">
        <v>21378700</v>
      </c>
      <c r="V4204" s="2">
        <v>21181800</v>
      </c>
      <c r="W4204" s="2">
        <v>21209900</v>
      </c>
      <c r="X4204" s="2">
        <v>21360100</v>
      </c>
      <c r="Y4204" s="2">
        <v>21684900</v>
      </c>
      <c r="Z4204" s="2">
        <v>22012100</v>
      </c>
      <c r="AA4204" s="2">
        <v>22075100</v>
      </c>
      <c r="AB4204" s="2">
        <v>22076300</v>
      </c>
      <c r="AC4204" s="2">
        <v>22167500</v>
      </c>
      <c r="AD4204" s="2">
        <v>22208000</v>
      </c>
      <c r="AE4204" s="2">
        <v>22342400</v>
      </c>
      <c r="AF4204" s="2">
        <v>22418000</v>
      </c>
    </row>
    <row r="4205" spans="1:32">
      <c r="A4205" t="s">
        <v>9822</v>
      </c>
      <c r="B4205" t="s">
        <v>19</v>
      </c>
      <c r="C4205" s="2">
        <v>104172000</v>
      </c>
      <c r="D4205" s="2">
        <v>122178000</v>
      </c>
      <c r="E4205" s="2">
        <v>101955000</v>
      </c>
      <c r="F4205" s="2">
        <v>97009800</v>
      </c>
      <c r="G4205" s="2">
        <v>92621500</v>
      </c>
      <c r="H4205" s="2">
        <v>88360400</v>
      </c>
      <c r="I4205" s="2">
        <v>84156400</v>
      </c>
      <c r="J4205" s="2">
        <v>81776200</v>
      </c>
      <c r="K4205" s="2">
        <v>79234700</v>
      </c>
      <c r="L4205" s="2">
        <v>76661100</v>
      </c>
      <c r="M4205" s="2">
        <v>73319700</v>
      </c>
      <c r="N4205" s="2">
        <v>71488900</v>
      </c>
      <c r="O4205" s="2">
        <v>69942300</v>
      </c>
      <c r="P4205" s="2">
        <v>68964700</v>
      </c>
      <c r="Q4205" s="2">
        <v>68070700</v>
      </c>
      <c r="R4205" s="2">
        <v>66546400</v>
      </c>
      <c r="S4205" s="2">
        <v>65965800</v>
      </c>
      <c r="T4205" s="2">
        <v>64895800</v>
      </c>
      <c r="U4205" s="2">
        <v>63484300</v>
      </c>
      <c r="V4205" s="2">
        <v>62899700</v>
      </c>
      <c r="W4205" s="2">
        <v>62983200</v>
      </c>
      <c r="X4205" s="2">
        <v>63429200</v>
      </c>
      <c r="Y4205" s="2">
        <v>64393700</v>
      </c>
      <c r="Z4205" s="2">
        <v>65365200</v>
      </c>
      <c r="AA4205" s="2">
        <v>65552200</v>
      </c>
      <c r="AB4205" s="2">
        <v>65556000</v>
      </c>
      <c r="AC4205" s="2">
        <v>65826600</v>
      </c>
      <c r="AD4205" s="2">
        <v>65947000</v>
      </c>
      <c r="AE4205" s="2">
        <v>66346200</v>
      </c>
      <c r="AF4205" s="2">
        <v>66570700</v>
      </c>
    </row>
    <row r="4206" spans="1:32">
      <c r="A4206" t="s">
        <v>9823</v>
      </c>
      <c r="B4206" t="s">
        <v>19</v>
      </c>
      <c r="C4206" s="2">
        <v>7380180</v>
      </c>
      <c r="D4206" s="2">
        <v>8655810</v>
      </c>
      <c r="E4206" s="2">
        <v>7223110</v>
      </c>
      <c r="F4206" s="2">
        <v>6872740</v>
      </c>
      <c r="G4206" s="2">
        <v>6561840</v>
      </c>
      <c r="H4206" s="2">
        <v>6259960</v>
      </c>
      <c r="I4206" s="2">
        <v>5962130</v>
      </c>
      <c r="J4206" s="2">
        <v>5793500</v>
      </c>
      <c r="K4206" s="2">
        <v>5613440</v>
      </c>
      <c r="L4206" s="2">
        <v>5431120</v>
      </c>
      <c r="M4206" s="2">
        <v>5194390</v>
      </c>
      <c r="N4206" s="2">
        <v>5064690</v>
      </c>
      <c r="O4206" s="2">
        <v>4955120</v>
      </c>
      <c r="P4206" s="2">
        <v>4885860</v>
      </c>
      <c r="Q4206" s="2">
        <v>4822520</v>
      </c>
      <c r="R4206" s="2">
        <v>4714530</v>
      </c>
      <c r="S4206" s="2">
        <v>4673400</v>
      </c>
      <c r="T4206" s="2">
        <v>4597600</v>
      </c>
      <c r="U4206" s="2">
        <v>4497590</v>
      </c>
      <c r="V4206" s="2">
        <v>4456180</v>
      </c>
      <c r="W4206" s="2">
        <v>4462090</v>
      </c>
      <c r="X4206" s="2">
        <v>4493690</v>
      </c>
      <c r="Y4206" s="2">
        <v>4562020</v>
      </c>
      <c r="Z4206" s="2">
        <v>4630850</v>
      </c>
      <c r="AA4206" s="2">
        <v>4644100</v>
      </c>
      <c r="AB4206" s="2">
        <v>4644360</v>
      </c>
      <c r="AC4206" s="2">
        <v>4663530</v>
      </c>
      <c r="AD4206" s="2">
        <v>4672070</v>
      </c>
      <c r="AE4206" s="2">
        <v>4700350</v>
      </c>
      <c r="AF4206" s="2">
        <v>4716250</v>
      </c>
    </row>
    <row r="4207" spans="1:32">
      <c r="A4207" t="s">
        <v>9824</v>
      </c>
      <c r="B4207" t="s">
        <v>19</v>
      </c>
      <c r="C4207" s="2">
        <v>6622330</v>
      </c>
      <c r="D4207" s="2">
        <v>7766970</v>
      </c>
      <c r="E4207" s="2">
        <v>6481390</v>
      </c>
      <c r="F4207" s="2">
        <v>6167000</v>
      </c>
      <c r="G4207" s="2">
        <v>5888030</v>
      </c>
      <c r="H4207" s="2">
        <v>5617140</v>
      </c>
      <c r="I4207" s="2">
        <v>5349900</v>
      </c>
      <c r="J4207" s="2">
        <v>5198580</v>
      </c>
      <c r="K4207" s="2">
        <v>5037020</v>
      </c>
      <c r="L4207" s="2">
        <v>4873410</v>
      </c>
      <c r="M4207" s="2">
        <v>4661000</v>
      </c>
      <c r="N4207" s="2">
        <v>4544610</v>
      </c>
      <c r="O4207" s="2">
        <v>4446290</v>
      </c>
      <c r="P4207" s="2">
        <v>4384140</v>
      </c>
      <c r="Q4207" s="2">
        <v>4327310</v>
      </c>
      <c r="R4207" s="2">
        <v>4230410</v>
      </c>
      <c r="S4207" s="2">
        <v>4193500</v>
      </c>
      <c r="T4207" s="2">
        <v>4125480</v>
      </c>
      <c r="U4207" s="2">
        <v>4035750</v>
      </c>
      <c r="V4207" s="2">
        <v>3998590</v>
      </c>
      <c r="W4207" s="2">
        <v>4003890</v>
      </c>
      <c r="X4207" s="2">
        <v>4032250</v>
      </c>
      <c r="Y4207" s="2">
        <v>4093560</v>
      </c>
      <c r="Z4207" s="2">
        <v>4155320</v>
      </c>
      <c r="AA4207" s="2">
        <v>4167210</v>
      </c>
      <c r="AB4207" s="2">
        <v>4167450</v>
      </c>
      <c r="AC4207" s="2">
        <v>4184650</v>
      </c>
      <c r="AD4207" s="2">
        <v>4192310</v>
      </c>
      <c r="AE4207" s="2">
        <v>4217680</v>
      </c>
      <c r="AF4207" s="2">
        <v>4231950</v>
      </c>
    </row>
    <row r="4208" spans="1:32">
      <c r="A4208" t="s">
        <v>9825</v>
      </c>
      <c r="B4208" t="s">
        <v>19</v>
      </c>
      <c r="C4208" s="2">
        <v>17175600</v>
      </c>
      <c r="D4208" s="2">
        <v>20144300</v>
      </c>
      <c r="E4208" s="2">
        <v>16810000</v>
      </c>
      <c r="F4208" s="2">
        <v>15994600</v>
      </c>
      <c r="G4208" s="2">
        <v>15271100</v>
      </c>
      <c r="H4208" s="2">
        <v>14568500</v>
      </c>
      <c r="I4208" s="2">
        <v>13875400</v>
      </c>
      <c r="J4208" s="2">
        <v>13483000</v>
      </c>
      <c r="K4208" s="2">
        <v>13063900</v>
      </c>
      <c r="L4208" s="2">
        <v>12639600</v>
      </c>
      <c r="M4208" s="2">
        <v>12088700</v>
      </c>
      <c r="N4208" s="2">
        <v>11786800</v>
      </c>
      <c r="O4208" s="2">
        <v>11531800</v>
      </c>
      <c r="P4208" s="2">
        <v>11370600</v>
      </c>
      <c r="Q4208" s="2">
        <v>11223200</v>
      </c>
      <c r="R4208" s="2">
        <v>10971900</v>
      </c>
      <c r="S4208" s="2">
        <v>10876200</v>
      </c>
      <c r="T4208" s="2">
        <v>10699800</v>
      </c>
      <c r="U4208" s="2">
        <v>10467000</v>
      </c>
      <c r="V4208" s="2">
        <v>10370700</v>
      </c>
      <c r="W4208" s="2">
        <v>10384400</v>
      </c>
      <c r="X4208" s="2">
        <v>10458000</v>
      </c>
      <c r="Y4208" s="2">
        <v>10617000</v>
      </c>
      <c r="Z4208" s="2">
        <v>10777200</v>
      </c>
      <c r="AA4208" s="2">
        <v>10808000</v>
      </c>
      <c r="AB4208" s="2">
        <v>10808600</v>
      </c>
      <c r="AC4208" s="2">
        <v>10853200</v>
      </c>
      <c r="AD4208" s="2">
        <v>10873100</v>
      </c>
      <c r="AE4208" s="2">
        <v>10938900</v>
      </c>
      <c r="AF4208" s="2">
        <v>10975900</v>
      </c>
    </row>
    <row r="4209" spans="1:32">
      <c r="A4209" t="s">
        <v>9826</v>
      </c>
      <c r="B4209" t="s">
        <v>19</v>
      </c>
      <c r="C4209" s="2">
        <v>1735260</v>
      </c>
      <c r="D4209" s="2">
        <v>2035190</v>
      </c>
      <c r="E4209" s="2">
        <v>1698330</v>
      </c>
      <c r="F4209" s="2">
        <v>1615950</v>
      </c>
      <c r="G4209" s="2">
        <v>1542850</v>
      </c>
      <c r="H4209" s="2">
        <v>1471870</v>
      </c>
      <c r="I4209" s="2">
        <v>1401840</v>
      </c>
      <c r="J4209" s="2">
        <v>1362200</v>
      </c>
      <c r="K4209" s="2">
        <v>1319860</v>
      </c>
      <c r="L4209" s="2">
        <v>1276990</v>
      </c>
      <c r="M4209" s="2">
        <v>1221330</v>
      </c>
      <c r="N4209" s="2">
        <v>1190830</v>
      </c>
      <c r="O4209" s="2">
        <v>1165070</v>
      </c>
      <c r="P4209" s="2">
        <v>1148790</v>
      </c>
      <c r="Q4209" s="2">
        <v>1133890</v>
      </c>
      <c r="R4209" s="2">
        <v>1108500</v>
      </c>
      <c r="S4209" s="2">
        <v>1098830</v>
      </c>
      <c r="T4209" s="2">
        <v>1081010</v>
      </c>
      <c r="U4209" s="2">
        <v>1057500</v>
      </c>
      <c r="V4209" s="2">
        <v>1047760</v>
      </c>
      <c r="W4209" s="2">
        <v>1049150</v>
      </c>
      <c r="X4209" s="2">
        <v>1056580</v>
      </c>
      <c r="Y4209" s="2">
        <v>1072640</v>
      </c>
      <c r="Z4209" s="2">
        <v>1088830</v>
      </c>
      <c r="AA4209" s="2">
        <v>1091940</v>
      </c>
      <c r="AB4209" s="2">
        <v>1092010</v>
      </c>
      <c r="AC4209" s="2">
        <v>1096510</v>
      </c>
      <c r="AD4209" s="2">
        <v>1098520</v>
      </c>
      <c r="AE4209" s="2">
        <v>1105170</v>
      </c>
      <c r="AF4209" s="2">
        <v>1108910</v>
      </c>
    </row>
    <row r="4210" spans="1:32">
      <c r="A4210" t="s">
        <v>9827</v>
      </c>
      <c r="B4210" t="s">
        <v>19</v>
      </c>
      <c r="C4210" s="2">
        <v>1140320</v>
      </c>
      <c r="D4210" s="2">
        <v>1337410</v>
      </c>
      <c r="E4210" s="2">
        <v>1116050</v>
      </c>
      <c r="F4210" s="2">
        <v>1061910</v>
      </c>
      <c r="G4210" s="2">
        <v>1013870</v>
      </c>
      <c r="H4210">
        <v>967230</v>
      </c>
      <c r="I4210">
        <v>921212</v>
      </c>
      <c r="J4210">
        <v>895157</v>
      </c>
      <c r="K4210">
        <v>867336</v>
      </c>
      <c r="L4210">
        <v>839165</v>
      </c>
      <c r="M4210">
        <v>802589</v>
      </c>
      <c r="N4210">
        <v>782548</v>
      </c>
      <c r="O4210">
        <v>765618</v>
      </c>
      <c r="P4210">
        <v>754917</v>
      </c>
      <c r="Q4210">
        <v>745130</v>
      </c>
      <c r="R4210">
        <v>728445</v>
      </c>
      <c r="S4210">
        <v>722090</v>
      </c>
      <c r="T4210">
        <v>710377</v>
      </c>
      <c r="U4210">
        <v>694926</v>
      </c>
      <c r="V4210">
        <v>688527</v>
      </c>
      <c r="W4210">
        <v>689440</v>
      </c>
      <c r="X4210">
        <v>694323</v>
      </c>
      <c r="Y4210">
        <v>704881</v>
      </c>
      <c r="Z4210">
        <v>715515</v>
      </c>
      <c r="AA4210">
        <v>717562</v>
      </c>
      <c r="AB4210">
        <v>717603</v>
      </c>
      <c r="AC4210">
        <v>720565</v>
      </c>
      <c r="AD4210">
        <v>721884</v>
      </c>
      <c r="AE4210">
        <v>726253</v>
      </c>
      <c r="AF4210">
        <v>728711</v>
      </c>
    </row>
    <row r="4211" spans="1:32">
      <c r="A4211" t="s">
        <v>9828</v>
      </c>
      <c r="B4211" t="s">
        <v>19</v>
      </c>
      <c r="C4211" s="2">
        <v>21248100</v>
      </c>
      <c r="D4211" s="2">
        <v>24920700</v>
      </c>
      <c r="E4211" s="2">
        <v>20795900</v>
      </c>
      <c r="F4211" s="2">
        <v>19787200</v>
      </c>
      <c r="G4211" s="2">
        <v>18892100</v>
      </c>
      <c r="H4211" s="2">
        <v>18022900</v>
      </c>
      <c r="I4211" s="2">
        <v>17165400</v>
      </c>
      <c r="J4211" s="2">
        <v>16679900</v>
      </c>
      <c r="K4211" s="2">
        <v>16161500</v>
      </c>
      <c r="L4211" s="2">
        <v>15636600</v>
      </c>
      <c r="M4211" s="2">
        <v>14955100</v>
      </c>
      <c r="N4211" s="2">
        <v>14581600</v>
      </c>
      <c r="O4211" s="2">
        <v>14266200</v>
      </c>
      <c r="P4211" s="2">
        <v>14066800</v>
      </c>
      <c r="Q4211" s="2">
        <v>13884400</v>
      </c>
      <c r="R4211" s="2">
        <v>13573500</v>
      </c>
      <c r="S4211" s="2">
        <v>13455100</v>
      </c>
      <c r="T4211" s="2">
        <v>13236800</v>
      </c>
      <c r="U4211" s="2">
        <v>12948900</v>
      </c>
      <c r="V4211" s="2">
        <v>12829700</v>
      </c>
      <c r="W4211" s="2">
        <v>12846700</v>
      </c>
      <c r="X4211" s="2">
        <v>12937700</v>
      </c>
      <c r="Y4211" s="2">
        <v>13134400</v>
      </c>
      <c r="Z4211" s="2">
        <v>13332600</v>
      </c>
      <c r="AA4211" s="2">
        <v>13370700</v>
      </c>
      <c r="AB4211" s="2">
        <v>13371500</v>
      </c>
      <c r="AC4211" s="2">
        <v>13426700</v>
      </c>
      <c r="AD4211" s="2">
        <v>13451200</v>
      </c>
      <c r="AE4211" s="2">
        <v>13532700</v>
      </c>
      <c r="AF4211" s="2">
        <v>13578500</v>
      </c>
    </row>
    <row r="4212" spans="1:32">
      <c r="A4212" t="s">
        <v>9829</v>
      </c>
      <c r="B4212" t="s">
        <v>19</v>
      </c>
      <c r="C4212" s="2">
        <v>4249620</v>
      </c>
      <c r="D4212" s="2">
        <v>4984150</v>
      </c>
      <c r="E4212" s="2">
        <v>4159180</v>
      </c>
      <c r="F4212" s="2">
        <v>3957430</v>
      </c>
      <c r="G4212" s="2">
        <v>3778410</v>
      </c>
      <c r="H4212" s="2">
        <v>3604580</v>
      </c>
      <c r="I4212" s="2">
        <v>3433090</v>
      </c>
      <c r="J4212" s="2">
        <v>3335990</v>
      </c>
      <c r="K4212" s="2">
        <v>3232310</v>
      </c>
      <c r="L4212" s="2">
        <v>3127320</v>
      </c>
      <c r="M4212" s="2">
        <v>2991010</v>
      </c>
      <c r="N4212" s="2">
        <v>2916330</v>
      </c>
      <c r="O4212" s="2">
        <v>2853240</v>
      </c>
      <c r="P4212" s="2">
        <v>2813350</v>
      </c>
      <c r="Q4212" s="2">
        <v>2776880</v>
      </c>
      <c r="R4212" s="2">
        <v>2714700</v>
      </c>
      <c r="S4212" s="2">
        <v>2691020</v>
      </c>
      <c r="T4212" s="2">
        <v>2647370</v>
      </c>
      <c r="U4212" s="2">
        <v>2589780</v>
      </c>
      <c r="V4212" s="2">
        <v>2565940</v>
      </c>
      <c r="W4212" s="2">
        <v>2569340</v>
      </c>
      <c r="X4212" s="2">
        <v>2587540</v>
      </c>
      <c r="Y4212" s="2">
        <v>2626880</v>
      </c>
      <c r="Z4212" s="2">
        <v>2666520</v>
      </c>
      <c r="AA4212" s="2">
        <v>2674150</v>
      </c>
      <c r="AB4212" s="2">
        <v>2674300</v>
      </c>
      <c r="AC4212" s="2">
        <v>2685340</v>
      </c>
      <c r="AD4212" s="2">
        <v>2690250</v>
      </c>
      <c r="AE4212" s="2">
        <v>2706530</v>
      </c>
      <c r="AF4212" s="2">
        <v>2715690</v>
      </c>
    </row>
    <row r="4213" spans="1:32">
      <c r="A4213" t="s">
        <v>9830</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9831</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9832</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9833</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9834</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9835</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9836</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9837</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9838</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9839</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9840</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9841</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9842</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9843</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9844</v>
      </c>
      <c r="B4227" t="s">
        <v>19</v>
      </c>
      <c r="C4227">
        <v>276870</v>
      </c>
      <c r="D4227">
        <v>722688</v>
      </c>
      <c r="E4227">
        <v>598062</v>
      </c>
      <c r="F4227">
        <v>572179</v>
      </c>
      <c r="G4227">
        <v>548469</v>
      </c>
      <c r="H4227">
        <v>523609</v>
      </c>
      <c r="I4227">
        <v>495722</v>
      </c>
      <c r="J4227">
        <v>469618</v>
      </c>
      <c r="K4227">
        <v>446004</v>
      </c>
      <c r="L4227">
        <v>424948</v>
      </c>
      <c r="M4227">
        <v>406407</v>
      </c>
      <c r="N4227">
        <v>390680</v>
      </c>
      <c r="O4227">
        <v>378535</v>
      </c>
      <c r="P4227">
        <v>369022</v>
      </c>
      <c r="Q4227">
        <v>362276</v>
      </c>
      <c r="R4227">
        <v>356881</v>
      </c>
      <c r="S4227">
        <v>351520</v>
      </c>
      <c r="T4227">
        <v>346172</v>
      </c>
      <c r="U4227">
        <v>340922</v>
      </c>
      <c r="V4227">
        <v>335627</v>
      </c>
      <c r="W4227">
        <v>330394</v>
      </c>
      <c r="X4227">
        <v>325260</v>
      </c>
      <c r="Y4227">
        <v>320233</v>
      </c>
      <c r="Z4227">
        <v>315335</v>
      </c>
      <c r="AA4227">
        <v>310422</v>
      </c>
      <c r="AB4227">
        <v>305624</v>
      </c>
      <c r="AC4227">
        <v>300971</v>
      </c>
      <c r="AD4227">
        <v>296321</v>
      </c>
      <c r="AE4227">
        <v>291784</v>
      </c>
      <c r="AF4227">
        <v>287301</v>
      </c>
    </row>
    <row r="4228" spans="1:32">
      <c r="A4228" t="s">
        <v>9845</v>
      </c>
      <c r="B4228" t="s">
        <v>19</v>
      </c>
      <c r="C4228" s="2">
        <v>1364510</v>
      </c>
      <c r="D4228" s="2">
        <v>3561670</v>
      </c>
      <c r="E4228" s="2">
        <v>2947460</v>
      </c>
      <c r="F4228" s="2">
        <v>2819900</v>
      </c>
      <c r="G4228" s="2">
        <v>2703050</v>
      </c>
      <c r="H4228" s="2">
        <v>2580530</v>
      </c>
      <c r="I4228" s="2">
        <v>2443100</v>
      </c>
      <c r="J4228" s="2">
        <v>2314440</v>
      </c>
      <c r="K4228" s="2">
        <v>2198070</v>
      </c>
      <c r="L4228" s="2">
        <v>2094290</v>
      </c>
      <c r="M4228" s="2">
        <v>2002920</v>
      </c>
      <c r="N4228" s="2">
        <v>1925410</v>
      </c>
      <c r="O4228" s="2">
        <v>1865560</v>
      </c>
      <c r="P4228" s="2">
        <v>1818670</v>
      </c>
      <c r="Q4228" s="2">
        <v>1785430</v>
      </c>
      <c r="R4228" s="2">
        <v>1758840</v>
      </c>
      <c r="S4228" s="2">
        <v>1732420</v>
      </c>
      <c r="T4228" s="2">
        <v>1706060</v>
      </c>
      <c r="U4228" s="2">
        <v>1680190</v>
      </c>
      <c r="V4228" s="2">
        <v>1654090</v>
      </c>
      <c r="W4228" s="2">
        <v>1628300</v>
      </c>
      <c r="X4228" s="2">
        <v>1603000</v>
      </c>
      <c r="Y4228" s="2">
        <v>1578220</v>
      </c>
      <c r="Z4228" s="2">
        <v>1554090</v>
      </c>
      <c r="AA4228" s="2">
        <v>1529870</v>
      </c>
      <c r="AB4228" s="2">
        <v>1506230</v>
      </c>
      <c r="AC4228" s="2">
        <v>1483290</v>
      </c>
      <c r="AD4228" s="2">
        <v>1460370</v>
      </c>
      <c r="AE4228" s="2">
        <v>1438020</v>
      </c>
      <c r="AF4228" s="2">
        <v>1415920</v>
      </c>
    </row>
    <row r="4229" spans="1:32">
      <c r="A4229" t="s">
        <v>9846</v>
      </c>
      <c r="B4229" t="s">
        <v>19</v>
      </c>
      <c r="C4229" s="2">
        <v>4051940</v>
      </c>
      <c r="D4229" s="2">
        <v>10576400</v>
      </c>
      <c r="E4229" s="2">
        <v>8752530</v>
      </c>
      <c r="F4229" s="2">
        <v>8373740</v>
      </c>
      <c r="G4229" s="2">
        <v>8026750</v>
      </c>
      <c r="H4229" s="2">
        <v>7662930</v>
      </c>
      <c r="I4229" s="2">
        <v>7254810</v>
      </c>
      <c r="J4229" s="2">
        <v>6872770</v>
      </c>
      <c r="K4229" s="2">
        <v>6527200</v>
      </c>
      <c r="L4229" s="2">
        <v>6219030</v>
      </c>
      <c r="M4229" s="2">
        <v>5947690</v>
      </c>
      <c r="N4229" s="2">
        <v>5717530</v>
      </c>
      <c r="O4229" s="2">
        <v>5539800</v>
      </c>
      <c r="P4229" s="2">
        <v>5400570</v>
      </c>
      <c r="Q4229" s="2">
        <v>5301850</v>
      </c>
      <c r="R4229" s="2">
        <v>5222890</v>
      </c>
      <c r="S4229" s="2">
        <v>5144440</v>
      </c>
      <c r="T4229" s="2">
        <v>5066170</v>
      </c>
      <c r="U4229" s="2">
        <v>4989340</v>
      </c>
      <c r="V4229" s="2">
        <v>4911850</v>
      </c>
      <c r="W4229" s="2">
        <v>4835250</v>
      </c>
      <c r="X4229" s="2">
        <v>4760120</v>
      </c>
      <c r="Y4229" s="2">
        <v>4686550</v>
      </c>
      <c r="Z4229" s="2">
        <v>4614880</v>
      </c>
      <c r="AA4229" s="2">
        <v>4542970</v>
      </c>
      <c r="AB4229" s="2">
        <v>4472760</v>
      </c>
      <c r="AC4229" s="2">
        <v>4404650</v>
      </c>
      <c r="AD4229" s="2">
        <v>4336600</v>
      </c>
      <c r="AE4229" s="2">
        <v>4270210</v>
      </c>
      <c r="AF4229" s="2">
        <v>4204600</v>
      </c>
    </row>
    <row r="4230" spans="1:32">
      <c r="A4230" t="s">
        <v>9847</v>
      </c>
      <c r="B4230" t="s">
        <v>19</v>
      </c>
      <c r="C4230">
        <v>287063</v>
      </c>
      <c r="D4230">
        <v>749295</v>
      </c>
      <c r="E4230">
        <v>620080</v>
      </c>
      <c r="F4230">
        <v>593244</v>
      </c>
      <c r="G4230">
        <v>568661</v>
      </c>
      <c r="H4230">
        <v>542887</v>
      </c>
      <c r="I4230">
        <v>513973</v>
      </c>
      <c r="J4230">
        <v>486907</v>
      </c>
      <c r="K4230">
        <v>462425</v>
      </c>
      <c r="L4230">
        <v>440592</v>
      </c>
      <c r="M4230">
        <v>421369</v>
      </c>
      <c r="N4230">
        <v>405063</v>
      </c>
      <c r="O4230">
        <v>392471</v>
      </c>
      <c r="P4230">
        <v>382608</v>
      </c>
      <c r="Q4230">
        <v>375614</v>
      </c>
      <c r="R4230">
        <v>370020</v>
      </c>
      <c r="S4230">
        <v>364462</v>
      </c>
      <c r="T4230">
        <v>358917</v>
      </c>
      <c r="U4230">
        <v>353474</v>
      </c>
      <c r="V4230">
        <v>347984</v>
      </c>
      <c r="W4230">
        <v>342557</v>
      </c>
      <c r="X4230">
        <v>337234</v>
      </c>
      <c r="Y4230">
        <v>332023</v>
      </c>
      <c r="Z4230">
        <v>326945</v>
      </c>
      <c r="AA4230">
        <v>321850</v>
      </c>
      <c r="AB4230">
        <v>316876</v>
      </c>
      <c r="AC4230">
        <v>312051</v>
      </c>
      <c r="AD4230">
        <v>307230</v>
      </c>
      <c r="AE4230">
        <v>302527</v>
      </c>
      <c r="AF4230">
        <v>297878</v>
      </c>
    </row>
    <row r="4231" spans="1:32">
      <c r="A4231" t="s">
        <v>9848</v>
      </c>
      <c r="B4231" t="s">
        <v>19</v>
      </c>
      <c r="C4231">
        <v>257585</v>
      </c>
      <c r="D4231">
        <v>672352</v>
      </c>
      <c r="E4231">
        <v>556406</v>
      </c>
      <c r="F4231">
        <v>532326</v>
      </c>
      <c r="G4231">
        <v>510267</v>
      </c>
      <c r="H4231">
        <v>487139</v>
      </c>
      <c r="I4231">
        <v>461194</v>
      </c>
      <c r="J4231">
        <v>436908</v>
      </c>
      <c r="K4231">
        <v>414939</v>
      </c>
      <c r="L4231">
        <v>395349</v>
      </c>
      <c r="M4231">
        <v>378100</v>
      </c>
      <c r="N4231">
        <v>363468</v>
      </c>
      <c r="O4231">
        <v>352169</v>
      </c>
      <c r="P4231">
        <v>343319</v>
      </c>
      <c r="Q4231">
        <v>337043</v>
      </c>
      <c r="R4231">
        <v>332024</v>
      </c>
      <c r="S4231">
        <v>327036</v>
      </c>
      <c r="T4231">
        <v>322061</v>
      </c>
      <c r="U4231">
        <v>317177</v>
      </c>
      <c r="V4231">
        <v>312250</v>
      </c>
      <c r="W4231">
        <v>307381</v>
      </c>
      <c r="X4231">
        <v>302605</v>
      </c>
      <c r="Y4231">
        <v>297928</v>
      </c>
      <c r="Z4231">
        <v>293372</v>
      </c>
      <c r="AA4231">
        <v>288800</v>
      </c>
      <c r="AB4231">
        <v>284337</v>
      </c>
      <c r="AC4231">
        <v>280008</v>
      </c>
      <c r="AD4231">
        <v>275681</v>
      </c>
      <c r="AE4231">
        <v>271461</v>
      </c>
      <c r="AF4231">
        <v>267290</v>
      </c>
    </row>
    <row r="4232" spans="1:32">
      <c r="A4232" t="s">
        <v>9849</v>
      </c>
      <c r="B4232" t="s">
        <v>19</v>
      </c>
      <c r="C4232">
        <v>668069</v>
      </c>
      <c r="D4232" s="2">
        <v>1743800</v>
      </c>
      <c r="E4232" s="2">
        <v>1443080</v>
      </c>
      <c r="F4232" s="2">
        <v>1380630</v>
      </c>
      <c r="G4232" s="2">
        <v>1323420</v>
      </c>
      <c r="H4232" s="2">
        <v>1263440</v>
      </c>
      <c r="I4232" s="2">
        <v>1196150</v>
      </c>
      <c r="J4232" s="2">
        <v>1133160</v>
      </c>
      <c r="K4232" s="2">
        <v>1076180</v>
      </c>
      <c r="L4232" s="2">
        <v>1025370</v>
      </c>
      <c r="M4232">
        <v>980633</v>
      </c>
      <c r="N4232">
        <v>942684</v>
      </c>
      <c r="O4232">
        <v>913381</v>
      </c>
      <c r="P4232">
        <v>890427</v>
      </c>
      <c r="Q4232">
        <v>874149</v>
      </c>
      <c r="R4232">
        <v>861131</v>
      </c>
      <c r="S4232">
        <v>848196</v>
      </c>
      <c r="T4232">
        <v>835292</v>
      </c>
      <c r="U4232">
        <v>822624</v>
      </c>
      <c r="V4232">
        <v>809847</v>
      </c>
      <c r="W4232">
        <v>797219</v>
      </c>
      <c r="X4232">
        <v>784831</v>
      </c>
      <c r="Y4232">
        <v>772702</v>
      </c>
      <c r="Z4232">
        <v>760884</v>
      </c>
      <c r="AA4232">
        <v>749028</v>
      </c>
      <c r="AB4232">
        <v>737452</v>
      </c>
      <c r="AC4232">
        <v>726223</v>
      </c>
      <c r="AD4232">
        <v>715002</v>
      </c>
      <c r="AE4232">
        <v>704057</v>
      </c>
      <c r="AF4232">
        <v>693239</v>
      </c>
    </row>
    <row r="4233" spans="1:32">
      <c r="A4233" t="s">
        <v>9850</v>
      </c>
      <c r="B4233" t="s">
        <v>19</v>
      </c>
      <c r="C4233">
        <v>67495.600000000006</v>
      </c>
      <c r="D4233">
        <v>176178</v>
      </c>
      <c r="E4233">
        <v>145796</v>
      </c>
      <c r="F4233">
        <v>139486</v>
      </c>
      <c r="G4233">
        <v>133706</v>
      </c>
      <c r="H4233">
        <v>127646</v>
      </c>
      <c r="I4233">
        <v>120848</v>
      </c>
      <c r="J4233">
        <v>114484</v>
      </c>
      <c r="K4233">
        <v>108727</v>
      </c>
      <c r="L4233">
        <v>103594</v>
      </c>
      <c r="M4233">
        <v>99074.3</v>
      </c>
      <c r="N4233">
        <v>95240.3</v>
      </c>
      <c r="O4233">
        <v>92279.7</v>
      </c>
      <c r="P4233">
        <v>89960.6</v>
      </c>
      <c r="Q4233">
        <v>88316.1</v>
      </c>
      <c r="R4233">
        <v>87000.9</v>
      </c>
      <c r="S4233">
        <v>85694</v>
      </c>
      <c r="T4233">
        <v>84390.3</v>
      </c>
      <c r="U4233">
        <v>83110.399999999994</v>
      </c>
      <c r="V4233">
        <v>81819.600000000006</v>
      </c>
      <c r="W4233">
        <v>80543.7</v>
      </c>
      <c r="X4233">
        <v>79292.2</v>
      </c>
      <c r="Y4233">
        <v>78066.8</v>
      </c>
      <c r="Z4233">
        <v>76872.800000000003</v>
      </c>
      <c r="AA4233">
        <v>75675</v>
      </c>
      <c r="AB4233">
        <v>74505.5</v>
      </c>
      <c r="AC4233">
        <v>73371</v>
      </c>
      <c r="AD4233">
        <v>72237.3</v>
      </c>
      <c r="AE4233">
        <v>71131.5</v>
      </c>
      <c r="AF4233">
        <v>70038.600000000006</v>
      </c>
    </row>
    <row r="4234" spans="1:32">
      <c r="A4234" t="s">
        <v>9851</v>
      </c>
      <c r="B4234" t="s">
        <v>19</v>
      </c>
      <c r="C4234">
        <v>44354.3</v>
      </c>
      <c r="D4234">
        <v>115774</v>
      </c>
      <c r="E4234">
        <v>95808.9</v>
      </c>
      <c r="F4234">
        <v>91662.5</v>
      </c>
      <c r="G4234">
        <v>87864.2</v>
      </c>
      <c r="H4234">
        <v>83881.7</v>
      </c>
      <c r="I4234">
        <v>79414.2</v>
      </c>
      <c r="J4234">
        <v>75232.3</v>
      </c>
      <c r="K4234">
        <v>71449.5</v>
      </c>
      <c r="L4234">
        <v>68076.2</v>
      </c>
      <c r="M4234">
        <v>65105.9</v>
      </c>
      <c r="N4234">
        <v>62586.5</v>
      </c>
      <c r="O4234">
        <v>60640.9</v>
      </c>
      <c r="P4234">
        <v>59117</v>
      </c>
      <c r="Q4234">
        <v>58036.3</v>
      </c>
      <c r="R4234">
        <v>57172</v>
      </c>
      <c r="S4234">
        <v>56313.2</v>
      </c>
      <c r="T4234">
        <v>55456.5</v>
      </c>
      <c r="U4234">
        <v>54615.4</v>
      </c>
      <c r="V4234">
        <v>53767.199999999997</v>
      </c>
      <c r="W4234">
        <v>52928.7</v>
      </c>
      <c r="X4234">
        <v>52106.3</v>
      </c>
      <c r="Y4234">
        <v>51301</v>
      </c>
      <c r="Z4234">
        <v>50516.4</v>
      </c>
      <c r="AA4234">
        <v>49729.3</v>
      </c>
      <c r="AB4234">
        <v>48960.7</v>
      </c>
      <c r="AC4234">
        <v>48215.199999999997</v>
      </c>
      <c r="AD4234">
        <v>47470.3</v>
      </c>
      <c r="AE4234">
        <v>46743.6</v>
      </c>
      <c r="AF4234">
        <v>46025.4</v>
      </c>
    </row>
    <row r="4235" spans="1:32">
      <c r="A4235" t="s">
        <v>9852</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9853</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9854</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9855</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9856</v>
      </c>
      <c r="B4239" t="s">
        <v>19</v>
      </c>
      <c r="C4239">
        <v>139764</v>
      </c>
      <c r="D4239">
        <v>364795</v>
      </c>
      <c r="E4239">
        <v>301848</v>
      </c>
      <c r="F4239">
        <v>288768</v>
      </c>
      <c r="G4239">
        <v>276911</v>
      </c>
      <c r="H4239">
        <v>264245</v>
      </c>
      <c r="I4239">
        <v>250256</v>
      </c>
      <c r="J4239">
        <v>236993</v>
      </c>
      <c r="K4239">
        <v>225076</v>
      </c>
      <c r="L4239">
        <v>214499</v>
      </c>
      <c r="M4239">
        <v>205155</v>
      </c>
      <c r="N4239">
        <v>197162</v>
      </c>
      <c r="O4239">
        <v>191065</v>
      </c>
      <c r="P4239">
        <v>186271</v>
      </c>
      <c r="Q4239">
        <v>182845</v>
      </c>
      <c r="R4239">
        <v>180112</v>
      </c>
      <c r="S4239">
        <v>177425</v>
      </c>
      <c r="T4239">
        <v>174697</v>
      </c>
      <c r="U4239">
        <v>172031</v>
      </c>
      <c r="V4239">
        <v>169449</v>
      </c>
      <c r="W4239">
        <v>166801</v>
      </c>
      <c r="X4239">
        <v>164191</v>
      </c>
      <c r="Y4239">
        <v>161637</v>
      </c>
      <c r="Z4239">
        <v>159167</v>
      </c>
      <c r="AA4239">
        <v>156715</v>
      </c>
      <c r="AB4239">
        <v>154257</v>
      </c>
      <c r="AC4239">
        <v>151877</v>
      </c>
      <c r="AD4239">
        <v>149543</v>
      </c>
      <c r="AE4239">
        <v>147272</v>
      </c>
      <c r="AF4239">
        <v>145041</v>
      </c>
    </row>
    <row r="4240" spans="1:32">
      <c r="A4240" t="s">
        <v>9857</v>
      </c>
      <c r="B4240" t="s">
        <v>19</v>
      </c>
      <c r="C4240">
        <v>688805</v>
      </c>
      <c r="D4240" s="2">
        <v>1797840</v>
      </c>
      <c r="E4240" s="2">
        <v>1487620</v>
      </c>
      <c r="F4240" s="2">
        <v>1423150</v>
      </c>
      <c r="G4240" s="2">
        <v>1364720</v>
      </c>
      <c r="H4240" s="2">
        <v>1302290</v>
      </c>
      <c r="I4240" s="2">
        <v>1233350</v>
      </c>
      <c r="J4240" s="2">
        <v>1167990</v>
      </c>
      <c r="K4240" s="2">
        <v>1109250</v>
      </c>
      <c r="L4240" s="2">
        <v>1057130</v>
      </c>
      <c r="M4240" s="2">
        <v>1011080</v>
      </c>
      <c r="N4240">
        <v>971685</v>
      </c>
      <c r="O4240">
        <v>941636</v>
      </c>
      <c r="P4240">
        <v>918011</v>
      </c>
      <c r="Q4240">
        <v>901127</v>
      </c>
      <c r="R4240">
        <v>887655</v>
      </c>
      <c r="S4240">
        <v>874416</v>
      </c>
      <c r="T4240">
        <v>860968</v>
      </c>
      <c r="U4240">
        <v>847832</v>
      </c>
      <c r="V4240">
        <v>835106</v>
      </c>
      <c r="W4240">
        <v>822054</v>
      </c>
      <c r="X4240">
        <v>809191</v>
      </c>
      <c r="Y4240">
        <v>796606</v>
      </c>
      <c r="Z4240">
        <v>784433</v>
      </c>
      <c r="AA4240">
        <v>772348</v>
      </c>
      <c r="AB4240">
        <v>760233</v>
      </c>
      <c r="AC4240">
        <v>748503</v>
      </c>
      <c r="AD4240">
        <v>737002</v>
      </c>
      <c r="AE4240">
        <v>725811</v>
      </c>
      <c r="AF4240">
        <v>714815</v>
      </c>
    </row>
    <row r="4241" spans="1:32">
      <c r="A4241" t="s">
        <v>9858</v>
      </c>
      <c r="B4241" t="s">
        <v>19</v>
      </c>
      <c r="C4241" s="2">
        <v>2045420</v>
      </c>
      <c r="D4241" s="2">
        <v>5338710</v>
      </c>
      <c r="E4241" s="2">
        <v>4417490</v>
      </c>
      <c r="F4241" s="2">
        <v>4226060</v>
      </c>
      <c r="G4241" s="2">
        <v>4052540</v>
      </c>
      <c r="H4241" s="2">
        <v>3867180</v>
      </c>
      <c r="I4241" s="2">
        <v>3662460</v>
      </c>
      <c r="J4241" s="2">
        <v>3468350</v>
      </c>
      <c r="K4241" s="2">
        <v>3293940</v>
      </c>
      <c r="L4241" s="2">
        <v>3139150</v>
      </c>
      <c r="M4241" s="2">
        <v>3002410</v>
      </c>
      <c r="N4241" s="2">
        <v>2885430</v>
      </c>
      <c r="O4241" s="2">
        <v>2796200</v>
      </c>
      <c r="P4241" s="2">
        <v>2726050</v>
      </c>
      <c r="Q4241" s="2">
        <v>2675910</v>
      </c>
      <c r="R4241" s="2">
        <v>2635900</v>
      </c>
      <c r="S4241" s="2">
        <v>2596590</v>
      </c>
      <c r="T4241" s="2">
        <v>2556660</v>
      </c>
      <c r="U4241" s="2">
        <v>2517650</v>
      </c>
      <c r="V4241" s="2">
        <v>2479860</v>
      </c>
      <c r="W4241" s="2">
        <v>2441100</v>
      </c>
      <c r="X4241" s="2">
        <v>2402900</v>
      </c>
      <c r="Y4241" s="2">
        <v>2365530</v>
      </c>
      <c r="Z4241" s="2">
        <v>2329380</v>
      </c>
      <c r="AA4241" s="2">
        <v>2293500</v>
      </c>
      <c r="AB4241" s="2">
        <v>2257520</v>
      </c>
      <c r="AC4241" s="2">
        <v>2222690</v>
      </c>
      <c r="AD4241" s="2">
        <v>2188540</v>
      </c>
      <c r="AE4241" s="2">
        <v>2155310</v>
      </c>
      <c r="AF4241" s="2">
        <v>2122650</v>
      </c>
    </row>
    <row r="4242" spans="1:32">
      <c r="A4242" t="s">
        <v>9859</v>
      </c>
      <c r="B4242" t="s">
        <v>19</v>
      </c>
      <c r="C4242">
        <v>144909</v>
      </c>
      <c r="D4242">
        <v>378225</v>
      </c>
      <c r="E4242">
        <v>312961</v>
      </c>
      <c r="F4242">
        <v>299399</v>
      </c>
      <c r="G4242">
        <v>287105</v>
      </c>
      <c r="H4242">
        <v>273973</v>
      </c>
      <c r="I4242">
        <v>259470</v>
      </c>
      <c r="J4242">
        <v>245718</v>
      </c>
      <c r="K4242">
        <v>233362</v>
      </c>
      <c r="L4242">
        <v>222396</v>
      </c>
      <c r="M4242">
        <v>212708</v>
      </c>
      <c r="N4242">
        <v>204421</v>
      </c>
      <c r="O4242">
        <v>198099</v>
      </c>
      <c r="P4242">
        <v>193129</v>
      </c>
      <c r="Q4242">
        <v>189577</v>
      </c>
      <c r="R4242">
        <v>186743</v>
      </c>
      <c r="S4242">
        <v>183958</v>
      </c>
      <c r="T4242">
        <v>181128</v>
      </c>
      <c r="U4242">
        <v>178365</v>
      </c>
      <c r="V4242">
        <v>175688</v>
      </c>
      <c r="W4242">
        <v>172942</v>
      </c>
      <c r="X4242">
        <v>170236</v>
      </c>
      <c r="Y4242">
        <v>167588</v>
      </c>
      <c r="Z4242">
        <v>165027</v>
      </c>
      <c r="AA4242">
        <v>162485</v>
      </c>
      <c r="AB4242">
        <v>159936</v>
      </c>
      <c r="AC4242">
        <v>157468</v>
      </c>
      <c r="AD4242">
        <v>155049</v>
      </c>
      <c r="AE4242">
        <v>152694</v>
      </c>
      <c r="AF4242">
        <v>150381</v>
      </c>
    </row>
    <row r="4243" spans="1:32">
      <c r="A4243" t="s">
        <v>9860</v>
      </c>
      <c r="B4243" t="s">
        <v>19</v>
      </c>
      <c r="C4243">
        <v>130029</v>
      </c>
      <c r="D4243">
        <v>339386</v>
      </c>
      <c r="E4243">
        <v>280824</v>
      </c>
      <c r="F4243">
        <v>268655</v>
      </c>
      <c r="G4243">
        <v>257623</v>
      </c>
      <c r="H4243">
        <v>245840</v>
      </c>
      <c r="I4243">
        <v>232826</v>
      </c>
      <c r="J4243">
        <v>220486</v>
      </c>
      <c r="K4243">
        <v>209399</v>
      </c>
      <c r="L4243">
        <v>199559</v>
      </c>
      <c r="M4243">
        <v>190866</v>
      </c>
      <c r="N4243">
        <v>183429</v>
      </c>
      <c r="O4243">
        <v>177757</v>
      </c>
      <c r="P4243">
        <v>173297</v>
      </c>
      <c r="Q4243">
        <v>170110</v>
      </c>
      <c r="R4243">
        <v>167567</v>
      </c>
      <c r="S4243">
        <v>165067</v>
      </c>
      <c r="T4243">
        <v>162529</v>
      </c>
      <c r="U4243">
        <v>160049</v>
      </c>
      <c r="V4243">
        <v>157647</v>
      </c>
      <c r="W4243">
        <v>155183</v>
      </c>
      <c r="X4243">
        <v>152755</v>
      </c>
      <c r="Y4243">
        <v>150379</v>
      </c>
      <c r="Z4243">
        <v>148081</v>
      </c>
      <c r="AA4243">
        <v>145800</v>
      </c>
      <c r="AB4243">
        <v>143513</v>
      </c>
      <c r="AC4243">
        <v>141298</v>
      </c>
      <c r="AD4243">
        <v>139127</v>
      </c>
      <c r="AE4243">
        <v>137015</v>
      </c>
      <c r="AF4243">
        <v>134939</v>
      </c>
    </row>
    <row r="4244" spans="1:32">
      <c r="A4244" t="s">
        <v>9861</v>
      </c>
      <c r="B4244" t="s">
        <v>19</v>
      </c>
      <c r="C4244">
        <v>337241</v>
      </c>
      <c r="D4244">
        <v>880226</v>
      </c>
      <c r="E4244">
        <v>728340</v>
      </c>
      <c r="F4244">
        <v>696778</v>
      </c>
      <c r="G4244">
        <v>668168</v>
      </c>
      <c r="H4244">
        <v>637606</v>
      </c>
      <c r="I4244">
        <v>603852</v>
      </c>
      <c r="J4244">
        <v>571849</v>
      </c>
      <c r="K4244">
        <v>543093</v>
      </c>
      <c r="L4244">
        <v>517572</v>
      </c>
      <c r="M4244">
        <v>495026</v>
      </c>
      <c r="N4244">
        <v>475739</v>
      </c>
      <c r="O4244">
        <v>461027</v>
      </c>
      <c r="P4244">
        <v>449460</v>
      </c>
      <c r="Q4244">
        <v>441194</v>
      </c>
      <c r="R4244">
        <v>434598</v>
      </c>
      <c r="S4244">
        <v>428116</v>
      </c>
      <c r="T4244">
        <v>421532</v>
      </c>
      <c r="U4244">
        <v>415100</v>
      </c>
      <c r="V4244">
        <v>408870</v>
      </c>
      <c r="W4244">
        <v>402479</v>
      </c>
      <c r="X4244">
        <v>396182</v>
      </c>
      <c r="Y4244">
        <v>390020</v>
      </c>
      <c r="Z4244">
        <v>384060</v>
      </c>
      <c r="AA4244">
        <v>378143</v>
      </c>
      <c r="AB4244">
        <v>372212</v>
      </c>
      <c r="AC4244">
        <v>366469</v>
      </c>
      <c r="AD4244">
        <v>360838</v>
      </c>
      <c r="AE4244">
        <v>355359</v>
      </c>
      <c r="AF4244">
        <v>349975</v>
      </c>
    </row>
    <row r="4245" spans="1:32">
      <c r="A4245" t="s">
        <v>9862</v>
      </c>
      <c r="B4245" t="s">
        <v>19</v>
      </c>
      <c r="C4245">
        <v>34071.699999999997</v>
      </c>
      <c r="D4245">
        <v>88930.1</v>
      </c>
      <c r="E4245">
        <v>73584.800000000003</v>
      </c>
      <c r="F4245">
        <v>70396.100000000006</v>
      </c>
      <c r="G4245">
        <v>67505.600000000006</v>
      </c>
      <c r="H4245">
        <v>64417.9</v>
      </c>
      <c r="I4245">
        <v>61007.8</v>
      </c>
      <c r="J4245">
        <v>57774.400000000001</v>
      </c>
      <c r="K4245">
        <v>54869.2</v>
      </c>
      <c r="L4245">
        <v>52290.7</v>
      </c>
      <c r="M4245">
        <v>50013</v>
      </c>
      <c r="N4245">
        <v>48064.4</v>
      </c>
      <c r="O4245">
        <v>46578</v>
      </c>
      <c r="P4245">
        <v>45409.4</v>
      </c>
      <c r="Q4245">
        <v>44574.2</v>
      </c>
      <c r="R4245">
        <v>43907.8</v>
      </c>
      <c r="S4245">
        <v>43253</v>
      </c>
      <c r="T4245">
        <v>42587.8</v>
      </c>
      <c r="U4245">
        <v>41938</v>
      </c>
      <c r="V4245">
        <v>41308.5</v>
      </c>
      <c r="W4245">
        <v>40662.9</v>
      </c>
      <c r="X4245">
        <v>40026.6</v>
      </c>
      <c r="Y4245">
        <v>39404.1</v>
      </c>
      <c r="Z4245">
        <v>38801.9</v>
      </c>
      <c r="AA4245">
        <v>38204.199999999997</v>
      </c>
      <c r="AB4245">
        <v>37604.9</v>
      </c>
      <c r="AC4245">
        <v>37024.699999999997</v>
      </c>
      <c r="AD4245">
        <v>36455.800000000003</v>
      </c>
      <c r="AE4245">
        <v>35902.199999999997</v>
      </c>
      <c r="AF4245">
        <v>35358.300000000003</v>
      </c>
    </row>
    <row r="4246" spans="1:32">
      <c r="A4246" t="s">
        <v>9863</v>
      </c>
      <c r="B4246" t="s">
        <v>19</v>
      </c>
      <c r="C4246">
        <v>22390</v>
      </c>
      <c r="D4246">
        <v>58439.8</v>
      </c>
      <c r="E4246">
        <v>48355.7</v>
      </c>
      <c r="F4246">
        <v>46260.3</v>
      </c>
      <c r="G4246">
        <v>44360.800000000003</v>
      </c>
      <c r="H4246">
        <v>42331.8</v>
      </c>
      <c r="I4246">
        <v>40090.800000000003</v>
      </c>
      <c r="J4246">
        <v>37966.1</v>
      </c>
      <c r="K4246">
        <v>36056.9</v>
      </c>
      <c r="L4246">
        <v>34362.5</v>
      </c>
      <c r="M4246">
        <v>32865.699999999997</v>
      </c>
      <c r="N4246">
        <v>31585.1</v>
      </c>
      <c r="O4246">
        <v>30608.400000000001</v>
      </c>
      <c r="P4246">
        <v>29840.5</v>
      </c>
      <c r="Q4246">
        <v>29291.599999999999</v>
      </c>
      <c r="R4246">
        <v>28853.7</v>
      </c>
      <c r="S4246">
        <v>28423.4</v>
      </c>
      <c r="T4246">
        <v>27986.2</v>
      </c>
      <c r="U4246">
        <v>27559.200000000001</v>
      </c>
      <c r="V4246">
        <v>27145.599999999999</v>
      </c>
      <c r="W4246">
        <v>26721.3</v>
      </c>
      <c r="X4246">
        <v>26303.200000000001</v>
      </c>
      <c r="Y4246">
        <v>25894.1</v>
      </c>
      <c r="Z4246">
        <v>25498.400000000001</v>
      </c>
      <c r="AA4246">
        <v>25105.599999999999</v>
      </c>
      <c r="AB4246">
        <v>24711.8</v>
      </c>
      <c r="AC4246">
        <v>24330.5</v>
      </c>
      <c r="AD4246">
        <v>23956.6</v>
      </c>
      <c r="AE4246">
        <v>23592.9</v>
      </c>
      <c r="AF4246">
        <v>23235.5</v>
      </c>
    </row>
    <row r="4247" spans="1:32">
      <c r="A4247" t="s">
        <v>9864</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9865</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9866</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9867</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9868</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9869</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9870</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9871</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9872</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9873</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9874</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9875</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9876</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9877</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9878</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9879</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9880</v>
      </c>
      <c r="B4263" t="s">
        <v>19</v>
      </c>
      <c r="C4263" s="2">
        <v>26049600</v>
      </c>
      <c r="D4263" s="2">
        <v>35124800</v>
      </c>
      <c r="E4263" s="2">
        <v>40702500</v>
      </c>
      <c r="F4263" s="2">
        <v>27185200</v>
      </c>
      <c r="G4263" s="2">
        <v>23255700</v>
      </c>
      <c r="H4263" s="2">
        <v>21687900</v>
      </c>
      <c r="I4263" s="2">
        <v>20451700</v>
      </c>
      <c r="J4263" s="2">
        <v>19436700</v>
      </c>
      <c r="K4263" s="2">
        <v>18853800</v>
      </c>
      <c r="L4263" s="2">
        <v>18431700</v>
      </c>
      <c r="M4263" s="2">
        <v>18260800</v>
      </c>
      <c r="N4263" s="2">
        <v>18301000</v>
      </c>
      <c r="O4263" s="2">
        <v>18642800</v>
      </c>
      <c r="P4263" s="2">
        <v>19135200</v>
      </c>
      <c r="Q4263" s="2">
        <v>19818600</v>
      </c>
      <c r="R4263" s="2">
        <v>20301000</v>
      </c>
      <c r="S4263" s="2">
        <v>20904000</v>
      </c>
      <c r="T4263" s="2">
        <v>21788400</v>
      </c>
      <c r="U4263" s="2">
        <v>22019500</v>
      </c>
      <c r="V4263" s="2">
        <v>22944100</v>
      </c>
      <c r="W4263" s="2">
        <v>23657700</v>
      </c>
      <c r="X4263" s="2">
        <v>24160200</v>
      </c>
      <c r="Y4263" s="2">
        <v>24270700</v>
      </c>
      <c r="Z4263" s="2">
        <v>24471700</v>
      </c>
      <c r="AA4263" s="2">
        <v>24733000</v>
      </c>
      <c r="AB4263" s="2">
        <v>24753100</v>
      </c>
      <c r="AC4263" s="2">
        <v>24984300</v>
      </c>
      <c r="AD4263" s="2">
        <v>24954100</v>
      </c>
      <c r="AE4263" s="2">
        <v>24924000</v>
      </c>
      <c r="AF4263" s="2">
        <v>25165200</v>
      </c>
    </row>
    <row r="4264" spans="1:32">
      <c r="A4264" t="s">
        <v>9881</v>
      </c>
      <c r="B4264" t="s">
        <v>19</v>
      </c>
      <c r="C4264" s="2">
        <v>128382000</v>
      </c>
      <c r="D4264" s="2">
        <v>173107000</v>
      </c>
      <c r="E4264" s="2">
        <v>200596000</v>
      </c>
      <c r="F4264" s="2">
        <v>133979000</v>
      </c>
      <c r="G4264" s="2">
        <v>114612000</v>
      </c>
      <c r="H4264" s="2">
        <v>106886000</v>
      </c>
      <c r="I4264" s="2">
        <v>100794000</v>
      </c>
      <c r="J4264" s="2">
        <v>95791000</v>
      </c>
      <c r="K4264" s="2">
        <v>92918300</v>
      </c>
      <c r="L4264" s="2">
        <v>90838000</v>
      </c>
      <c r="M4264" s="2">
        <v>89996000</v>
      </c>
      <c r="N4264" s="2">
        <v>90194100</v>
      </c>
      <c r="O4264" s="2">
        <v>91878200</v>
      </c>
      <c r="P4264" s="2">
        <v>94305100</v>
      </c>
      <c r="Q4264" s="2">
        <v>97673200</v>
      </c>
      <c r="R4264" s="2">
        <v>100051000</v>
      </c>
      <c r="S4264" s="2">
        <v>103022000</v>
      </c>
      <c r="T4264" s="2">
        <v>107381000</v>
      </c>
      <c r="U4264" s="2">
        <v>108520000</v>
      </c>
      <c r="V4264" s="2">
        <v>113077000</v>
      </c>
      <c r="W4264" s="2">
        <v>116594000</v>
      </c>
      <c r="X4264" s="2">
        <v>119070000</v>
      </c>
      <c r="Y4264" s="2">
        <v>119615000</v>
      </c>
      <c r="Z4264" s="2">
        <v>120606000</v>
      </c>
      <c r="AA4264" s="2">
        <v>121893000</v>
      </c>
      <c r="AB4264" s="2">
        <v>121992000</v>
      </c>
      <c r="AC4264" s="2">
        <v>123132000</v>
      </c>
      <c r="AD4264" s="2">
        <v>122983000</v>
      </c>
      <c r="AE4264" s="2">
        <v>122834000</v>
      </c>
      <c r="AF4264" s="2">
        <v>124023000</v>
      </c>
    </row>
    <row r="4265" spans="1:32">
      <c r="A4265" t="s">
        <v>9882</v>
      </c>
      <c r="B4265" t="s">
        <v>19</v>
      </c>
      <c r="C4265" s="2">
        <v>381231000</v>
      </c>
      <c r="D4265" s="2">
        <v>514045000</v>
      </c>
      <c r="E4265" s="2">
        <v>595674000</v>
      </c>
      <c r="F4265" s="2">
        <v>397851000</v>
      </c>
      <c r="G4265" s="2">
        <v>340343000</v>
      </c>
      <c r="H4265" s="2">
        <v>317399000</v>
      </c>
      <c r="I4265" s="2">
        <v>299308000</v>
      </c>
      <c r="J4265" s="2">
        <v>284453000</v>
      </c>
      <c r="K4265" s="2">
        <v>275922000</v>
      </c>
      <c r="L4265" s="2">
        <v>269745000</v>
      </c>
      <c r="M4265" s="2">
        <v>267244000</v>
      </c>
      <c r="N4265" s="2">
        <v>267833000</v>
      </c>
      <c r="O4265" s="2">
        <v>272833000</v>
      </c>
      <c r="P4265" s="2">
        <v>280040000</v>
      </c>
      <c r="Q4265" s="2">
        <v>290042000</v>
      </c>
      <c r="R4265" s="2">
        <v>297102000</v>
      </c>
      <c r="S4265" s="2">
        <v>305926000</v>
      </c>
      <c r="T4265" s="2">
        <v>318869000</v>
      </c>
      <c r="U4265" s="2">
        <v>322252000</v>
      </c>
      <c r="V4265" s="2">
        <v>335784000</v>
      </c>
      <c r="W4265" s="2">
        <v>346226000</v>
      </c>
      <c r="X4265" s="2">
        <v>353580000</v>
      </c>
      <c r="Y4265" s="2">
        <v>355198000</v>
      </c>
      <c r="Z4265" s="2">
        <v>358140000</v>
      </c>
      <c r="AA4265" s="2">
        <v>361964000</v>
      </c>
      <c r="AB4265" s="2">
        <v>362258000</v>
      </c>
      <c r="AC4265" s="2">
        <v>365641000</v>
      </c>
      <c r="AD4265" s="2">
        <v>365200000</v>
      </c>
      <c r="AE4265" s="2">
        <v>364758000</v>
      </c>
      <c r="AF4265" s="2">
        <v>368288000</v>
      </c>
    </row>
    <row r="4266" spans="1:32">
      <c r="A4266" t="s">
        <v>9883</v>
      </c>
      <c r="B4266" t="s">
        <v>19</v>
      </c>
      <c r="C4266" s="2">
        <v>27008600</v>
      </c>
      <c r="D4266" s="2">
        <v>36417900</v>
      </c>
      <c r="E4266" s="2">
        <v>42201000</v>
      </c>
      <c r="F4266" s="2">
        <v>28186100</v>
      </c>
      <c r="G4266" s="2">
        <v>24111900</v>
      </c>
      <c r="H4266" s="2">
        <v>22486400</v>
      </c>
      <c r="I4266" s="2">
        <v>21204700</v>
      </c>
      <c r="J4266" s="2">
        <v>20152300</v>
      </c>
      <c r="K4266" s="2">
        <v>19547900</v>
      </c>
      <c r="L4266" s="2">
        <v>19110300</v>
      </c>
      <c r="M4266" s="2">
        <v>18933100</v>
      </c>
      <c r="N4266" s="2">
        <v>18974800</v>
      </c>
      <c r="O4266" s="2">
        <v>19329100</v>
      </c>
      <c r="P4266" s="2">
        <v>19839700</v>
      </c>
      <c r="Q4266" s="2">
        <v>20548200</v>
      </c>
      <c r="R4266" s="2">
        <v>21048400</v>
      </c>
      <c r="S4266" s="2">
        <v>21673600</v>
      </c>
      <c r="T4266" s="2">
        <v>22590600</v>
      </c>
      <c r="U4266" s="2">
        <v>22830200</v>
      </c>
      <c r="V4266" s="2">
        <v>23788900</v>
      </c>
      <c r="W4266" s="2">
        <v>24528700</v>
      </c>
      <c r="X4266" s="2">
        <v>25049700</v>
      </c>
      <c r="Y4266" s="2">
        <v>25164300</v>
      </c>
      <c r="Z4266" s="2">
        <v>25372700</v>
      </c>
      <c r="AA4266" s="2">
        <v>25643600</v>
      </c>
      <c r="AB4266" s="2">
        <v>25664500</v>
      </c>
      <c r="AC4266" s="2">
        <v>25904100</v>
      </c>
      <c r="AD4266" s="2">
        <v>25872900</v>
      </c>
      <c r="AE4266" s="2">
        <v>25841600</v>
      </c>
      <c r="AF4266" s="2">
        <v>26091700</v>
      </c>
    </row>
    <row r="4267" spans="1:32">
      <c r="A4267" t="s">
        <v>9884</v>
      </c>
      <c r="B4267" t="s">
        <v>19</v>
      </c>
      <c r="C4267" s="2">
        <v>24235200</v>
      </c>
      <c r="D4267" s="2">
        <v>32678200</v>
      </c>
      <c r="E4267" s="2">
        <v>37867500</v>
      </c>
      <c r="F4267" s="2">
        <v>25291800</v>
      </c>
      <c r="G4267" s="2">
        <v>21635900</v>
      </c>
      <c r="H4267" s="2">
        <v>20177300</v>
      </c>
      <c r="I4267" s="2">
        <v>19027200</v>
      </c>
      <c r="J4267" s="2">
        <v>18082900</v>
      </c>
      <c r="K4267" s="2">
        <v>17540600</v>
      </c>
      <c r="L4267" s="2">
        <v>17147900</v>
      </c>
      <c r="M4267" s="2">
        <v>16989000</v>
      </c>
      <c r="N4267" s="2">
        <v>17026400</v>
      </c>
      <c r="O4267" s="2">
        <v>17344200</v>
      </c>
      <c r="P4267" s="2">
        <v>17802400</v>
      </c>
      <c r="Q4267" s="2">
        <v>18438200</v>
      </c>
      <c r="R4267" s="2">
        <v>18887000</v>
      </c>
      <c r="S4267" s="2">
        <v>19448000</v>
      </c>
      <c r="T4267" s="2">
        <v>20270800</v>
      </c>
      <c r="U4267" s="2">
        <v>20485800</v>
      </c>
      <c r="V4267" s="2">
        <v>21346000</v>
      </c>
      <c r="W4267" s="2">
        <v>22009900</v>
      </c>
      <c r="X4267" s="2">
        <v>22477400</v>
      </c>
      <c r="Y4267" s="2">
        <v>22580200</v>
      </c>
      <c r="Z4267" s="2">
        <v>22767200</v>
      </c>
      <c r="AA4267" s="2">
        <v>23010400</v>
      </c>
      <c r="AB4267" s="2">
        <v>23029000</v>
      </c>
      <c r="AC4267" s="2">
        <v>23244100</v>
      </c>
      <c r="AD4267" s="2">
        <v>23216000</v>
      </c>
      <c r="AE4267" s="2">
        <v>23188000</v>
      </c>
      <c r="AF4267" s="2">
        <v>23412400</v>
      </c>
    </row>
    <row r="4268" spans="1:32">
      <c r="A4268" t="s">
        <v>9885</v>
      </c>
      <c r="B4268" t="s">
        <v>19</v>
      </c>
      <c r="C4268" s="2">
        <v>62856000</v>
      </c>
      <c r="D4268" s="2">
        <v>84753800</v>
      </c>
      <c r="E4268" s="2">
        <v>98212500</v>
      </c>
      <c r="F4268" s="2">
        <v>65596200</v>
      </c>
      <c r="G4268" s="2">
        <v>56114500</v>
      </c>
      <c r="H4268" s="2">
        <v>52331500</v>
      </c>
      <c r="I4268" s="2">
        <v>49348800</v>
      </c>
      <c r="J4268" s="2">
        <v>46899500</v>
      </c>
      <c r="K4268" s="2">
        <v>45493000</v>
      </c>
      <c r="L4268" s="2">
        <v>44474500</v>
      </c>
      <c r="M4268" s="2">
        <v>44062200</v>
      </c>
      <c r="N4268" s="2">
        <v>44159200</v>
      </c>
      <c r="O4268" s="2">
        <v>44983800</v>
      </c>
      <c r="P4268" s="2">
        <v>46172000</v>
      </c>
      <c r="Q4268" s="2">
        <v>47821000</v>
      </c>
      <c r="R4268" s="2">
        <v>48985000</v>
      </c>
      <c r="S4268" s="2">
        <v>50440000</v>
      </c>
      <c r="T4268" s="2">
        <v>52574000</v>
      </c>
      <c r="U4268" s="2">
        <v>53131800</v>
      </c>
      <c r="V4268" s="2">
        <v>55362800</v>
      </c>
      <c r="W4268" s="2">
        <v>57084500</v>
      </c>
      <c r="X4268" s="2">
        <v>58297000</v>
      </c>
      <c r="Y4268" s="2">
        <v>58563800</v>
      </c>
      <c r="Z4268" s="2">
        <v>59048800</v>
      </c>
      <c r="AA4268" s="2">
        <v>59679200</v>
      </c>
      <c r="AB4268" s="2">
        <v>59727800</v>
      </c>
      <c r="AC4268" s="2">
        <v>60285500</v>
      </c>
      <c r="AD4268" s="2">
        <v>60212800</v>
      </c>
      <c r="AE4268" s="2">
        <v>60140000</v>
      </c>
      <c r="AF4268" s="2">
        <v>60722000</v>
      </c>
    </row>
    <row r="4269" spans="1:32">
      <c r="A4269" t="s">
        <v>9886</v>
      </c>
      <c r="B4269" t="s">
        <v>19</v>
      </c>
      <c r="C4269" s="2">
        <v>6350400</v>
      </c>
      <c r="D4269" s="2">
        <v>8562750</v>
      </c>
      <c r="E4269" s="2">
        <v>9922500</v>
      </c>
      <c r="F4269" s="2">
        <v>6627250</v>
      </c>
      <c r="G4269" s="2">
        <v>5669300</v>
      </c>
      <c r="H4269" s="2">
        <v>5287100</v>
      </c>
      <c r="I4269" s="2">
        <v>4985750</v>
      </c>
      <c r="J4269" s="2">
        <v>4738300</v>
      </c>
      <c r="K4269" s="2">
        <v>4596200</v>
      </c>
      <c r="L4269" s="2">
        <v>4493300</v>
      </c>
      <c r="M4269" s="2">
        <v>4451650</v>
      </c>
      <c r="N4269" s="2">
        <v>4461450</v>
      </c>
      <c r="O4269" s="2">
        <v>4544750</v>
      </c>
      <c r="P4269" s="2">
        <v>4664800</v>
      </c>
      <c r="Q4269" s="2">
        <v>4831400</v>
      </c>
      <c r="R4269" s="2">
        <v>4949000</v>
      </c>
      <c r="S4269" s="2">
        <v>5096000</v>
      </c>
      <c r="T4269" s="2">
        <v>5311600</v>
      </c>
      <c r="U4269" s="2">
        <v>5367950</v>
      </c>
      <c r="V4269" s="2">
        <v>5593350</v>
      </c>
      <c r="W4269" s="2">
        <v>5767300</v>
      </c>
      <c r="X4269" s="2">
        <v>5889800</v>
      </c>
      <c r="Y4269" s="2">
        <v>5916750</v>
      </c>
      <c r="Z4269" s="2">
        <v>5965750</v>
      </c>
      <c r="AA4269" s="2">
        <v>6029450</v>
      </c>
      <c r="AB4269" s="2">
        <v>6034350</v>
      </c>
      <c r="AC4269" s="2">
        <v>6090700</v>
      </c>
      <c r="AD4269" s="2">
        <v>6083350</v>
      </c>
      <c r="AE4269" s="2">
        <v>6076000</v>
      </c>
      <c r="AF4269" s="2">
        <v>6134800</v>
      </c>
    </row>
    <row r="4270" spans="1:32">
      <c r="A4270" t="s">
        <v>9887</v>
      </c>
      <c r="B4270" t="s">
        <v>19</v>
      </c>
      <c r="C4270" s="2">
        <v>4173120</v>
      </c>
      <c r="D4270" s="2">
        <v>5626950</v>
      </c>
      <c r="E4270" s="2">
        <v>6520500</v>
      </c>
      <c r="F4270" s="2">
        <v>4355050</v>
      </c>
      <c r="G4270" s="2">
        <v>3725540</v>
      </c>
      <c r="H4270" s="2">
        <v>3474380</v>
      </c>
      <c r="I4270" s="2">
        <v>3276350</v>
      </c>
      <c r="J4270" s="2">
        <v>3113740</v>
      </c>
      <c r="K4270" s="2">
        <v>3020360</v>
      </c>
      <c r="L4270" s="2">
        <v>2952740</v>
      </c>
      <c r="M4270" s="2">
        <v>2925370</v>
      </c>
      <c r="N4270" s="2">
        <v>2931810</v>
      </c>
      <c r="O4270" s="2">
        <v>2986550</v>
      </c>
      <c r="P4270" s="2">
        <v>3065440</v>
      </c>
      <c r="Q4270" s="2">
        <v>3174920</v>
      </c>
      <c r="R4270" s="2">
        <v>3252200</v>
      </c>
      <c r="S4270" s="2">
        <v>3348800</v>
      </c>
      <c r="T4270" s="2">
        <v>3490480</v>
      </c>
      <c r="U4270" s="2">
        <v>3527510</v>
      </c>
      <c r="V4270" s="2">
        <v>3675630</v>
      </c>
      <c r="W4270" s="2">
        <v>3789940</v>
      </c>
      <c r="X4270" s="2">
        <v>3870440</v>
      </c>
      <c r="Y4270" s="2">
        <v>3888150</v>
      </c>
      <c r="Z4270" s="2">
        <v>3920350</v>
      </c>
      <c r="AA4270" s="2">
        <v>3962210</v>
      </c>
      <c r="AB4270" s="2">
        <v>3965430</v>
      </c>
      <c r="AC4270" s="2">
        <v>4002460</v>
      </c>
      <c r="AD4270" s="2">
        <v>3997630</v>
      </c>
      <c r="AE4270" s="2">
        <v>3992800</v>
      </c>
      <c r="AF4270" s="2">
        <v>4031440</v>
      </c>
    </row>
    <row r="4271" spans="1:32">
      <c r="A4271" t="s">
        <v>9888</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9889</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9890</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9891</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9892</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9893</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9894</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9895</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9896</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9897</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9898</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9899</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9900</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9901</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9902</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9903</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9904</v>
      </c>
      <c r="B4287" t="s">
        <v>19</v>
      </c>
      <c r="C4287" s="2">
        <v>3455590</v>
      </c>
      <c r="D4287" s="2">
        <v>5132550</v>
      </c>
      <c r="E4287" s="2">
        <v>5178850</v>
      </c>
      <c r="F4287" s="2">
        <v>3661410</v>
      </c>
      <c r="G4287" s="2">
        <v>3117900</v>
      </c>
      <c r="H4287" s="2">
        <v>2419200</v>
      </c>
      <c r="I4287" s="2">
        <v>1916910</v>
      </c>
      <c r="J4287" s="2">
        <v>1583930</v>
      </c>
      <c r="K4287" s="2">
        <v>1546580</v>
      </c>
      <c r="L4287" s="2">
        <v>1545310</v>
      </c>
      <c r="M4287" s="2">
        <v>1578500</v>
      </c>
      <c r="N4287" s="2">
        <v>1628270</v>
      </c>
      <c r="O4287" s="2">
        <v>1706200</v>
      </c>
      <c r="P4287" s="2">
        <v>1775550</v>
      </c>
      <c r="Q4287" s="2">
        <v>1840080</v>
      </c>
      <c r="R4287" s="2">
        <v>1856820</v>
      </c>
      <c r="S4287" s="2">
        <v>1889610</v>
      </c>
      <c r="T4287" s="2">
        <v>1955410</v>
      </c>
      <c r="U4287" s="2">
        <v>1937750</v>
      </c>
      <c r="V4287" s="2">
        <v>2025220</v>
      </c>
      <c r="W4287" s="2">
        <v>2076870</v>
      </c>
      <c r="X4287" s="2">
        <v>2095240</v>
      </c>
      <c r="Y4287" s="2">
        <v>2077440</v>
      </c>
      <c r="Z4287" s="2">
        <v>2073790</v>
      </c>
      <c r="AA4287" s="2">
        <v>2075980</v>
      </c>
      <c r="AB4287" s="2">
        <v>2068910</v>
      </c>
      <c r="AC4287" s="2">
        <v>2076090</v>
      </c>
      <c r="AD4287" s="2">
        <v>2056280</v>
      </c>
      <c r="AE4287" s="2">
        <v>2032730</v>
      </c>
      <c r="AF4287" s="2">
        <v>2057360</v>
      </c>
    </row>
    <row r="4288" spans="1:32">
      <c r="A4288" t="s">
        <v>9905</v>
      </c>
      <c r="B4288" t="s">
        <v>19</v>
      </c>
      <c r="C4288" s="2">
        <v>17030400</v>
      </c>
      <c r="D4288" s="2">
        <v>25295100</v>
      </c>
      <c r="E4288" s="2">
        <v>25523200</v>
      </c>
      <c r="F4288" s="2">
        <v>18044700</v>
      </c>
      <c r="G4288" s="2">
        <v>15366100</v>
      </c>
      <c r="H4288" s="2">
        <v>11922700</v>
      </c>
      <c r="I4288" s="2">
        <v>9447210</v>
      </c>
      <c r="J4288" s="2">
        <v>7806190</v>
      </c>
      <c r="K4288" s="2">
        <v>7622090</v>
      </c>
      <c r="L4288" s="2">
        <v>7615830</v>
      </c>
      <c r="M4288" s="2">
        <v>7779430</v>
      </c>
      <c r="N4288" s="2">
        <v>8024720</v>
      </c>
      <c r="O4288" s="2">
        <v>8408750</v>
      </c>
      <c r="P4288" s="2">
        <v>8750540</v>
      </c>
      <c r="Q4288" s="2">
        <v>9068550</v>
      </c>
      <c r="R4288" s="2">
        <v>9151090</v>
      </c>
      <c r="S4288" s="2">
        <v>9312650</v>
      </c>
      <c r="T4288" s="2">
        <v>9636980</v>
      </c>
      <c r="U4288" s="2">
        <v>9549950</v>
      </c>
      <c r="V4288" s="2">
        <v>9981010</v>
      </c>
      <c r="W4288" s="2">
        <v>10235500</v>
      </c>
      <c r="X4288" s="2">
        <v>10326100</v>
      </c>
      <c r="Y4288" s="2">
        <v>10238400</v>
      </c>
      <c r="Z4288" s="2">
        <v>10220400</v>
      </c>
      <c r="AA4288" s="2">
        <v>10231200</v>
      </c>
      <c r="AB4288" s="2">
        <v>10196300</v>
      </c>
      <c r="AC4288" s="2">
        <v>10231700</v>
      </c>
      <c r="AD4288" s="2">
        <v>10134100</v>
      </c>
      <c r="AE4288" s="2">
        <v>10018000</v>
      </c>
      <c r="AF4288" s="2">
        <v>10139400</v>
      </c>
    </row>
    <row r="4289" spans="1:32">
      <c r="A4289" t="s">
        <v>9906</v>
      </c>
      <c r="B4289" t="s">
        <v>19</v>
      </c>
      <c r="C4289" s="2">
        <v>50571900</v>
      </c>
      <c r="D4289" s="2">
        <v>75114000</v>
      </c>
      <c r="E4289" s="2">
        <v>75791500</v>
      </c>
      <c r="F4289" s="2">
        <v>53584000</v>
      </c>
      <c r="G4289" s="2">
        <v>45630000</v>
      </c>
      <c r="H4289" s="2">
        <v>35404500</v>
      </c>
      <c r="I4289" s="2">
        <v>28053600</v>
      </c>
      <c r="J4289" s="2">
        <v>23180600</v>
      </c>
      <c r="K4289" s="2">
        <v>22633900</v>
      </c>
      <c r="L4289" s="2">
        <v>22615300</v>
      </c>
      <c r="M4289" s="2">
        <v>23101100</v>
      </c>
      <c r="N4289" s="2">
        <v>23829500</v>
      </c>
      <c r="O4289" s="2">
        <v>24969900</v>
      </c>
      <c r="P4289" s="2">
        <v>25984900</v>
      </c>
      <c r="Q4289" s="2">
        <v>26929200</v>
      </c>
      <c r="R4289" s="2">
        <v>27174300</v>
      </c>
      <c r="S4289" s="2">
        <v>27654000</v>
      </c>
      <c r="T4289" s="2">
        <v>28617100</v>
      </c>
      <c r="U4289" s="2">
        <v>28358700</v>
      </c>
      <c r="V4289" s="2">
        <v>29638800</v>
      </c>
      <c r="W4289" s="2">
        <v>30394600</v>
      </c>
      <c r="X4289" s="2">
        <v>30663400</v>
      </c>
      <c r="Y4289" s="2">
        <v>30403000</v>
      </c>
      <c r="Z4289" s="2">
        <v>30349500</v>
      </c>
      <c r="AA4289" s="2">
        <v>30381600</v>
      </c>
      <c r="AB4289" s="2">
        <v>30278100</v>
      </c>
      <c r="AC4289" s="2">
        <v>30383200</v>
      </c>
      <c r="AD4289" s="2">
        <v>30093300</v>
      </c>
      <c r="AE4289" s="2">
        <v>29748600</v>
      </c>
      <c r="AF4289" s="2">
        <v>30109200</v>
      </c>
    </row>
    <row r="4290" spans="1:32">
      <c r="A4290" t="s">
        <v>9907</v>
      </c>
      <c r="B4290" t="s">
        <v>19</v>
      </c>
      <c r="C4290" s="2">
        <v>3582810</v>
      </c>
      <c r="D4290" s="2">
        <v>5321510</v>
      </c>
      <c r="E4290" s="2">
        <v>5369510</v>
      </c>
      <c r="F4290" s="2">
        <v>3796200</v>
      </c>
      <c r="G4290" s="2">
        <v>3232690</v>
      </c>
      <c r="H4290" s="2">
        <v>2508260</v>
      </c>
      <c r="I4290" s="2">
        <v>1987480</v>
      </c>
      <c r="J4290" s="2">
        <v>1642250</v>
      </c>
      <c r="K4290" s="2">
        <v>1603520</v>
      </c>
      <c r="L4290" s="2">
        <v>1602200</v>
      </c>
      <c r="M4290" s="2">
        <v>1636620</v>
      </c>
      <c r="N4290" s="2">
        <v>1688220</v>
      </c>
      <c r="O4290" s="2">
        <v>1769010</v>
      </c>
      <c r="P4290" s="2">
        <v>1840920</v>
      </c>
      <c r="Q4290" s="2">
        <v>1907820</v>
      </c>
      <c r="R4290" s="2">
        <v>1925180</v>
      </c>
      <c r="S4290" s="2">
        <v>1959170</v>
      </c>
      <c r="T4290" s="2">
        <v>2027400</v>
      </c>
      <c r="U4290" s="2">
        <v>2009100</v>
      </c>
      <c r="V4290" s="2">
        <v>2099780</v>
      </c>
      <c r="W4290" s="2">
        <v>2153330</v>
      </c>
      <c r="X4290" s="2">
        <v>2172370</v>
      </c>
      <c r="Y4290" s="2">
        <v>2153920</v>
      </c>
      <c r="Z4290" s="2">
        <v>2150140</v>
      </c>
      <c r="AA4290" s="2">
        <v>2152410</v>
      </c>
      <c r="AB4290" s="2">
        <v>2145080</v>
      </c>
      <c r="AC4290" s="2">
        <v>2152520</v>
      </c>
      <c r="AD4290" s="2">
        <v>2131990</v>
      </c>
      <c r="AE4290" s="2">
        <v>2107560</v>
      </c>
      <c r="AF4290" s="2">
        <v>2133110</v>
      </c>
    </row>
    <row r="4291" spans="1:32">
      <c r="A4291" t="s">
        <v>9908</v>
      </c>
      <c r="B4291" t="s">
        <v>19</v>
      </c>
      <c r="C4291" s="2">
        <v>3214900</v>
      </c>
      <c r="D4291" s="2">
        <v>4775060</v>
      </c>
      <c r="E4291" s="2">
        <v>4818130</v>
      </c>
      <c r="F4291" s="2">
        <v>3406380</v>
      </c>
      <c r="G4291" s="2">
        <v>2900740</v>
      </c>
      <c r="H4291" s="2">
        <v>2250700</v>
      </c>
      <c r="I4291" s="2">
        <v>1783390</v>
      </c>
      <c r="J4291" s="2">
        <v>1473610</v>
      </c>
      <c r="K4291" s="2">
        <v>1438860</v>
      </c>
      <c r="L4291" s="2">
        <v>1437670</v>
      </c>
      <c r="M4291" s="2">
        <v>1468560</v>
      </c>
      <c r="N4291" s="2">
        <v>1514860</v>
      </c>
      <c r="O4291" s="2">
        <v>1587360</v>
      </c>
      <c r="P4291" s="2">
        <v>1651880</v>
      </c>
      <c r="Q4291" s="2">
        <v>1711910</v>
      </c>
      <c r="R4291" s="2">
        <v>1727490</v>
      </c>
      <c r="S4291" s="2">
        <v>1757990</v>
      </c>
      <c r="T4291" s="2">
        <v>1819220</v>
      </c>
      <c r="U4291" s="2">
        <v>1802790</v>
      </c>
      <c r="V4291" s="2">
        <v>1884160</v>
      </c>
      <c r="W4291" s="2">
        <v>1932210</v>
      </c>
      <c r="X4291" s="2">
        <v>1949300</v>
      </c>
      <c r="Y4291" s="2">
        <v>1932740</v>
      </c>
      <c r="Z4291" s="2">
        <v>1929350</v>
      </c>
      <c r="AA4291" s="2">
        <v>1931390</v>
      </c>
      <c r="AB4291" s="2">
        <v>1924810</v>
      </c>
      <c r="AC4291" s="2">
        <v>1931490</v>
      </c>
      <c r="AD4291" s="2">
        <v>1913060</v>
      </c>
      <c r="AE4291" s="2">
        <v>1891140</v>
      </c>
      <c r="AF4291" s="2">
        <v>1914060</v>
      </c>
    </row>
    <row r="4292" spans="1:32">
      <c r="A4292" t="s">
        <v>9909</v>
      </c>
      <c r="B4292" t="s">
        <v>19</v>
      </c>
      <c r="C4292" s="2">
        <v>8338110</v>
      </c>
      <c r="D4292" s="2">
        <v>12384500</v>
      </c>
      <c r="E4292" s="2">
        <v>12496200</v>
      </c>
      <c r="F4292" s="2">
        <v>8834730</v>
      </c>
      <c r="G4292" s="2">
        <v>7523300</v>
      </c>
      <c r="H4292" s="2">
        <v>5837370</v>
      </c>
      <c r="I4292" s="2">
        <v>4625380</v>
      </c>
      <c r="J4292" s="2">
        <v>3821930</v>
      </c>
      <c r="K4292" s="2">
        <v>3731790</v>
      </c>
      <c r="L4292" s="2">
        <v>3728730</v>
      </c>
      <c r="M4292" s="2">
        <v>3808820</v>
      </c>
      <c r="N4292" s="2">
        <v>3928920</v>
      </c>
      <c r="O4292" s="2">
        <v>4116940</v>
      </c>
      <c r="P4292" s="2">
        <v>4284290</v>
      </c>
      <c r="Q4292" s="2">
        <v>4439980</v>
      </c>
      <c r="R4292" s="2">
        <v>4480390</v>
      </c>
      <c r="S4292" s="2">
        <v>4559500</v>
      </c>
      <c r="T4292" s="2">
        <v>4718290</v>
      </c>
      <c r="U4292" s="2">
        <v>4675680</v>
      </c>
      <c r="V4292" s="2">
        <v>4886730</v>
      </c>
      <c r="W4292" s="2">
        <v>5011340</v>
      </c>
      <c r="X4292" s="2">
        <v>5055670</v>
      </c>
      <c r="Y4292" s="2">
        <v>5012730</v>
      </c>
      <c r="Z4292" s="2">
        <v>5003920</v>
      </c>
      <c r="AA4292" s="2">
        <v>5009210</v>
      </c>
      <c r="AB4292" s="2">
        <v>4992140</v>
      </c>
      <c r="AC4292" s="2">
        <v>5009470</v>
      </c>
      <c r="AD4292" s="2">
        <v>4961670</v>
      </c>
      <c r="AE4292" s="2">
        <v>4904840</v>
      </c>
      <c r="AF4292" s="2">
        <v>4964280</v>
      </c>
    </row>
    <row r="4293" spans="1:32">
      <c r="A4293" t="s">
        <v>9910</v>
      </c>
      <c r="B4293" t="s">
        <v>19</v>
      </c>
      <c r="C4293">
        <v>842407</v>
      </c>
      <c r="D4293" s="2">
        <v>1251220</v>
      </c>
      <c r="E4293" s="2">
        <v>1262500</v>
      </c>
      <c r="F4293">
        <v>892581</v>
      </c>
      <c r="G4293">
        <v>760086</v>
      </c>
      <c r="H4293">
        <v>589755</v>
      </c>
      <c r="I4293">
        <v>467306</v>
      </c>
      <c r="J4293">
        <v>386133</v>
      </c>
      <c r="K4293">
        <v>377026</v>
      </c>
      <c r="L4293">
        <v>376717</v>
      </c>
      <c r="M4293">
        <v>384809</v>
      </c>
      <c r="N4293">
        <v>396942</v>
      </c>
      <c r="O4293">
        <v>415939</v>
      </c>
      <c r="P4293">
        <v>432845</v>
      </c>
      <c r="Q4293">
        <v>448576</v>
      </c>
      <c r="R4293">
        <v>452658</v>
      </c>
      <c r="S4293">
        <v>460650</v>
      </c>
      <c r="T4293">
        <v>476693</v>
      </c>
      <c r="U4293">
        <v>472388</v>
      </c>
      <c r="V4293">
        <v>493711</v>
      </c>
      <c r="W4293">
        <v>506301</v>
      </c>
      <c r="X4293">
        <v>510779</v>
      </c>
      <c r="Y4293">
        <v>506440</v>
      </c>
      <c r="Z4293">
        <v>505551</v>
      </c>
      <c r="AA4293">
        <v>506085</v>
      </c>
      <c r="AB4293">
        <v>504361</v>
      </c>
      <c r="AC4293">
        <v>506111</v>
      </c>
      <c r="AD4293">
        <v>501283</v>
      </c>
      <c r="AE4293">
        <v>495541</v>
      </c>
      <c r="AF4293">
        <v>501546</v>
      </c>
    </row>
    <row r="4294" spans="1:32">
      <c r="A4294" t="s">
        <v>9911</v>
      </c>
      <c r="B4294" t="s">
        <v>19</v>
      </c>
      <c r="C4294">
        <v>553582</v>
      </c>
      <c r="D4294">
        <v>822230</v>
      </c>
      <c r="E4294">
        <v>829646</v>
      </c>
      <c r="F4294">
        <v>586553</v>
      </c>
      <c r="G4294">
        <v>499485</v>
      </c>
      <c r="H4294">
        <v>387553</v>
      </c>
      <c r="I4294">
        <v>307087</v>
      </c>
      <c r="J4294">
        <v>253744</v>
      </c>
      <c r="K4294">
        <v>247760</v>
      </c>
      <c r="L4294">
        <v>247557</v>
      </c>
      <c r="M4294">
        <v>252875</v>
      </c>
      <c r="N4294">
        <v>260848</v>
      </c>
      <c r="O4294">
        <v>273331</v>
      </c>
      <c r="P4294">
        <v>284441</v>
      </c>
      <c r="Q4294">
        <v>294778</v>
      </c>
      <c r="R4294">
        <v>297461</v>
      </c>
      <c r="S4294">
        <v>302713</v>
      </c>
      <c r="T4294">
        <v>313255</v>
      </c>
      <c r="U4294">
        <v>310426</v>
      </c>
      <c r="V4294">
        <v>324438</v>
      </c>
      <c r="W4294">
        <v>332712</v>
      </c>
      <c r="X4294">
        <v>335655</v>
      </c>
      <c r="Y4294">
        <v>332804</v>
      </c>
      <c r="Z4294">
        <v>332219</v>
      </c>
      <c r="AA4294">
        <v>332570</v>
      </c>
      <c r="AB4294">
        <v>331437</v>
      </c>
      <c r="AC4294">
        <v>332587</v>
      </c>
      <c r="AD4294">
        <v>329414</v>
      </c>
      <c r="AE4294">
        <v>325641</v>
      </c>
      <c r="AF4294">
        <v>329588</v>
      </c>
    </row>
    <row r="4295" spans="1:32">
      <c r="A4295" t="s">
        <v>9912</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9913</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9914</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9915</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9916</v>
      </c>
      <c r="B4299" t="s">
        <v>19</v>
      </c>
      <c r="C4299">
        <v>2637.12</v>
      </c>
      <c r="D4299">
        <v>3556.7</v>
      </c>
      <c r="E4299">
        <v>3097.41</v>
      </c>
      <c r="F4299">
        <v>2972.79</v>
      </c>
      <c r="G4299">
        <v>2851.19</v>
      </c>
      <c r="H4299">
        <v>2733.6</v>
      </c>
      <c r="I4299">
        <v>2623.05</v>
      </c>
      <c r="J4299">
        <v>2520.54</v>
      </c>
      <c r="K4299">
        <v>2427.08</v>
      </c>
      <c r="L4299">
        <v>2345.67</v>
      </c>
      <c r="M4299">
        <v>2276.33</v>
      </c>
      <c r="N4299">
        <v>2220.0500000000002</v>
      </c>
      <c r="O4299">
        <v>2183.87</v>
      </c>
      <c r="P4299">
        <v>2161.7600000000002</v>
      </c>
      <c r="Q4299">
        <v>2154.7199999999998</v>
      </c>
      <c r="R4299">
        <v>2154.7199999999998</v>
      </c>
      <c r="S4299">
        <v>2155.73</v>
      </c>
      <c r="T4299">
        <v>2155.73</v>
      </c>
      <c r="U4299">
        <v>2156.73</v>
      </c>
      <c r="V4299">
        <v>2157.7399999999998</v>
      </c>
      <c r="W4299">
        <v>2157.7399999999998</v>
      </c>
      <c r="X4299">
        <v>2158.7399999999998</v>
      </c>
      <c r="Y4299">
        <v>2158.7399999999998</v>
      </c>
      <c r="Z4299">
        <v>2159.75</v>
      </c>
      <c r="AA4299">
        <v>2160.75</v>
      </c>
      <c r="AB4299">
        <v>2160.75</v>
      </c>
      <c r="AC4299">
        <v>2161.7600000000002</v>
      </c>
      <c r="AD4299">
        <v>2161.7600000000002</v>
      </c>
      <c r="AE4299">
        <v>2162.7600000000002</v>
      </c>
      <c r="AF4299">
        <v>2162.7600000000002</v>
      </c>
    </row>
    <row r="4300" spans="1:32">
      <c r="A4300" t="s">
        <v>9917</v>
      </c>
      <c r="B4300" t="s">
        <v>19</v>
      </c>
      <c r="C4300">
        <v>12996.7</v>
      </c>
      <c r="D4300">
        <v>17528.7</v>
      </c>
      <c r="E4300">
        <v>15265.1</v>
      </c>
      <c r="F4300">
        <v>14651</v>
      </c>
      <c r="G4300">
        <v>14051.7</v>
      </c>
      <c r="H4300">
        <v>13472.2</v>
      </c>
      <c r="I4300">
        <v>12927.3</v>
      </c>
      <c r="J4300">
        <v>12422.1</v>
      </c>
      <c r="K4300">
        <v>11961.5</v>
      </c>
      <c r="L4300">
        <v>11560.3</v>
      </c>
      <c r="M4300">
        <v>11218.5</v>
      </c>
      <c r="N4300">
        <v>10941.2</v>
      </c>
      <c r="O4300">
        <v>10762.9</v>
      </c>
      <c r="P4300">
        <v>10653.9</v>
      </c>
      <c r="Q4300">
        <v>10619.2</v>
      </c>
      <c r="R4300">
        <v>10619.2</v>
      </c>
      <c r="S4300">
        <v>10624.2</v>
      </c>
      <c r="T4300">
        <v>10624.2</v>
      </c>
      <c r="U4300">
        <v>10629.1</v>
      </c>
      <c r="V4300">
        <v>10634.1</v>
      </c>
      <c r="W4300">
        <v>10634.1</v>
      </c>
      <c r="X4300">
        <v>10639</v>
      </c>
      <c r="Y4300">
        <v>10639</v>
      </c>
      <c r="Z4300">
        <v>10644</v>
      </c>
      <c r="AA4300">
        <v>10649</v>
      </c>
      <c r="AB4300">
        <v>10649</v>
      </c>
      <c r="AC4300">
        <v>10653.9</v>
      </c>
      <c r="AD4300">
        <v>10653.9</v>
      </c>
      <c r="AE4300">
        <v>10658.9</v>
      </c>
      <c r="AF4300">
        <v>10658.9</v>
      </c>
    </row>
    <row r="4301" spans="1:32">
      <c r="A4301" t="s">
        <v>9918</v>
      </c>
      <c r="B4301" t="s">
        <v>19</v>
      </c>
      <c r="C4301">
        <v>38593.800000000003</v>
      </c>
      <c r="D4301">
        <v>52051.6</v>
      </c>
      <c r="E4301">
        <v>45330.1</v>
      </c>
      <c r="F4301">
        <v>43506.3</v>
      </c>
      <c r="G4301">
        <v>41726.6</v>
      </c>
      <c r="H4301">
        <v>40005.800000000003</v>
      </c>
      <c r="I4301">
        <v>38387.9</v>
      </c>
      <c r="J4301">
        <v>36887.699999999997</v>
      </c>
      <c r="K4301">
        <v>35519.800000000003</v>
      </c>
      <c r="L4301">
        <v>34328.5</v>
      </c>
      <c r="M4301">
        <v>33313.599999999999</v>
      </c>
      <c r="N4301">
        <v>32490</v>
      </c>
      <c r="O4301">
        <v>31960.5</v>
      </c>
      <c r="P4301">
        <v>31636.9</v>
      </c>
      <c r="Q4301">
        <v>31534</v>
      </c>
      <c r="R4301">
        <v>31534</v>
      </c>
      <c r="S4301">
        <v>31548.7</v>
      </c>
      <c r="T4301">
        <v>31548.7</v>
      </c>
      <c r="U4301">
        <v>31563.4</v>
      </c>
      <c r="V4301">
        <v>31578.1</v>
      </c>
      <c r="W4301">
        <v>31578.1</v>
      </c>
      <c r="X4301">
        <v>31592.799999999999</v>
      </c>
      <c r="Y4301">
        <v>31592.799999999999</v>
      </c>
      <c r="Z4301">
        <v>31607.5</v>
      </c>
      <c r="AA4301">
        <v>31622.2</v>
      </c>
      <c r="AB4301">
        <v>31622.2</v>
      </c>
      <c r="AC4301">
        <v>31636.9</v>
      </c>
      <c r="AD4301">
        <v>31636.9</v>
      </c>
      <c r="AE4301">
        <v>31651.599999999999</v>
      </c>
      <c r="AF4301">
        <v>31651.599999999999</v>
      </c>
    </row>
    <row r="4302" spans="1:32">
      <c r="A4302" t="s">
        <v>9919</v>
      </c>
      <c r="B4302" t="s">
        <v>19</v>
      </c>
      <c r="C4302">
        <v>2734.21</v>
      </c>
      <c r="D4302">
        <v>3687.64</v>
      </c>
      <c r="E4302">
        <v>3211.44</v>
      </c>
      <c r="F4302">
        <v>3082.24</v>
      </c>
      <c r="G4302">
        <v>2956.15</v>
      </c>
      <c r="H4302">
        <v>2834.24</v>
      </c>
      <c r="I4302">
        <v>2719.62</v>
      </c>
      <c r="J4302">
        <v>2613.34</v>
      </c>
      <c r="K4302">
        <v>2516.4299999999998</v>
      </c>
      <c r="L4302">
        <v>2432.0300000000002</v>
      </c>
      <c r="M4302">
        <v>2360.13</v>
      </c>
      <c r="N4302">
        <v>2301.7800000000002</v>
      </c>
      <c r="O4302">
        <v>2264.27</v>
      </c>
      <c r="P4302">
        <v>2241.34</v>
      </c>
      <c r="Q4302">
        <v>2234.0500000000002</v>
      </c>
      <c r="R4302">
        <v>2234.0500000000002</v>
      </c>
      <c r="S4302">
        <v>2235.09</v>
      </c>
      <c r="T4302">
        <v>2235.09</v>
      </c>
      <c r="U4302">
        <v>2236.13</v>
      </c>
      <c r="V4302">
        <v>2237.17</v>
      </c>
      <c r="W4302">
        <v>2237.17</v>
      </c>
      <c r="X4302">
        <v>2238.2199999999998</v>
      </c>
      <c r="Y4302">
        <v>2238.2199999999998</v>
      </c>
      <c r="Z4302">
        <v>2239.2600000000002</v>
      </c>
      <c r="AA4302">
        <v>2240.3000000000002</v>
      </c>
      <c r="AB4302">
        <v>2240.3000000000002</v>
      </c>
      <c r="AC4302">
        <v>2241.34</v>
      </c>
      <c r="AD4302">
        <v>2241.34</v>
      </c>
      <c r="AE4302">
        <v>2242.38</v>
      </c>
      <c r="AF4302">
        <v>2242.38</v>
      </c>
    </row>
    <row r="4303" spans="1:32">
      <c r="A4303" t="s">
        <v>9920</v>
      </c>
      <c r="B4303" t="s">
        <v>19</v>
      </c>
      <c r="C4303">
        <v>2453.44</v>
      </c>
      <c r="D4303">
        <v>3308.97</v>
      </c>
      <c r="E4303">
        <v>2881.67</v>
      </c>
      <c r="F4303">
        <v>2765.73</v>
      </c>
      <c r="G4303">
        <v>2652.6</v>
      </c>
      <c r="H4303">
        <v>2543.1999999999998</v>
      </c>
      <c r="I4303">
        <v>2440.35</v>
      </c>
      <c r="J4303">
        <v>2344.98</v>
      </c>
      <c r="K4303">
        <v>2258.0300000000002</v>
      </c>
      <c r="L4303">
        <v>2182.29</v>
      </c>
      <c r="M4303">
        <v>2117.7800000000002</v>
      </c>
      <c r="N4303">
        <v>2065.42</v>
      </c>
      <c r="O4303">
        <v>2031.76</v>
      </c>
      <c r="P4303">
        <v>2011.19</v>
      </c>
      <c r="Q4303">
        <v>2004.64</v>
      </c>
      <c r="R4303">
        <v>2004.64</v>
      </c>
      <c r="S4303">
        <v>2005.58</v>
      </c>
      <c r="T4303">
        <v>2005.58</v>
      </c>
      <c r="U4303">
        <v>2006.51</v>
      </c>
      <c r="V4303">
        <v>2007.45</v>
      </c>
      <c r="W4303">
        <v>2007.45</v>
      </c>
      <c r="X4303">
        <v>2008.38</v>
      </c>
      <c r="Y4303">
        <v>2008.38</v>
      </c>
      <c r="Z4303">
        <v>2009.32</v>
      </c>
      <c r="AA4303">
        <v>2010.25</v>
      </c>
      <c r="AB4303">
        <v>2010.25</v>
      </c>
      <c r="AC4303">
        <v>2011.19</v>
      </c>
      <c r="AD4303">
        <v>2011.19</v>
      </c>
      <c r="AE4303">
        <v>2012.12</v>
      </c>
      <c r="AF4303">
        <v>2012.12</v>
      </c>
    </row>
    <row r="4304" spans="1:32">
      <c r="A4304" t="s">
        <v>9921</v>
      </c>
      <c r="B4304" t="s">
        <v>19</v>
      </c>
      <c r="C4304">
        <v>6363.2</v>
      </c>
      <c r="D4304">
        <v>8582.08</v>
      </c>
      <c r="E4304">
        <v>7473.85</v>
      </c>
      <c r="F4304">
        <v>7173.15</v>
      </c>
      <c r="G4304">
        <v>6879.73</v>
      </c>
      <c r="H4304">
        <v>6596</v>
      </c>
      <c r="I4304">
        <v>6329.25</v>
      </c>
      <c r="J4304">
        <v>6081.9</v>
      </c>
      <c r="K4304">
        <v>5856.38</v>
      </c>
      <c r="L4304">
        <v>5659.95</v>
      </c>
      <c r="M4304">
        <v>5492.63</v>
      </c>
      <c r="N4304">
        <v>5356.83</v>
      </c>
      <c r="O4304">
        <v>5269.53</v>
      </c>
      <c r="P4304">
        <v>5216.18</v>
      </c>
      <c r="Q4304">
        <v>5199.2</v>
      </c>
      <c r="R4304">
        <v>5199.2</v>
      </c>
      <c r="S4304">
        <v>5201.63</v>
      </c>
      <c r="T4304">
        <v>5201.63</v>
      </c>
      <c r="U4304">
        <v>5204.05</v>
      </c>
      <c r="V4304">
        <v>5206.4799999999996</v>
      </c>
      <c r="W4304">
        <v>5206.4799999999996</v>
      </c>
      <c r="X4304">
        <v>5208.8999999999996</v>
      </c>
      <c r="Y4304">
        <v>5208.8999999999996</v>
      </c>
      <c r="Z4304">
        <v>5211.33</v>
      </c>
      <c r="AA4304">
        <v>5213.75</v>
      </c>
      <c r="AB4304">
        <v>5213.75</v>
      </c>
      <c r="AC4304">
        <v>5216.18</v>
      </c>
      <c r="AD4304">
        <v>5216.18</v>
      </c>
      <c r="AE4304">
        <v>5218.6000000000004</v>
      </c>
      <c r="AF4304">
        <v>5218.6000000000004</v>
      </c>
    </row>
    <row r="4305" spans="1:32">
      <c r="A4305" t="s">
        <v>9922</v>
      </c>
      <c r="B4305" t="s">
        <v>19</v>
      </c>
      <c r="C4305">
        <v>642.88</v>
      </c>
      <c r="D4305">
        <v>867.05499999999995</v>
      </c>
      <c r="E4305">
        <v>755.09</v>
      </c>
      <c r="F4305">
        <v>724.71</v>
      </c>
      <c r="G4305">
        <v>695.06500000000005</v>
      </c>
      <c r="H4305">
        <v>666.4</v>
      </c>
      <c r="I4305">
        <v>639.45000000000005</v>
      </c>
      <c r="J4305">
        <v>614.46</v>
      </c>
      <c r="K4305">
        <v>591.67499999999995</v>
      </c>
      <c r="L4305">
        <v>571.83000000000004</v>
      </c>
      <c r="M4305">
        <v>554.92499999999995</v>
      </c>
      <c r="N4305">
        <v>541.20500000000004</v>
      </c>
      <c r="O4305">
        <v>532.38499999999999</v>
      </c>
      <c r="P4305">
        <v>526.995</v>
      </c>
      <c r="Q4305">
        <v>525.28</v>
      </c>
      <c r="R4305">
        <v>525.28</v>
      </c>
      <c r="S4305">
        <v>525.52499999999998</v>
      </c>
      <c r="T4305">
        <v>525.52499999999998</v>
      </c>
      <c r="U4305">
        <v>525.77</v>
      </c>
      <c r="V4305">
        <v>526.01499999999999</v>
      </c>
      <c r="W4305">
        <v>526.01499999999999</v>
      </c>
      <c r="X4305">
        <v>526.26</v>
      </c>
      <c r="Y4305">
        <v>526.26</v>
      </c>
      <c r="Z4305">
        <v>526.505</v>
      </c>
      <c r="AA4305">
        <v>526.75</v>
      </c>
      <c r="AB4305">
        <v>526.75</v>
      </c>
      <c r="AC4305">
        <v>526.995</v>
      </c>
      <c r="AD4305">
        <v>526.995</v>
      </c>
      <c r="AE4305">
        <v>527.24</v>
      </c>
      <c r="AF4305">
        <v>527.24</v>
      </c>
    </row>
    <row r="4306" spans="1:32">
      <c r="A4306" t="s">
        <v>9923</v>
      </c>
      <c r="B4306" t="s">
        <v>19</v>
      </c>
      <c r="C4306">
        <v>422.464</v>
      </c>
      <c r="D4306">
        <v>569.779</v>
      </c>
      <c r="E4306">
        <v>496.202</v>
      </c>
      <c r="F4306">
        <v>476.238</v>
      </c>
      <c r="G4306">
        <v>456.75700000000001</v>
      </c>
      <c r="H4306">
        <v>437.92</v>
      </c>
      <c r="I4306">
        <v>420.21</v>
      </c>
      <c r="J4306">
        <v>403.78800000000001</v>
      </c>
      <c r="K4306">
        <v>388.815</v>
      </c>
      <c r="L4306">
        <v>375.774</v>
      </c>
      <c r="M4306">
        <v>364.66500000000002</v>
      </c>
      <c r="N4306">
        <v>355.649</v>
      </c>
      <c r="O4306">
        <v>349.85300000000001</v>
      </c>
      <c r="P4306">
        <v>346.31099999999998</v>
      </c>
      <c r="Q4306">
        <v>345.18400000000003</v>
      </c>
      <c r="R4306">
        <v>345.18400000000003</v>
      </c>
      <c r="S4306">
        <v>345.34500000000003</v>
      </c>
      <c r="T4306">
        <v>345.34500000000003</v>
      </c>
      <c r="U4306">
        <v>345.50599999999997</v>
      </c>
      <c r="V4306">
        <v>345.66699999999997</v>
      </c>
      <c r="W4306">
        <v>345.66699999999997</v>
      </c>
      <c r="X4306">
        <v>345.82799999999997</v>
      </c>
      <c r="Y4306">
        <v>345.82799999999997</v>
      </c>
      <c r="Z4306">
        <v>345.98899999999998</v>
      </c>
      <c r="AA4306">
        <v>346.15</v>
      </c>
      <c r="AB4306">
        <v>346.15</v>
      </c>
      <c r="AC4306">
        <v>346.31099999999998</v>
      </c>
      <c r="AD4306">
        <v>346.31099999999998</v>
      </c>
      <c r="AE4306">
        <v>346.47199999999998</v>
      </c>
      <c r="AF4306">
        <v>346.47199999999998</v>
      </c>
    </row>
    <row r="4307" spans="1:32">
      <c r="A4307" t="s">
        <v>9924</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9925</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9926</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9927</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9928</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9929</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9930</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9931</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9932</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9933</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9934</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9935</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9936</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9937</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9938</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9939</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9940</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9941</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9942</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9943</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9944</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9945</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9946</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9947</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9948</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9949</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9950</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9951</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9952</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9953</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9954</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9955</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9956</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9957</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9958</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9959</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9960</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9961</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9962</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9963</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9964</v>
      </c>
      <c r="B4347" t="s">
        <v>19</v>
      </c>
      <c r="C4347">
        <v>120254</v>
      </c>
      <c r="D4347">
        <v>313881</v>
      </c>
      <c r="E4347">
        <v>259559</v>
      </c>
      <c r="F4347">
        <v>248116</v>
      </c>
      <c r="G4347">
        <v>237695</v>
      </c>
      <c r="H4347">
        <v>226735</v>
      </c>
      <c r="I4347">
        <v>214576</v>
      </c>
      <c r="J4347">
        <v>203137</v>
      </c>
      <c r="K4347">
        <v>192898</v>
      </c>
      <c r="L4347">
        <v>183599</v>
      </c>
      <c r="M4347">
        <v>175540</v>
      </c>
      <c r="N4347">
        <v>168614</v>
      </c>
      <c r="O4347">
        <v>163396</v>
      </c>
      <c r="P4347">
        <v>159316</v>
      </c>
      <c r="Q4347">
        <v>156481</v>
      </c>
      <c r="R4347">
        <v>154116</v>
      </c>
      <c r="S4347">
        <v>151860</v>
      </c>
      <c r="T4347">
        <v>149522</v>
      </c>
      <c r="U4347">
        <v>147249</v>
      </c>
      <c r="V4347">
        <v>145037</v>
      </c>
      <c r="W4347">
        <v>142819</v>
      </c>
      <c r="X4347">
        <v>140554</v>
      </c>
      <c r="Y4347">
        <v>138419</v>
      </c>
      <c r="Z4347">
        <v>136272</v>
      </c>
      <c r="AA4347">
        <v>134225</v>
      </c>
      <c r="AB4347">
        <v>132130</v>
      </c>
      <c r="AC4347">
        <v>130101</v>
      </c>
      <c r="AD4347">
        <v>128111</v>
      </c>
      <c r="AE4347">
        <v>126155</v>
      </c>
      <c r="AF4347">
        <v>124282</v>
      </c>
    </row>
    <row r="4348" spans="1:32">
      <c r="A4348" t="s">
        <v>9965</v>
      </c>
      <c r="B4348" t="s">
        <v>19</v>
      </c>
      <c r="C4348">
        <v>592654</v>
      </c>
      <c r="D4348" s="2">
        <v>1546920</v>
      </c>
      <c r="E4348" s="2">
        <v>1279200</v>
      </c>
      <c r="F4348" s="2">
        <v>1222810</v>
      </c>
      <c r="G4348" s="2">
        <v>1171450</v>
      </c>
      <c r="H4348" s="2">
        <v>1117430</v>
      </c>
      <c r="I4348" s="2">
        <v>1057510</v>
      </c>
      <c r="J4348" s="2">
        <v>1001130</v>
      </c>
      <c r="K4348">
        <v>950671</v>
      </c>
      <c r="L4348">
        <v>904841</v>
      </c>
      <c r="M4348">
        <v>865122</v>
      </c>
      <c r="N4348">
        <v>830991</v>
      </c>
      <c r="O4348">
        <v>805276</v>
      </c>
      <c r="P4348">
        <v>785167</v>
      </c>
      <c r="Q4348">
        <v>771193</v>
      </c>
      <c r="R4348">
        <v>759540</v>
      </c>
      <c r="S4348">
        <v>748422</v>
      </c>
      <c r="T4348">
        <v>736898</v>
      </c>
      <c r="U4348">
        <v>725697</v>
      </c>
      <c r="V4348">
        <v>714794</v>
      </c>
      <c r="W4348">
        <v>703865</v>
      </c>
      <c r="X4348">
        <v>692703</v>
      </c>
      <c r="Y4348">
        <v>682178</v>
      </c>
      <c r="Z4348">
        <v>671598</v>
      </c>
      <c r="AA4348">
        <v>661508</v>
      </c>
      <c r="AB4348">
        <v>651182</v>
      </c>
      <c r="AC4348">
        <v>641182</v>
      </c>
      <c r="AD4348">
        <v>631375</v>
      </c>
      <c r="AE4348">
        <v>621735</v>
      </c>
      <c r="AF4348">
        <v>612508</v>
      </c>
    </row>
    <row r="4349" spans="1:32">
      <c r="A4349" t="s">
        <v>9966</v>
      </c>
      <c r="B4349" t="s">
        <v>19</v>
      </c>
      <c r="C4349" s="2">
        <v>1759890</v>
      </c>
      <c r="D4349" s="2">
        <v>4593600</v>
      </c>
      <c r="E4349" s="2">
        <v>3798600</v>
      </c>
      <c r="F4349" s="2">
        <v>3631140</v>
      </c>
      <c r="G4349" s="2">
        <v>3478630</v>
      </c>
      <c r="H4349" s="2">
        <v>3318220</v>
      </c>
      <c r="I4349" s="2">
        <v>3140290</v>
      </c>
      <c r="J4349" s="2">
        <v>2972870</v>
      </c>
      <c r="K4349" s="2">
        <v>2823030</v>
      </c>
      <c r="L4349" s="2">
        <v>2686940</v>
      </c>
      <c r="M4349" s="2">
        <v>2568990</v>
      </c>
      <c r="N4349" s="2">
        <v>2467640</v>
      </c>
      <c r="O4349" s="2">
        <v>2391280</v>
      </c>
      <c r="P4349" s="2">
        <v>2331560</v>
      </c>
      <c r="Q4349" s="2">
        <v>2290070</v>
      </c>
      <c r="R4349" s="2">
        <v>2255460</v>
      </c>
      <c r="S4349" s="2">
        <v>2222450</v>
      </c>
      <c r="T4349" s="2">
        <v>2188230</v>
      </c>
      <c r="U4349" s="2">
        <v>2154970</v>
      </c>
      <c r="V4349" s="2">
        <v>2122590</v>
      </c>
      <c r="W4349" s="2">
        <v>2090140</v>
      </c>
      <c r="X4349" s="2">
        <v>2056990</v>
      </c>
      <c r="Y4349" s="2">
        <v>2025740</v>
      </c>
      <c r="Z4349" s="2">
        <v>1994320</v>
      </c>
      <c r="AA4349" s="2">
        <v>1964360</v>
      </c>
      <c r="AB4349" s="2">
        <v>1933690</v>
      </c>
      <c r="AC4349" s="2">
        <v>1904000</v>
      </c>
      <c r="AD4349" s="2">
        <v>1874880</v>
      </c>
      <c r="AE4349" s="2">
        <v>1846250</v>
      </c>
      <c r="AF4349" s="2">
        <v>1818850</v>
      </c>
    </row>
    <row r="4350" spans="1:32">
      <c r="A4350" t="s">
        <v>9967</v>
      </c>
      <c r="B4350" t="s">
        <v>19</v>
      </c>
      <c r="C4350">
        <v>124681</v>
      </c>
      <c r="D4350">
        <v>325437</v>
      </c>
      <c r="E4350">
        <v>269115</v>
      </c>
      <c r="F4350">
        <v>257251</v>
      </c>
      <c r="G4350">
        <v>246446</v>
      </c>
      <c r="H4350">
        <v>235082</v>
      </c>
      <c r="I4350">
        <v>222476</v>
      </c>
      <c r="J4350">
        <v>210616</v>
      </c>
      <c r="K4350">
        <v>200000</v>
      </c>
      <c r="L4350">
        <v>190358</v>
      </c>
      <c r="M4350">
        <v>182002</v>
      </c>
      <c r="N4350">
        <v>174822</v>
      </c>
      <c r="O4350">
        <v>169412</v>
      </c>
      <c r="P4350">
        <v>165182</v>
      </c>
      <c r="Q4350">
        <v>162242</v>
      </c>
      <c r="R4350">
        <v>159790</v>
      </c>
      <c r="S4350">
        <v>157451</v>
      </c>
      <c r="T4350">
        <v>155027</v>
      </c>
      <c r="U4350">
        <v>152670</v>
      </c>
      <c r="V4350">
        <v>150377</v>
      </c>
      <c r="W4350">
        <v>148077</v>
      </c>
      <c r="X4350">
        <v>145729</v>
      </c>
      <c r="Y4350">
        <v>143515</v>
      </c>
      <c r="Z4350">
        <v>141289</v>
      </c>
      <c r="AA4350">
        <v>139166</v>
      </c>
      <c r="AB4350">
        <v>136994</v>
      </c>
      <c r="AC4350">
        <v>134890</v>
      </c>
      <c r="AD4350">
        <v>132827</v>
      </c>
      <c r="AE4350">
        <v>130799</v>
      </c>
      <c r="AF4350">
        <v>128858</v>
      </c>
    </row>
    <row r="4351" spans="1:32">
      <c r="A4351" t="s">
        <v>9968</v>
      </c>
      <c r="B4351" t="s">
        <v>19</v>
      </c>
      <c r="C4351">
        <v>111878</v>
      </c>
      <c r="D4351">
        <v>292019</v>
      </c>
      <c r="E4351">
        <v>241480</v>
      </c>
      <c r="F4351">
        <v>230835</v>
      </c>
      <c r="G4351">
        <v>221139</v>
      </c>
      <c r="H4351">
        <v>210942</v>
      </c>
      <c r="I4351">
        <v>199631</v>
      </c>
      <c r="J4351">
        <v>188988</v>
      </c>
      <c r="K4351">
        <v>179462</v>
      </c>
      <c r="L4351">
        <v>170811</v>
      </c>
      <c r="M4351">
        <v>163313</v>
      </c>
      <c r="N4351">
        <v>156870</v>
      </c>
      <c r="O4351">
        <v>152016</v>
      </c>
      <c r="P4351">
        <v>148220</v>
      </c>
      <c r="Q4351">
        <v>145581</v>
      </c>
      <c r="R4351">
        <v>143382</v>
      </c>
      <c r="S4351">
        <v>141283</v>
      </c>
      <c r="T4351">
        <v>139108</v>
      </c>
      <c r="U4351">
        <v>136993</v>
      </c>
      <c r="V4351">
        <v>134935</v>
      </c>
      <c r="W4351">
        <v>132872</v>
      </c>
      <c r="X4351">
        <v>130765</v>
      </c>
      <c r="Y4351">
        <v>128778</v>
      </c>
      <c r="Z4351">
        <v>126781</v>
      </c>
      <c r="AA4351">
        <v>124876</v>
      </c>
      <c r="AB4351">
        <v>122926</v>
      </c>
      <c r="AC4351">
        <v>121039</v>
      </c>
      <c r="AD4351">
        <v>119187</v>
      </c>
      <c r="AE4351">
        <v>117368</v>
      </c>
      <c r="AF4351">
        <v>115626</v>
      </c>
    </row>
    <row r="4352" spans="1:32">
      <c r="A4352" t="s">
        <v>9969</v>
      </c>
      <c r="B4352" t="s">
        <v>19</v>
      </c>
      <c r="C4352">
        <v>290165</v>
      </c>
      <c r="D4352">
        <v>757375</v>
      </c>
      <c r="E4352">
        <v>626299</v>
      </c>
      <c r="F4352">
        <v>598689</v>
      </c>
      <c r="G4352">
        <v>573544</v>
      </c>
      <c r="H4352">
        <v>547096</v>
      </c>
      <c r="I4352">
        <v>517759</v>
      </c>
      <c r="J4352">
        <v>490156</v>
      </c>
      <c r="K4352">
        <v>465451</v>
      </c>
      <c r="L4352">
        <v>443012</v>
      </c>
      <c r="M4352">
        <v>423566</v>
      </c>
      <c r="N4352">
        <v>406855</v>
      </c>
      <c r="O4352">
        <v>394265</v>
      </c>
      <c r="P4352">
        <v>384420</v>
      </c>
      <c r="Q4352">
        <v>377578</v>
      </c>
      <c r="R4352">
        <v>371872</v>
      </c>
      <c r="S4352">
        <v>366429</v>
      </c>
      <c r="T4352">
        <v>360787</v>
      </c>
      <c r="U4352">
        <v>355303</v>
      </c>
      <c r="V4352">
        <v>349965</v>
      </c>
      <c r="W4352">
        <v>344614</v>
      </c>
      <c r="X4352">
        <v>339149</v>
      </c>
      <c r="Y4352">
        <v>333996</v>
      </c>
      <c r="Z4352">
        <v>328816</v>
      </c>
      <c r="AA4352">
        <v>323876</v>
      </c>
      <c r="AB4352">
        <v>318820</v>
      </c>
      <c r="AC4352">
        <v>313924</v>
      </c>
      <c r="AD4352">
        <v>309123</v>
      </c>
      <c r="AE4352">
        <v>304403</v>
      </c>
      <c r="AF4352">
        <v>299885</v>
      </c>
    </row>
    <row r="4353" spans="1:32">
      <c r="A4353" t="s">
        <v>9970</v>
      </c>
      <c r="B4353" t="s">
        <v>19</v>
      </c>
      <c r="C4353">
        <v>29315.599999999999</v>
      </c>
      <c r="D4353">
        <v>76518.3</v>
      </c>
      <c r="E4353">
        <v>63275.6</v>
      </c>
      <c r="F4353">
        <v>60486.1</v>
      </c>
      <c r="G4353">
        <v>57945.599999999999</v>
      </c>
      <c r="H4353">
        <v>55273.599999999999</v>
      </c>
      <c r="I4353">
        <v>52309.599999999999</v>
      </c>
      <c r="J4353">
        <v>49520.9</v>
      </c>
      <c r="K4353">
        <v>47024.9</v>
      </c>
      <c r="L4353">
        <v>44758</v>
      </c>
      <c r="M4353">
        <v>42793.3</v>
      </c>
      <c r="N4353">
        <v>41104.9</v>
      </c>
      <c r="O4353">
        <v>39833</v>
      </c>
      <c r="P4353">
        <v>38838.300000000003</v>
      </c>
      <c r="Q4353">
        <v>38147</v>
      </c>
      <c r="R4353">
        <v>37570.6</v>
      </c>
      <c r="S4353">
        <v>37020.699999999997</v>
      </c>
      <c r="T4353">
        <v>36450.699999999997</v>
      </c>
      <c r="U4353">
        <v>35896.6</v>
      </c>
      <c r="V4353">
        <v>35357.300000000003</v>
      </c>
      <c r="W4353">
        <v>34816.6</v>
      </c>
      <c r="X4353">
        <v>34264.5</v>
      </c>
      <c r="Y4353">
        <v>33743.9</v>
      </c>
      <c r="Z4353">
        <v>33220.6</v>
      </c>
      <c r="AA4353">
        <v>32721.5</v>
      </c>
      <c r="AB4353">
        <v>32210.7</v>
      </c>
      <c r="AC4353">
        <v>31716.1</v>
      </c>
      <c r="AD4353">
        <v>31230.9</v>
      </c>
      <c r="AE4353">
        <v>30754.1</v>
      </c>
      <c r="AF4353">
        <v>30297.7</v>
      </c>
    </row>
    <row r="4354" spans="1:32">
      <c r="A4354" t="s">
        <v>9971</v>
      </c>
      <c r="B4354" t="s">
        <v>19</v>
      </c>
      <c r="C4354">
        <v>19264.599999999999</v>
      </c>
      <c r="D4354">
        <v>50283.4</v>
      </c>
      <c r="E4354">
        <v>41581.1</v>
      </c>
      <c r="F4354">
        <v>39748</v>
      </c>
      <c r="G4354">
        <v>38078.6</v>
      </c>
      <c r="H4354">
        <v>36322.699999999997</v>
      </c>
      <c r="I4354">
        <v>34374.9</v>
      </c>
      <c r="J4354">
        <v>32542.3</v>
      </c>
      <c r="K4354">
        <v>30902.1</v>
      </c>
      <c r="L4354">
        <v>29412.400000000001</v>
      </c>
      <c r="M4354">
        <v>28121.3</v>
      </c>
      <c r="N4354">
        <v>27011.8</v>
      </c>
      <c r="O4354">
        <v>26175.9</v>
      </c>
      <c r="P4354">
        <v>25522.3</v>
      </c>
      <c r="Q4354">
        <v>25068</v>
      </c>
      <c r="R4354">
        <v>24689.3</v>
      </c>
      <c r="S4354">
        <v>24327.9</v>
      </c>
      <c r="T4354">
        <v>23953.3</v>
      </c>
      <c r="U4354">
        <v>23589.200000000001</v>
      </c>
      <c r="V4354">
        <v>23234.799999999999</v>
      </c>
      <c r="W4354">
        <v>22879.5</v>
      </c>
      <c r="X4354">
        <v>22516.7</v>
      </c>
      <c r="Y4354">
        <v>22174.6</v>
      </c>
      <c r="Z4354">
        <v>21830.7</v>
      </c>
      <c r="AA4354">
        <v>21502.7</v>
      </c>
      <c r="AB4354">
        <v>21167</v>
      </c>
      <c r="AC4354">
        <v>20842</v>
      </c>
      <c r="AD4354">
        <v>20523.2</v>
      </c>
      <c r="AE4354">
        <v>20209.8</v>
      </c>
      <c r="AF4354">
        <v>19909.900000000001</v>
      </c>
    </row>
    <row r="4355" spans="1:32">
      <c r="A4355" t="s">
        <v>9972</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9973</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9974</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9975</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9976</v>
      </c>
      <c r="B4359" t="s">
        <v>19</v>
      </c>
      <c r="C4359">
        <v>8.1967800000000004</v>
      </c>
      <c r="D4359">
        <v>11.055</v>
      </c>
      <c r="E4359">
        <v>9.0218799999999995</v>
      </c>
      <c r="F4359">
        <v>8.9997699999999998</v>
      </c>
      <c r="G4359">
        <v>8.9806799999999996</v>
      </c>
      <c r="H4359">
        <v>7.9666300000000003</v>
      </c>
      <c r="I4359">
        <v>7.9505499999999998</v>
      </c>
      <c r="J4359">
        <v>7.9334699999999998</v>
      </c>
      <c r="K4359">
        <v>6.92746</v>
      </c>
      <c r="L4359">
        <v>6.9133899999999997</v>
      </c>
      <c r="M4359">
        <v>6.8993200000000003</v>
      </c>
      <c r="N4359">
        <v>6.8852500000000001</v>
      </c>
      <c r="O4359">
        <v>6.8882700000000003</v>
      </c>
      <c r="P4359">
        <v>6.8902799999999997</v>
      </c>
      <c r="Q4359">
        <v>6.89229</v>
      </c>
      <c r="R4359">
        <v>6.8952999999999998</v>
      </c>
      <c r="S4359">
        <v>6.8973100000000001</v>
      </c>
      <c r="T4359">
        <v>6.9003300000000003</v>
      </c>
      <c r="U4359">
        <v>6.9023399999999997</v>
      </c>
      <c r="V4359">
        <v>6.90435</v>
      </c>
      <c r="W4359">
        <v>6.9063600000000003</v>
      </c>
      <c r="X4359">
        <v>6.90937</v>
      </c>
      <c r="Y4359">
        <v>6.9113800000000003</v>
      </c>
      <c r="Z4359">
        <v>6.9133899999999997</v>
      </c>
      <c r="AA4359">
        <v>6.9154</v>
      </c>
      <c r="AB4359">
        <v>6.9174100000000003</v>
      </c>
      <c r="AC4359">
        <v>6.9194199999999997</v>
      </c>
      <c r="AD4359">
        <v>6.92143</v>
      </c>
      <c r="AE4359">
        <v>6.9234400000000003</v>
      </c>
      <c r="AF4359">
        <v>6.9254499999999997</v>
      </c>
    </row>
    <row r="4360" spans="1:32">
      <c r="A4360" t="s">
        <v>9977</v>
      </c>
      <c r="B4360" t="s">
        <v>19</v>
      </c>
      <c r="C4360">
        <v>40.396700000000003</v>
      </c>
      <c r="D4360">
        <v>54.482999999999997</v>
      </c>
      <c r="E4360">
        <v>44.463099999999997</v>
      </c>
      <c r="F4360">
        <v>44.354100000000003</v>
      </c>
      <c r="G4360">
        <v>44.26</v>
      </c>
      <c r="H4360">
        <v>39.2624</v>
      </c>
      <c r="I4360">
        <v>39.183199999999999</v>
      </c>
      <c r="J4360">
        <v>39.098999999999997</v>
      </c>
      <c r="K4360">
        <v>34.140999999999998</v>
      </c>
      <c r="L4360">
        <v>34.0717</v>
      </c>
      <c r="M4360">
        <v>34.002299999999998</v>
      </c>
      <c r="N4360">
        <v>33.933</v>
      </c>
      <c r="O4360">
        <v>33.947899999999997</v>
      </c>
      <c r="P4360">
        <v>33.957799999999999</v>
      </c>
      <c r="Q4360">
        <v>33.967700000000001</v>
      </c>
      <c r="R4360">
        <v>33.982500000000002</v>
      </c>
      <c r="S4360">
        <v>33.992400000000004</v>
      </c>
      <c r="T4360">
        <v>34.007300000000001</v>
      </c>
      <c r="U4360">
        <v>34.017200000000003</v>
      </c>
      <c r="V4360">
        <v>34.027099999999997</v>
      </c>
      <c r="W4360">
        <v>34.036999999999999</v>
      </c>
      <c r="X4360">
        <v>34.051900000000003</v>
      </c>
      <c r="Y4360">
        <v>34.061799999999998</v>
      </c>
      <c r="Z4360">
        <v>34.0717</v>
      </c>
      <c r="AA4360">
        <v>34.081600000000002</v>
      </c>
      <c r="AB4360">
        <v>34.091500000000003</v>
      </c>
      <c r="AC4360">
        <v>34.101399999999998</v>
      </c>
      <c r="AD4360">
        <v>34.1113</v>
      </c>
      <c r="AE4360">
        <v>34.121200000000002</v>
      </c>
      <c r="AF4360">
        <v>34.131100000000004</v>
      </c>
    </row>
    <row r="4361" spans="1:32">
      <c r="A4361" t="s">
        <v>9978</v>
      </c>
      <c r="B4361" t="s">
        <v>19</v>
      </c>
      <c r="C4361">
        <v>119.958</v>
      </c>
      <c r="D4361">
        <v>161.78800000000001</v>
      </c>
      <c r="E4361">
        <v>132.03399999999999</v>
      </c>
      <c r="F4361">
        <v>131.71</v>
      </c>
      <c r="G4361">
        <v>131.43100000000001</v>
      </c>
      <c r="H4361">
        <v>116.59</v>
      </c>
      <c r="I4361">
        <v>116.355</v>
      </c>
      <c r="J4361">
        <v>116.105</v>
      </c>
      <c r="K4361">
        <v>101.38200000000001</v>
      </c>
      <c r="L4361">
        <v>101.176</v>
      </c>
      <c r="M4361">
        <v>100.97</v>
      </c>
      <c r="N4361">
        <v>100.765</v>
      </c>
      <c r="O4361">
        <v>100.809</v>
      </c>
      <c r="P4361">
        <v>100.83799999999999</v>
      </c>
      <c r="Q4361">
        <v>100.867</v>
      </c>
      <c r="R4361">
        <v>100.91200000000001</v>
      </c>
      <c r="S4361">
        <v>100.941</v>
      </c>
      <c r="T4361">
        <v>100.985</v>
      </c>
      <c r="U4361">
        <v>101.015</v>
      </c>
      <c r="V4361">
        <v>101.044</v>
      </c>
      <c r="W4361">
        <v>101.07299999999999</v>
      </c>
      <c r="X4361">
        <v>101.117</v>
      </c>
      <c r="Y4361">
        <v>101.14700000000001</v>
      </c>
      <c r="Z4361">
        <v>101.176</v>
      </c>
      <c r="AA4361">
        <v>101.206</v>
      </c>
      <c r="AB4361">
        <v>101.235</v>
      </c>
      <c r="AC4361">
        <v>101.265</v>
      </c>
      <c r="AD4361">
        <v>101.294</v>
      </c>
      <c r="AE4361">
        <v>101.32299999999999</v>
      </c>
      <c r="AF4361">
        <v>101.35299999999999</v>
      </c>
    </row>
    <row r="4362" spans="1:32">
      <c r="A4362" t="s">
        <v>9979</v>
      </c>
      <c r="B4362" t="s">
        <v>19</v>
      </c>
      <c r="C4362">
        <v>8.4985499999999998</v>
      </c>
      <c r="D4362">
        <v>11.462</v>
      </c>
      <c r="E4362">
        <v>9.3540299999999998</v>
      </c>
      <c r="F4362">
        <v>9.3311100000000007</v>
      </c>
      <c r="G4362">
        <v>9.3113100000000006</v>
      </c>
      <c r="H4362">
        <v>8.2599300000000007</v>
      </c>
      <c r="I4362">
        <v>8.2432599999999994</v>
      </c>
      <c r="J4362">
        <v>8.2255500000000001</v>
      </c>
      <c r="K4362">
        <v>7.1825099999999997</v>
      </c>
      <c r="L4362">
        <v>7.1679199999999996</v>
      </c>
      <c r="M4362">
        <v>7.1533300000000004</v>
      </c>
      <c r="N4362">
        <v>7.1387400000000003</v>
      </c>
      <c r="O4362">
        <v>7.1418699999999999</v>
      </c>
      <c r="P4362">
        <v>7.1439500000000002</v>
      </c>
      <c r="Q4362">
        <v>7.1460400000000002</v>
      </c>
      <c r="R4362">
        <v>7.1491600000000002</v>
      </c>
      <c r="S4362">
        <v>7.1512500000000001</v>
      </c>
      <c r="T4362">
        <v>7.1543700000000001</v>
      </c>
      <c r="U4362">
        <v>7.15646</v>
      </c>
      <c r="V4362">
        <v>7.1585400000000003</v>
      </c>
      <c r="W4362">
        <v>7.1606199999999998</v>
      </c>
      <c r="X4362">
        <v>7.1637500000000003</v>
      </c>
      <c r="Y4362">
        <v>7.1658299999999997</v>
      </c>
      <c r="Z4362">
        <v>7.1679199999999996</v>
      </c>
      <c r="AA4362">
        <v>7.17</v>
      </c>
      <c r="AB4362">
        <v>7.1720899999999999</v>
      </c>
      <c r="AC4362">
        <v>7.1741700000000002</v>
      </c>
      <c r="AD4362">
        <v>7.1762499999999996</v>
      </c>
      <c r="AE4362">
        <v>7.1783400000000004</v>
      </c>
      <c r="AF4362">
        <v>7.1804199999999998</v>
      </c>
    </row>
    <row r="4363" spans="1:32">
      <c r="A4363" t="s">
        <v>9980</v>
      </c>
      <c r="B4363" t="s">
        <v>19</v>
      </c>
      <c r="C4363">
        <v>7.6258600000000003</v>
      </c>
      <c r="D4363">
        <v>10.285</v>
      </c>
      <c r="E4363">
        <v>8.3934899999999999</v>
      </c>
      <c r="F4363">
        <v>8.3729200000000006</v>
      </c>
      <c r="G4363">
        <v>8.3551599999999997</v>
      </c>
      <c r="H4363">
        <v>7.41174</v>
      </c>
      <c r="I4363">
        <v>7.3967799999999997</v>
      </c>
      <c r="J4363">
        <v>7.38089</v>
      </c>
      <c r="K4363">
        <v>6.4449500000000004</v>
      </c>
      <c r="L4363">
        <v>6.4318600000000004</v>
      </c>
      <c r="M4363">
        <v>6.4187700000000003</v>
      </c>
      <c r="N4363">
        <v>6.4056800000000003</v>
      </c>
      <c r="O4363">
        <v>6.4084899999999996</v>
      </c>
      <c r="P4363">
        <v>6.4103599999999998</v>
      </c>
      <c r="Q4363">
        <v>6.4122300000000001</v>
      </c>
      <c r="R4363">
        <v>6.4150299999999998</v>
      </c>
      <c r="S4363">
        <v>6.4169</v>
      </c>
      <c r="T4363">
        <v>6.4197100000000002</v>
      </c>
      <c r="U4363">
        <v>6.4215799999999996</v>
      </c>
      <c r="V4363">
        <v>6.4234499999999999</v>
      </c>
      <c r="W4363">
        <v>6.4253200000000001</v>
      </c>
      <c r="X4363">
        <v>6.4281199999999998</v>
      </c>
      <c r="Y4363">
        <v>6.4299900000000001</v>
      </c>
      <c r="Z4363">
        <v>6.4318600000000004</v>
      </c>
      <c r="AA4363">
        <v>6.4337299999999997</v>
      </c>
      <c r="AB4363">
        <v>6.4356</v>
      </c>
      <c r="AC4363">
        <v>6.4374700000000002</v>
      </c>
      <c r="AD4363">
        <v>6.4393399999999996</v>
      </c>
      <c r="AE4363">
        <v>6.4412099999999999</v>
      </c>
      <c r="AF4363">
        <v>6.4430800000000001</v>
      </c>
    </row>
    <row r="4364" spans="1:32">
      <c r="A4364" t="s">
        <v>9981</v>
      </c>
      <c r="B4364" t="s">
        <v>19</v>
      </c>
      <c r="C4364">
        <v>19.778300000000002</v>
      </c>
      <c r="D4364">
        <v>26.675000000000001</v>
      </c>
      <c r="E4364">
        <v>21.769200000000001</v>
      </c>
      <c r="F4364">
        <v>21.715900000000001</v>
      </c>
      <c r="G4364">
        <v>21.669799999999999</v>
      </c>
      <c r="H4364">
        <v>19.222999999999999</v>
      </c>
      <c r="I4364">
        <v>19.184200000000001</v>
      </c>
      <c r="J4364">
        <v>19.142900000000001</v>
      </c>
      <c r="K4364">
        <v>16.715499999999999</v>
      </c>
      <c r="L4364">
        <v>16.6816</v>
      </c>
      <c r="M4364">
        <v>16.647600000000001</v>
      </c>
      <c r="N4364">
        <v>16.613700000000001</v>
      </c>
      <c r="O4364">
        <v>16.620899999999999</v>
      </c>
      <c r="P4364">
        <v>16.625800000000002</v>
      </c>
      <c r="Q4364">
        <v>16.630600000000001</v>
      </c>
      <c r="R4364">
        <v>16.637899999999998</v>
      </c>
      <c r="S4364">
        <v>16.642800000000001</v>
      </c>
      <c r="T4364">
        <v>16.649999999999999</v>
      </c>
      <c r="U4364">
        <v>16.654900000000001</v>
      </c>
      <c r="V4364">
        <v>16.659700000000001</v>
      </c>
      <c r="W4364">
        <v>16.6646</v>
      </c>
      <c r="X4364">
        <v>16.671900000000001</v>
      </c>
      <c r="Y4364">
        <v>16.6767</v>
      </c>
      <c r="Z4364">
        <v>16.6816</v>
      </c>
      <c r="AA4364">
        <v>16.686399999999999</v>
      </c>
      <c r="AB4364">
        <v>16.691299999999998</v>
      </c>
      <c r="AC4364">
        <v>16.696100000000001</v>
      </c>
      <c r="AD4364">
        <v>16.701000000000001</v>
      </c>
      <c r="AE4364">
        <v>16.7058</v>
      </c>
      <c r="AF4364">
        <v>16.710699999999999</v>
      </c>
    </row>
    <row r="4365" spans="1:32">
      <c r="A4365" t="s">
        <v>9982</v>
      </c>
      <c r="B4365" t="s">
        <v>19</v>
      </c>
      <c r="C4365">
        <v>1.9982200000000001</v>
      </c>
      <c r="D4365">
        <v>2.6949999999999998</v>
      </c>
      <c r="E4365">
        <v>2.19936</v>
      </c>
      <c r="F4365">
        <v>2.1939700000000002</v>
      </c>
      <c r="G4365">
        <v>2.1893199999999999</v>
      </c>
      <c r="H4365">
        <v>1.94211</v>
      </c>
      <c r="I4365">
        <v>1.9381900000000001</v>
      </c>
      <c r="J4365">
        <v>1.9340299999999999</v>
      </c>
      <c r="K4365">
        <v>1.6887799999999999</v>
      </c>
      <c r="L4365">
        <v>1.6853499999999999</v>
      </c>
      <c r="M4365">
        <v>1.6819200000000001</v>
      </c>
      <c r="N4365">
        <v>1.67849</v>
      </c>
      <c r="O4365">
        <v>1.67923</v>
      </c>
      <c r="P4365">
        <v>1.6797200000000001</v>
      </c>
      <c r="Q4365">
        <v>1.68021</v>
      </c>
      <c r="R4365">
        <v>1.6809400000000001</v>
      </c>
      <c r="S4365">
        <v>1.68143</v>
      </c>
      <c r="T4365">
        <v>1.6821699999999999</v>
      </c>
      <c r="U4365">
        <v>1.68266</v>
      </c>
      <c r="V4365">
        <v>1.6831499999999999</v>
      </c>
      <c r="W4365">
        <v>1.68364</v>
      </c>
      <c r="X4365">
        <v>1.6843699999999999</v>
      </c>
      <c r="Y4365">
        <v>1.68486</v>
      </c>
      <c r="Z4365">
        <v>1.6853499999999999</v>
      </c>
      <c r="AA4365">
        <v>1.68584</v>
      </c>
      <c r="AB4365">
        <v>1.6863300000000001</v>
      </c>
      <c r="AC4365">
        <v>1.68682</v>
      </c>
      <c r="AD4365">
        <v>1.6873100000000001</v>
      </c>
      <c r="AE4365">
        <v>1.6878</v>
      </c>
      <c r="AF4365">
        <v>1.6882900000000001</v>
      </c>
    </row>
    <row r="4366" spans="1:32">
      <c r="A4366" t="s">
        <v>9983</v>
      </c>
      <c r="B4366" t="s">
        <v>19</v>
      </c>
      <c r="C4366">
        <v>1.3131200000000001</v>
      </c>
      <c r="D4366">
        <v>1.7709999999999999</v>
      </c>
      <c r="E4366">
        <v>1.4453</v>
      </c>
      <c r="F4366">
        <v>1.4417500000000001</v>
      </c>
      <c r="G4366">
        <v>1.4387000000000001</v>
      </c>
      <c r="H4366">
        <v>1.2762500000000001</v>
      </c>
      <c r="I4366">
        <v>1.2736700000000001</v>
      </c>
      <c r="J4366">
        <v>1.2709299999999999</v>
      </c>
      <c r="K4366">
        <v>1.1097699999999999</v>
      </c>
      <c r="L4366">
        <v>1.1075200000000001</v>
      </c>
      <c r="M4366">
        <v>1.1052599999999999</v>
      </c>
      <c r="N4366">
        <v>1.10301</v>
      </c>
      <c r="O4366">
        <v>1.1034900000000001</v>
      </c>
      <c r="P4366">
        <v>1.10382</v>
      </c>
      <c r="Q4366">
        <v>1.1041399999999999</v>
      </c>
      <c r="R4366">
        <v>1.1046199999999999</v>
      </c>
      <c r="S4366">
        <v>1.10494</v>
      </c>
      <c r="T4366">
        <v>1.1054299999999999</v>
      </c>
      <c r="U4366">
        <v>1.10575</v>
      </c>
      <c r="V4366">
        <v>1.1060700000000001</v>
      </c>
      <c r="W4366">
        <v>1.10639</v>
      </c>
      <c r="X4366">
        <v>1.10687</v>
      </c>
      <c r="Y4366">
        <v>1.1072</v>
      </c>
      <c r="Z4366">
        <v>1.1075200000000001</v>
      </c>
      <c r="AA4366">
        <v>1.1078399999999999</v>
      </c>
      <c r="AB4366">
        <v>1.10816</v>
      </c>
      <c r="AC4366">
        <v>1.1084799999999999</v>
      </c>
      <c r="AD4366">
        <v>1.1088100000000001</v>
      </c>
      <c r="AE4366">
        <v>1.1091299999999999</v>
      </c>
      <c r="AF4366">
        <v>1.10945</v>
      </c>
    </row>
    <row r="4367" spans="1:32">
      <c r="A4367" t="s">
        <v>9984</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9985</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9986</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9987</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9988</v>
      </c>
      <c r="B4371" t="s">
        <v>19</v>
      </c>
      <c r="C4371">
        <v>36.511600000000001</v>
      </c>
      <c r="D4371">
        <v>49.244999999999997</v>
      </c>
      <c r="E4371">
        <v>43.134599999999999</v>
      </c>
      <c r="F4371">
        <v>41.054200000000002</v>
      </c>
      <c r="G4371">
        <v>39.978900000000003</v>
      </c>
      <c r="H4371">
        <v>37.9086</v>
      </c>
      <c r="I4371">
        <v>36.843299999999999</v>
      </c>
      <c r="J4371">
        <v>34.783000000000001</v>
      </c>
      <c r="K4371">
        <v>33.727800000000002</v>
      </c>
      <c r="L4371">
        <v>32.672600000000003</v>
      </c>
      <c r="M4371">
        <v>31.627300000000002</v>
      </c>
      <c r="N4371">
        <v>30.582100000000001</v>
      </c>
      <c r="O4371">
        <v>30.592199999999998</v>
      </c>
      <c r="P4371">
        <v>30.6022</v>
      </c>
      <c r="Q4371">
        <v>29.6173</v>
      </c>
      <c r="R4371">
        <v>29.627400000000002</v>
      </c>
      <c r="S4371">
        <v>29.6374</v>
      </c>
      <c r="T4371">
        <v>29.647500000000001</v>
      </c>
      <c r="U4371">
        <v>29.657499999999999</v>
      </c>
      <c r="V4371">
        <v>29.657499999999999</v>
      </c>
      <c r="W4371">
        <v>29.6676</v>
      </c>
      <c r="X4371">
        <v>29.677600000000002</v>
      </c>
      <c r="Y4371">
        <v>29.6877</v>
      </c>
      <c r="Z4371">
        <v>29.697700000000001</v>
      </c>
      <c r="AA4371">
        <v>29.697700000000001</v>
      </c>
      <c r="AB4371">
        <v>29.707799999999999</v>
      </c>
      <c r="AC4371">
        <v>29.7179</v>
      </c>
      <c r="AD4371">
        <v>29.727900000000002</v>
      </c>
      <c r="AE4371">
        <v>29.727900000000002</v>
      </c>
      <c r="AF4371">
        <v>29.7379</v>
      </c>
    </row>
    <row r="4372" spans="1:32">
      <c r="A4372" t="s">
        <v>9989</v>
      </c>
      <c r="B4372" t="s">
        <v>19</v>
      </c>
      <c r="C4372">
        <v>179.94200000000001</v>
      </c>
      <c r="D4372">
        <v>242.697</v>
      </c>
      <c r="E4372">
        <v>212.583</v>
      </c>
      <c r="F4372">
        <v>202.33</v>
      </c>
      <c r="G4372">
        <v>197.03</v>
      </c>
      <c r="H4372">
        <v>186.827</v>
      </c>
      <c r="I4372">
        <v>181.577</v>
      </c>
      <c r="J4372">
        <v>171.423</v>
      </c>
      <c r="K4372">
        <v>166.22300000000001</v>
      </c>
      <c r="L4372">
        <v>161.02199999999999</v>
      </c>
      <c r="M4372">
        <v>155.87100000000001</v>
      </c>
      <c r="N4372">
        <v>150.72</v>
      </c>
      <c r="O4372">
        <v>150.76900000000001</v>
      </c>
      <c r="P4372">
        <v>150.81899999999999</v>
      </c>
      <c r="Q4372">
        <v>145.965</v>
      </c>
      <c r="R4372">
        <v>146.01400000000001</v>
      </c>
      <c r="S4372">
        <v>146.06399999999999</v>
      </c>
      <c r="T4372">
        <v>146.113</v>
      </c>
      <c r="U4372">
        <v>146.16300000000001</v>
      </c>
      <c r="V4372">
        <v>146.16300000000001</v>
      </c>
      <c r="W4372">
        <v>146.21299999999999</v>
      </c>
      <c r="X4372">
        <v>146.262</v>
      </c>
      <c r="Y4372">
        <v>146.31200000000001</v>
      </c>
      <c r="Z4372">
        <v>146.36099999999999</v>
      </c>
      <c r="AA4372">
        <v>146.36099999999999</v>
      </c>
      <c r="AB4372">
        <v>146.411</v>
      </c>
      <c r="AC4372">
        <v>146.46</v>
      </c>
      <c r="AD4372">
        <v>146.51</v>
      </c>
      <c r="AE4372">
        <v>146.51</v>
      </c>
      <c r="AF4372">
        <v>146.559</v>
      </c>
    </row>
    <row r="4373" spans="1:32">
      <c r="A4373" t="s">
        <v>9990</v>
      </c>
      <c r="B4373" t="s">
        <v>19</v>
      </c>
      <c r="C4373">
        <v>534.34199999999998</v>
      </c>
      <c r="D4373">
        <v>720.69200000000001</v>
      </c>
      <c r="E4373">
        <v>631.26700000000005</v>
      </c>
      <c r="F4373">
        <v>600.822</v>
      </c>
      <c r="G4373">
        <v>585.08399999999995</v>
      </c>
      <c r="H4373">
        <v>554.78599999999994</v>
      </c>
      <c r="I4373">
        <v>539.19500000000005</v>
      </c>
      <c r="J4373">
        <v>509.04399999999998</v>
      </c>
      <c r="K4373">
        <v>493.6</v>
      </c>
      <c r="L4373">
        <v>478.15699999999998</v>
      </c>
      <c r="M4373">
        <v>462.86099999999999</v>
      </c>
      <c r="N4373">
        <v>447.56400000000002</v>
      </c>
      <c r="O4373">
        <v>447.71199999999999</v>
      </c>
      <c r="P4373">
        <v>447.85899999999998</v>
      </c>
      <c r="Q4373">
        <v>433.44499999999999</v>
      </c>
      <c r="R4373">
        <v>433.59199999999998</v>
      </c>
      <c r="S4373">
        <v>433.73899999999998</v>
      </c>
      <c r="T4373">
        <v>433.88600000000002</v>
      </c>
      <c r="U4373">
        <v>434.03300000000002</v>
      </c>
      <c r="V4373">
        <v>434.03300000000002</v>
      </c>
      <c r="W4373">
        <v>434.18</v>
      </c>
      <c r="X4373">
        <v>434.327</v>
      </c>
      <c r="Y4373">
        <v>434.47399999999999</v>
      </c>
      <c r="Z4373">
        <v>434.62099999999998</v>
      </c>
      <c r="AA4373">
        <v>434.62099999999998</v>
      </c>
      <c r="AB4373">
        <v>434.76799999999997</v>
      </c>
      <c r="AC4373">
        <v>434.916</v>
      </c>
      <c r="AD4373">
        <v>435.06299999999999</v>
      </c>
      <c r="AE4373">
        <v>435.06299999999999</v>
      </c>
      <c r="AF4373">
        <v>435.21</v>
      </c>
    </row>
    <row r="4374" spans="1:32">
      <c r="A4374" t="s">
        <v>9991</v>
      </c>
      <c r="B4374" t="s">
        <v>19</v>
      </c>
      <c r="C4374">
        <v>37.855899999999998</v>
      </c>
      <c r="D4374">
        <v>51.058</v>
      </c>
      <c r="E4374">
        <v>44.7226</v>
      </c>
      <c r="F4374">
        <v>42.5657</v>
      </c>
      <c r="G4374">
        <v>41.450800000000001</v>
      </c>
      <c r="H4374">
        <v>39.304200000000002</v>
      </c>
      <c r="I4374">
        <v>38.1997</v>
      </c>
      <c r="J4374">
        <v>36.063600000000001</v>
      </c>
      <c r="K4374">
        <v>34.969499999999996</v>
      </c>
      <c r="L4374">
        <v>33.875399999999999</v>
      </c>
      <c r="M4374">
        <v>32.791699999999999</v>
      </c>
      <c r="N4374">
        <v>31.708100000000002</v>
      </c>
      <c r="O4374">
        <v>31.718499999999999</v>
      </c>
      <c r="P4374">
        <v>31.728899999999999</v>
      </c>
      <c r="Q4374">
        <v>30.707699999999999</v>
      </c>
      <c r="R4374">
        <v>30.7182</v>
      </c>
      <c r="S4374">
        <v>30.7286</v>
      </c>
      <c r="T4374">
        <v>30.739000000000001</v>
      </c>
      <c r="U4374">
        <v>30.749400000000001</v>
      </c>
      <c r="V4374">
        <v>30.749400000000001</v>
      </c>
      <c r="W4374">
        <v>30.759799999999998</v>
      </c>
      <c r="X4374">
        <v>30.770299999999999</v>
      </c>
      <c r="Y4374">
        <v>30.7807</v>
      </c>
      <c r="Z4374">
        <v>30.7911</v>
      </c>
      <c r="AA4374">
        <v>30.7911</v>
      </c>
      <c r="AB4374">
        <v>30.801500000000001</v>
      </c>
      <c r="AC4374">
        <v>30.811900000000001</v>
      </c>
      <c r="AD4374">
        <v>30.822399999999998</v>
      </c>
      <c r="AE4374">
        <v>30.822399999999998</v>
      </c>
      <c r="AF4374">
        <v>30.832799999999999</v>
      </c>
    </row>
    <row r="4375" spans="1:32">
      <c r="A4375" t="s">
        <v>9992</v>
      </c>
      <c r="B4375" t="s">
        <v>19</v>
      </c>
      <c r="C4375">
        <v>33.968600000000002</v>
      </c>
      <c r="D4375">
        <v>45.814999999999998</v>
      </c>
      <c r="E4375">
        <v>40.130200000000002</v>
      </c>
      <c r="F4375">
        <v>38.194699999999997</v>
      </c>
      <c r="G4375">
        <v>37.194299999999998</v>
      </c>
      <c r="H4375">
        <v>35.2682</v>
      </c>
      <c r="I4375">
        <v>34.277099999999997</v>
      </c>
      <c r="J4375">
        <v>32.360399999999998</v>
      </c>
      <c r="K4375">
        <v>31.378599999999999</v>
      </c>
      <c r="L4375">
        <v>30.396899999999999</v>
      </c>
      <c r="M4375">
        <v>29.424499999999998</v>
      </c>
      <c r="N4375">
        <v>28.452000000000002</v>
      </c>
      <c r="O4375">
        <v>28.461400000000001</v>
      </c>
      <c r="P4375">
        <v>28.470800000000001</v>
      </c>
      <c r="Q4375">
        <v>27.554400000000001</v>
      </c>
      <c r="R4375">
        <v>27.563800000000001</v>
      </c>
      <c r="S4375">
        <v>27.5732</v>
      </c>
      <c r="T4375">
        <v>27.5825</v>
      </c>
      <c r="U4375">
        <v>27.591899999999999</v>
      </c>
      <c r="V4375">
        <v>27.591899999999999</v>
      </c>
      <c r="W4375">
        <v>27.601199999999999</v>
      </c>
      <c r="X4375">
        <v>27.610499999999998</v>
      </c>
      <c r="Y4375">
        <v>27.619900000000001</v>
      </c>
      <c r="Z4375">
        <v>27.629200000000001</v>
      </c>
      <c r="AA4375">
        <v>27.629200000000001</v>
      </c>
      <c r="AB4375">
        <v>27.6386</v>
      </c>
      <c r="AC4375">
        <v>27.648</v>
      </c>
      <c r="AD4375">
        <v>27.657299999999999</v>
      </c>
      <c r="AE4375">
        <v>27.657299999999999</v>
      </c>
      <c r="AF4375">
        <v>27.666699999999999</v>
      </c>
    </row>
    <row r="4376" spans="1:32">
      <c r="A4376" t="s">
        <v>9993</v>
      </c>
      <c r="B4376" t="s">
        <v>19</v>
      </c>
      <c r="C4376">
        <v>88.100300000000004</v>
      </c>
      <c r="D4376">
        <v>118.825</v>
      </c>
      <c r="E4376">
        <v>104.081</v>
      </c>
      <c r="F4376">
        <v>99.061199999999999</v>
      </c>
      <c r="G4376">
        <v>96.466499999999996</v>
      </c>
      <c r="H4376">
        <v>91.471000000000004</v>
      </c>
      <c r="I4376">
        <v>88.900499999999994</v>
      </c>
      <c r="J4376">
        <v>83.929199999999994</v>
      </c>
      <c r="K4376">
        <v>81.382999999999996</v>
      </c>
      <c r="L4376">
        <v>78.836799999999997</v>
      </c>
      <c r="M4376">
        <v>76.314800000000005</v>
      </c>
      <c r="N4376">
        <v>73.792699999999996</v>
      </c>
      <c r="O4376">
        <v>73.816999999999993</v>
      </c>
      <c r="P4376">
        <v>73.841300000000004</v>
      </c>
      <c r="Q4376">
        <v>71.464699999999993</v>
      </c>
      <c r="R4376">
        <v>71.489000000000004</v>
      </c>
      <c r="S4376">
        <v>71.513199999999998</v>
      </c>
      <c r="T4376">
        <v>71.537499999999994</v>
      </c>
      <c r="U4376">
        <v>71.561800000000005</v>
      </c>
      <c r="V4376">
        <v>71.561800000000005</v>
      </c>
      <c r="W4376">
        <v>71.585999999999999</v>
      </c>
      <c r="X4376">
        <v>71.610299999999995</v>
      </c>
      <c r="Y4376">
        <v>71.634500000000003</v>
      </c>
      <c r="Z4376">
        <v>71.658699999999996</v>
      </c>
      <c r="AA4376">
        <v>71.658699999999996</v>
      </c>
      <c r="AB4376">
        <v>71.683000000000007</v>
      </c>
      <c r="AC4376">
        <v>71.707300000000004</v>
      </c>
      <c r="AD4376">
        <v>71.731499999999997</v>
      </c>
      <c r="AE4376">
        <v>71.731499999999997</v>
      </c>
      <c r="AF4376">
        <v>71.755799999999994</v>
      </c>
    </row>
    <row r="4377" spans="1:32">
      <c r="A4377" t="s">
        <v>9994</v>
      </c>
      <c r="B4377" t="s">
        <v>19</v>
      </c>
      <c r="C4377">
        <v>8.9008500000000002</v>
      </c>
      <c r="D4377">
        <v>12.005000000000001</v>
      </c>
      <c r="E4377">
        <v>10.5154</v>
      </c>
      <c r="F4377">
        <v>10.0082</v>
      </c>
      <c r="G4377">
        <v>9.7461000000000002</v>
      </c>
      <c r="H4377">
        <v>9.2414000000000005</v>
      </c>
      <c r="I4377">
        <v>8.9817</v>
      </c>
      <c r="J4377">
        <v>8.4794499999999999</v>
      </c>
      <c r="K4377">
        <v>8.2222000000000008</v>
      </c>
      <c r="L4377">
        <v>7.96495</v>
      </c>
      <c r="M4377">
        <v>7.7101499999999996</v>
      </c>
      <c r="N4377">
        <v>7.4553500000000001</v>
      </c>
      <c r="O4377">
        <v>7.4577999999999998</v>
      </c>
      <c r="P4377">
        <v>7.4602500000000003</v>
      </c>
      <c r="Q4377">
        <v>7.2201500000000003</v>
      </c>
      <c r="R4377">
        <v>7.2225999999999999</v>
      </c>
      <c r="S4377">
        <v>7.2250500000000004</v>
      </c>
      <c r="T4377">
        <v>7.2275</v>
      </c>
      <c r="U4377">
        <v>7.2299499999999997</v>
      </c>
      <c r="V4377">
        <v>7.2299499999999997</v>
      </c>
      <c r="W4377">
        <v>7.2324000000000002</v>
      </c>
      <c r="X4377">
        <v>7.2348499999999998</v>
      </c>
      <c r="Y4377">
        <v>7.2373000000000003</v>
      </c>
      <c r="Z4377">
        <v>7.2397499999999999</v>
      </c>
      <c r="AA4377">
        <v>7.2397499999999999</v>
      </c>
      <c r="AB4377">
        <v>7.2422000000000004</v>
      </c>
      <c r="AC4377">
        <v>7.24465</v>
      </c>
      <c r="AD4377">
        <v>7.2470999999999997</v>
      </c>
      <c r="AE4377">
        <v>7.2470999999999997</v>
      </c>
      <c r="AF4377">
        <v>7.2495500000000002</v>
      </c>
    </row>
    <row r="4378" spans="1:32">
      <c r="A4378" t="s">
        <v>9995</v>
      </c>
      <c r="B4378" t="s">
        <v>19</v>
      </c>
      <c r="C4378">
        <v>5.8491299999999997</v>
      </c>
      <c r="D4378">
        <v>7.8890000000000002</v>
      </c>
      <c r="E4378">
        <v>6.91012</v>
      </c>
      <c r="F4378">
        <v>6.5768500000000003</v>
      </c>
      <c r="G4378">
        <v>6.4045800000000002</v>
      </c>
      <c r="H4378">
        <v>6.0729199999999999</v>
      </c>
      <c r="I4378">
        <v>5.9022600000000001</v>
      </c>
      <c r="J4378">
        <v>5.5722100000000001</v>
      </c>
      <c r="K4378">
        <v>5.4031599999999997</v>
      </c>
      <c r="L4378">
        <v>5.2341100000000003</v>
      </c>
      <c r="M4378">
        <v>5.0666700000000002</v>
      </c>
      <c r="N4378">
        <v>4.8992300000000002</v>
      </c>
      <c r="O4378">
        <v>4.9008399999999996</v>
      </c>
      <c r="P4378">
        <v>4.90245</v>
      </c>
      <c r="Q4378">
        <v>4.7446700000000002</v>
      </c>
      <c r="R4378">
        <v>4.7462799999999996</v>
      </c>
      <c r="S4378">
        <v>4.7478899999999999</v>
      </c>
      <c r="T4378">
        <v>4.7495000000000003</v>
      </c>
      <c r="U4378">
        <v>4.7511099999999997</v>
      </c>
      <c r="V4378">
        <v>4.7511099999999997</v>
      </c>
      <c r="W4378">
        <v>4.7527200000000001</v>
      </c>
      <c r="X4378">
        <v>4.7543300000000004</v>
      </c>
      <c r="Y4378">
        <v>4.7559399999999998</v>
      </c>
      <c r="Z4378">
        <v>4.7575500000000002</v>
      </c>
      <c r="AA4378">
        <v>4.7575500000000002</v>
      </c>
      <c r="AB4378">
        <v>4.7591599999999996</v>
      </c>
      <c r="AC4378">
        <v>4.7607699999999999</v>
      </c>
      <c r="AD4378">
        <v>4.7623800000000003</v>
      </c>
      <c r="AE4378">
        <v>4.7623800000000003</v>
      </c>
      <c r="AF4378">
        <v>4.7639899999999997</v>
      </c>
    </row>
    <row r="4379" spans="1:32">
      <c r="A4379" t="s">
        <v>9996</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9997</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9998</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9999</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10000</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10001</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10002</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10003</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10004</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10005</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10006</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10007</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10008</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10009</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10010</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10011</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10012</v>
      </c>
      <c r="B4395" t="s">
        <v>19</v>
      </c>
      <c r="C4395">
        <v>1364.79</v>
      </c>
      <c r="D4395">
        <v>1841.16</v>
      </c>
      <c r="E4395">
        <v>1601.97</v>
      </c>
      <c r="F4395">
        <v>1536.65</v>
      </c>
      <c r="G4395">
        <v>1473.33</v>
      </c>
      <c r="H4395">
        <v>1412.03</v>
      </c>
      <c r="I4395">
        <v>1354.74</v>
      </c>
      <c r="J4395">
        <v>1301.48</v>
      </c>
      <c r="K4395">
        <v>1253.24</v>
      </c>
      <c r="L4395">
        <v>1210.02</v>
      </c>
      <c r="M4395">
        <v>1173.8399999999999</v>
      </c>
      <c r="N4395">
        <v>1144.7</v>
      </c>
      <c r="O4395">
        <v>1125.5999999999999</v>
      </c>
      <c r="P4395">
        <v>1114.55</v>
      </c>
      <c r="Q4395">
        <v>1110.53</v>
      </c>
      <c r="R4395">
        <v>1111.53</v>
      </c>
      <c r="S4395">
        <v>1111.53</v>
      </c>
      <c r="T4395">
        <v>1112.54</v>
      </c>
      <c r="U4395">
        <v>1112.54</v>
      </c>
      <c r="V4395">
        <v>1112.54</v>
      </c>
      <c r="W4395">
        <v>1113.54</v>
      </c>
      <c r="X4395">
        <v>1113.54</v>
      </c>
      <c r="Y4395">
        <v>1114.55</v>
      </c>
      <c r="Z4395">
        <v>1114.55</v>
      </c>
      <c r="AA4395">
        <v>1114.55</v>
      </c>
      <c r="AB4395">
        <v>1115.55</v>
      </c>
      <c r="AC4395">
        <v>1115.55</v>
      </c>
      <c r="AD4395">
        <v>1115.55</v>
      </c>
      <c r="AE4395">
        <v>1116.56</v>
      </c>
      <c r="AF4395">
        <v>1116.56</v>
      </c>
    </row>
    <row r="4396" spans="1:32">
      <c r="A4396" t="s">
        <v>10013</v>
      </c>
      <c r="B4396" t="s">
        <v>19</v>
      </c>
      <c r="C4396">
        <v>6726.17</v>
      </c>
      <c r="D4396">
        <v>9073.9</v>
      </c>
      <c r="E4396">
        <v>7895.08</v>
      </c>
      <c r="F4396">
        <v>7573.14</v>
      </c>
      <c r="G4396">
        <v>7261.1</v>
      </c>
      <c r="H4396">
        <v>6958.97</v>
      </c>
      <c r="I4396">
        <v>6676.64</v>
      </c>
      <c r="J4396">
        <v>6414.14</v>
      </c>
      <c r="K4396">
        <v>6176.39</v>
      </c>
      <c r="L4396">
        <v>5963.41</v>
      </c>
      <c r="M4396">
        <v>5785.1</v>
      </c>
      <c r="N4396">
        <v>5641.47</v>
      </c>
      <c r="O4396">
        <v>5547.36</v>
      </c>
      <c r="P4396">
        <v>5492.88</v>
      </c>
      <c r="Q4396">
        <v>5473.07</v>
      </c>
      <c r="R4396">
        <v>5478.02</v>
      </c>
      <c r="S4396">
        <v>5478.02</v>
      </c>
      <c r="T4396">
        <v>5482.97</v>
      </c>
      <c r="U4396">
        <v>5482.97</v>
      </c>
      <c r="V4396">
        <v>5482.97</v>
      </c>
      <c r="W4396">
        <v>5487.92</v>
      </c>
      <c r="X4396">
        <v>5487.92</v>
      </c>
      <c r="Y4396">
        <v>5492.88</v>
      </c>
      <c r="Z4396">
        <v>5492.88</v>
      </c>
      <c r="AA4396">
        <v>5492.88</v>
      </c>
      <c r="AB4396">
        <v>5497.83</v>
      </c>
      <c r="AC4396">
        <v>5497.83</v>
      </c>
      <c r="AD4396">
        <v>5497.83</v>
      </c>
      <c r="AE4396">
        <v>5502.78</v>
      </c>
      <c r="AF4396">
        <v>5502.78</v>
      </c>
    </row>
    <row r="4397" spans="1:32">
      <c r="A4397" t="s">
        <v>10014</v>
      </c>
      <c r="B4397" t="s">
        <v>19</v>
      </c>
      <c r="C4397">
        <v>19973.5</v>
      </c>
      <c r="D4397">
        <v>26945.1</v>
      </c>
      <c r="E4397">
        <v>23444.6</v>
      </c>
      <c r="F4397">
        <v>22488.5</v>
      </c>
      <c r="G4397">
        <v>21561.9</v>
      </c>
      <c r="H4397">
        <v>20664.7</v>
      </c>
      <c r="I4397">
        <v>19826.400000000001</v>
      </c>
      <c r="J4397">
        <v>19046.900000000001</v>
      </c>
      <c r="K4397">
        <v>18340.900000000001</v>
      </c>
      <c r="L4397">
        <v>17708.400000000001</v>
      </c>
      <c r="M4397">
        <v>17178.900000000001</v>
      </c>
      <c r="N4397">
        <v>16752.400000000001</v>
      </c>
      <c r="O4397">
        <v>16473</v>
      </c>
      <c r="P4397">
        <v>16311.2</v>
      </c>
      <c r="Q4397">
        <v>16252.3</v>
      </c>
      <c r="R4397">
        <v>16267</v>
      </c>
      <c r="S4397">
        <v>16267</v>
      </c>
      <c r="T4397">
        <v>16281.8</v>
      </c>
      <c r="U4397">
        <v>16281.8</v>
      </c>
      <c r="V4397">
        <v>16281.8</v>
      </c>
      <c r="W4397">
        <v>16296.5</v>
      </c>
      <c r="X4397">
        <v>16296.5</v>
      </c>
      <c r="Y4397">
        <v>16311.2</v>
      </c>
      <c r="Z4397">
        <v>16311.2</v>
      </c>
      <c r="AA4397">
        <v>16311.2</v>
      </c>
      <c r="AB4397">
        <v>16325.9</v>
      </c>
      <c r="AC4397">
        <v>16325.9</v>
      </c>
      <c r="AD4397">
        <v>16325.9</v>
      </c>
      <c r="AE4397">
        <v>16340.6</v>
      </c>
      <c r="AF4397">
        <v>16340.6</v>
      </c>
    </row>
    <row r="4398" spans="1:32">
      <c r="A4398" t="s">
        <v>10015</v>
      </c>
      <c r="B4398" t="s">
        <v>19</v>
      </c>
      <c r="C4398">
        <v>1415.04</v>
      </c>
      <c r="D4398">
        <v>1908.94</v>
      </c>
      <c r="E4398">
        <v>1660.95</v>
      </c>
      <c r="F4398">
        <v>1593.22</v>
      </c>
      <c r="G4398">
        <v>1527.57</v>
      </c>
      <c r="H4398">
        <v>1464.01</v>
      </c>
      <c r="I4398">
        <v>1404.62</v>
      </c>
      <c r="J4398">
        <v>1349.39</v>
      </c>
      <c r="K4398">
        <v>1299.3699999999999</v>
      </c>
      <c r="L4398">
        <v>1254.57</v>
      </c>
      <c r="M4398">
        <v>1217.06</v>
      </c>
      <c r="N4398">
        <v>1186.8399999999999</v>
      </c>
      <c r="O4398">
        <v>1167.04</v>
      </c>
      <c r="P4398">
        <v>1155.58</v>
      </c>
      <c r="Q4398">
        <v>1151.4100000000001</v>
      </c>
      <c r="R4398">
        <v>1152.45</v>
      </c>
      <c r="S4398">
        <v>1152.45</v>
      </c>
      <c r="T4398">
        <v>1153.49</v>
      </c>
      <c r="U4398">
        <v>1153.49</v>
      </c>
      <c r="V4398">
        <v>1153.49</v>
      </c>
      <c r="W4398">
        <v>1154.54</v>
      </c>
      <c r="X4398">
        <v>1154.54</v>
      </c>
      <c r="Y4398">
        <v>1155.58</v>
      </c>
      <c r="Z4398">
        <v>1155.58</v>
      </c>
      <c r="AA4398">
        <v>1155.58</v>
      </c>
      <c r="AB4398">
        <v>1156.6199999999999</v>
      </c>
      <c r="AC4398">
        <v>1156.6199999999999</v>
      </c>
      <c r="AD4398">
        <v>1156.6199999999999</v>
      </c>
      <c r="AE4398">
        <v>1157.6600000000001</v>
      </c>
      <c r="AF4398">
        <v>1157.6600000000001</v>
      </c>
    </row>
    <row r="4399" spans="1:32">
      <c r="A4399" t="s">
        <v>10016</v>
      </c>
      <c r="B4399" t="s">
        <v>19</v>
      </c>
      <c r="C4399">
        <v>1269.73</v>
      </c>
      <c r="D4399">
        <v>1712.92</v>
      </c>
      <c r="E4399">
        <v>1490.39</v>
      </c>
      <c r="F4399">
        <v>1429.62</v>
      </c>
      <c r="G4399">
        <v>1370.71</v>
      </c>
      <c r="H4399">
        <v>1313.68</v>
      </c>
      <c r="I4399">
        <v>1260.3800000000001</v>
      </c>
      <c r="J4399">
        <v>1210.83</v>
      </c>
      <c r="K4399">
        <v>1165.95</v>
      </c>
      <c r="L4399">
        <v>1125.74</v>
      </c>
      <c r="M4399">
        <v>1092.08</v>
      </c>
      <c r="N4399">
        <v>1064.97</v>
      </c>
      <c r="O4399">
        <v>1047.2</v>
      </c>
      <c r="P4399">
        <v>1036.92</v>
      </c>
      <c r="Q4399">
        <v>1033.18</v>
      </c>
      <c r="R4399">
        <v>1034.1099999999999</v>
      </c>
      <c r="S4399">
        <v>1034.1099999999999</v>
      </c>
      <c r="T4399">
        <v>1035.05</v>
      </c>
      <c r="U4399">
        <v>1035.05</v>
      </c>
      <c r="V4399">
        <v>1035.05</v>
      </c>
      <c r="W4399">
        <v>1035.98</v>
      </c>
      <c r="X4399">
        <v>1035.98</v>
      </c>
      <c r="Y4399">
        <v>1036.92</v>
      </c>
      <c r="Z4399">
        <v>1036.92</v>
      </c>
      <c r="AA4399">
        <v>1036.92</v>
      </c>
      <c r="AB4399">
        <v>1037.8499999999999</v>
      </c>
      <c r="AC4399">
        <v>1037.8499999999999</v>
      </c>
      <c r="AD4399">
        <v>1037.8499999999999</v>
      </c>
      <c r="AE4399">
        <v>1038.79</v>
      </c>
      <c r="AF4399">
        <v>1038.79</v>
      </c>
    </row>
    <row r="4400" spans="1:32">
      <c r="A4400" t="s">
        <v>10017</v>
      </c>
      <c r="B4400" t="s">
        <v>19</v>
      </c>
      <c r="C4400">
        <v>3293.15</v>
      </c>
      <c r="D4400">
        <v>4442.6000000000004</v>
      </c>
      <c r="E4400">
        <v>3865.45</v>
      </c>
      <c r="F4400">
        <v>3707.83</v>
      </c>
      <c r="G4400">
        <v>3555.05</v>
      </c>
      <c r="H4400">
        <v>3407.13</v>
      </c>
      <c r="I4400">
        <v>3268.9</v>
      </c>
      <c r="J4400">
        <v>3140.38</v>
      </c>
      <c r="K4400">
        <v>3023.98</v>
      </c>
      <c r="L4400">
        <v>2919.7</v>
      </c>
      <c r="M4400">
        <v>2832.4</v>
      </c>
      <c r="N4400">
        <v>2762.08</v>
      </c>
      <c r="O4400">
        <v>2716</v>
      </c>
      <c r="P4400">
        <v>2689.33</v>
      </c>
      <c r="Q4400">
        <v>2679.63</v>
      </c>
      <c r="R4400">
        <v>2682.05</v>
      </c>
      <c r="S4400">
        <v>2682.05</v>
      </c>
      <c r="T4400">
        <v>2684.48</v>
      </c>
      <c r="U4400">
        <v>2684.48</v>
      </c>
      <c r="V4400">
        <v>2684.48</v>
      </c>
      <c r="W4400">
        <v>2686.9</v>
      </c>
      <c r="X4400">
        <v>2686.9</v>
      </c>
      <c r="Y4400">
        <v>2689.33</v>
      </c>
      <c r="Z4400">
        <v>2689.33</v>
      </c>
      <c r="AA4400">
        <v>2689.33</v>
      </c>
      <c r="AB4400">
        <v>2691.75</v>
      </c>
      <c r="AC4400">
        <v>2691.75</v>
      </c>
      <c r="AD4400">
        <v>2691.75</v>
      </c>
      <c r="AE4400">
        <v>2694.18</v>
      </c>
      <c r="AF4400">
        <v>2694.18</v>
      </c>
    </row>
    <row r="4401" spans="1:32">
      <c r="A4401" t="s">
        <v>10018</v>
      </c>
      <c r="B4401" t="s">
        <v>19</v>
      </c>
      <c r="C4401">
        <v>332.71</v>
      </c>
      <c r="D4401">
        <v>448.84</v>
      </c>
      <c r="E4401">
        <v>390.53</v>
      </c>
      <c r="F4401">
        <v>374.60500000000002</v>
      </c>
      <c r="G4401">
        <v>359.17</v>
      </c>
      <c r="H4401">
        <v>344.22500000000002</v>
      </c>
      <c r="I4401">
        <v>330.26</v>
      </c>
      <c r="J4401">
        <v>317.27499999999998</v>
      </c>
      <c r="K4401">
        <v>305.51499999999999</v>
      </c>
      <c r="L4401">
        <v>294.98</v>
      </c>
      <c r="M4401">
        <v>286.16000000000003</v>
      </c>
      <c r="N4401">
        <v>279.05500000000001</v>
      </c>
      <c r="O4401">
        <v>274.39999999999998</v>
      </c>
      <c r="P4401">
        <v>271.70499999999998</v>
      </c>
      <c r="Q4401">
        <v>270.72500000000002</v>
      </c>
      <c r="R4401">
        <v>270.97000000000003</v>
      </c>
      <c r="S4401">
        <v>270.97000000000003</v>
      </c>
      <c r="T4401">
        <v>271.21499999999997</v>
      </c>
      <c r="U4401">
        <v>271.21499999999997</v>
      </c>
      <c r="V4401">
        <v>271.21499999999997</v>
      </c>
      <c r="W4401">
        <v>271.45999999999998</v>
      </c>
      <c r="X4401">
        <v>271.45999999999998</v>
      </c>
      <c r="Y4401">
        <v>271.70499999999998</v>
      </c>
      <c r="Z4401">
        <v>271.70499999999998</v>
      </c>
      <c r="AA4401">
        <v>271.70499999999998</v>
      </c>
      <c r="AB4401">
        <v>271.95</v>
      </c>
      <c r="AC4401">
        <v>271.95</v>
      </c>
      <c r="AD4401">
        <v>271.95</v>
      </c>
      <c r="AE4401">
        <v>272.19499999999999</v>
      </c>
      <c r="AF4401">
        <v>272.19499999999999</v>
      </c>
    </row>
    <row r="4402" spans="1:32">
      <c r="A4402" t="s">
        <v>10019</v>
      </c>
      <c r="B4402" t="s">
        <v>19</v>
      </c>
      <c r="C4402">
        <v>218.63800000000001</v>
      </c>
      <c r="D4402">
        <v>294.952</v>
      </c>
      <c r="E4402">
        <v>256.63400000000001</v>
      </c>
      <c r="F4402">
        <v>246.16900000000001</v>
      </c>
      <c r="G4402">
        <v>236.02600000000001</v>
      </c>
      <c r="H4402">
        <v>226.20500000000001</v>
      </c>
      <c r="I4402">
        <v>217.02799999999999</v>
      </c>
      <c r="J4402">
        <v>208.495</v>
      </c>
      <c r="K4402">
        <v>200.767</v>
      </c>
      <c r="L4402">
        <v>193.84399999999999</v>
      </c>
      <c r="M4402">
        <v>188.048</v>
      </c>
      <c r="N4402">
        <v>183.37899999999999</v>
      </c>
      <c r="O4402">
        <v>180.32</v>
      </c>
      <c r="P4402">
        <v>178.54900000000001</v>
      </c>
      <c r="Q4402">
        <v>177.905</v>
      </c>
      <c r="R4402">
        <v>178.066</v>
      </c>
      <c r="S4402">
        <v>178.066</v>
      </c>
      <c r="T4402">
        <v>178.227</v>
      </c>
      <c r="U4402">
        <v>178.227</v>
      </c>
      <c r="V4402">
        <v>178.227</v>
      </c>
      <c r="W4402">
        <v>178.38800000000001</v>
      </c>
      <c r="X4402">
        <v>178.38800000000001</v>
      </c>
      <c r="Y4402">
        <v>178.54900000000001</v>
      </c>
      <c r="Z4402">
        <v>178.54900000000001</v>
      </c>
      <c r="AA4402">
        <v>178.54900000000001</v>
      </c>
      <c r="AB4402">
        <v>178.71</v>
      </c>
      <c r="AC4402">
        <v>178.71</v>
      </c>
      <c r="AD4402">
        <v>178.71</v>
      </c>
      <c r="AE4402">
        <v>178.87100000000001</v>
      </c>
      <c r="AF4402">
        <v>178.87100000000001</v>
      </c>
    </row>
    <row r="4403" spans="1:32">
      <c r="A4403" t="s">
        <v>10020</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10021</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10022</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10023</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10024</v>
      </c>
      <c r="B4407" t="s">
        <v>19</v>
      </c>
      <c r="C4407" s="2">
        <v>1783880</v>
      </c>
      <c r="D4407" s="2">
        <v>2405970</v>
      </c>
      <c r="E4407" s="2">
        <v>3676290</v>
      </c>
      <c r="F4407" s="2">
        <v>1827090</v>
      </c>
      <c r="G4407" s="2">
        <v>1289420</v>
      </c>
      <c r="H4407">
        <v>827015</v>
      </c>
      <c r="I4407">
        <v>597372</v>
      </c>
      <c r="J4407">
        <v>469838</v>
      </c>
      <c r="K4407">
        <v>453255</v>
      </c>
      <c r="L4407">
        <v>450642</v>
      </c>
      <c r="M4407">
        <v>460391</v>
      </c>
      <c r="N4407">
        <v>479486</v>
      </c>
      <c r="O4407">
        <v>509234</v>
      </c>
      <c r="P4407">
        <v>532952</v>
      </c>
      <c r="Q4407">
        <v>554660</v>
      </c>
      <c r="R4407">
        <v>562800</v>
      </c>
      <c r="S4407">
        <v>572247</v>
      </c>
      <c r="T4407">
        <v>600488</v>
      </c>
      <c r="U4407">
        <v>591242</v>
      </c>
      <c r="V4407">
        <v>622095</v>
      </c>
      <c r="W4407">
        <v>643301</v>
      </c>
      <c r="X4407">
        <v>653049</v>
      </c>
      <c r="Y4407">
        <v>644507</v>
      </c>
      <c r="Z4407">
        <v>643401</v>
      </c>
      <c r="AA4407">
        <v>644909</v>
      </c>
      <c r="AB4407">
        <v>640487</v>
      </c>
      <c r="AC4407">
        <v>640788</v>
      </c>
      <c r="AD4407">
        <v>636668</v>
      </c>
      <c r="AE4407">
        <v>625211</v>
      </c>
      <c r="AF4407">
        <v>626115</v>
      </c>
    </row>
    <row r="4408" spans="1:32">
      <c r="A4408" t="s">
        <v>10025</v>
      </c>
      <c r="B4408" t="s">
        <v>19</v>
      </c>
      <c r="C4408" s="2">
        <v>8791580</v>
      </c>
      <c r="D4408" s="2">
        <v>11857500</v>
      </c>
      <c r="E4408" s="2">
        <v>18118100</v>
      </c>
      <c r="F4408" s="2">
        <v>9004550</v>
      </c>
      <c r="G4408" s="2">
        <v>6354700</v>
      </c>
      <c r="H4408" s="2">
        <v>4075820</v>
      </c>
      <c r="I4408" s="2">
        <v>2944060</v>
      </c>
      <c r="J4408" s="2">
        <v>2315530</v>
      </c>
      <c r="K4408" s="2">
        <v>2233800</v>
      </c>
      <c r="L4408" s="2">
        <v>2220930</v>
      </c>
      <c r="M4408" s="2">
        <v>2268970</v>
      </c>
      <c r="N4408" s="2">
        <v>2363080</v>
      </c>
      <c r="O4408" s="2">
        <v>2509690</v>
      </c>
      <c r="P4408" s="2">
        <v>2626580</v>
      </c>
      <c r="Q4408" s="2">
        <v>2733560</v>
      </c>
      <c r="R4408" s="2">
        <v>2773680</v>
      </c>
      <c r="S4408" s="2">
        <v>2820240</v>
      </c>
      <c r="T4408" s="2">
        <v>2959420</v>
      </c>
      <c r="U4408" s="2">
        <v>2913850</v>
      </c>
      <c r="V4408" s="2">
        <v>3065910</v>
      </c>
      <c r="W4408" s="2">
        <v>3170420</v>
      </c>
      <c r="X4408" s="2">
        <v>3218460</v>
      </c>
      <c r="Y4408" s="2">
        <v>3176360</v>
      </c>
      <c r="Z4408" s="2">
        <v>3170910</v>
      </c>
      <c r="AA4408" s="2">
        <v>3178340</v>
      </c>
      <c r="AB4408" s="2">
        <v>3156550</v>
      </c>
      <c r="AC4408" s="2">
        <v>3158030</v>
      </c>
      <c r="AD4408" s="2">
        <v>3137730</v>
      </c>
      <c r="AE4408" s="2">
        <v>3081260</v>
      </c>
      <c r="AF4408" s="2">
        <v>3085720</v>
      </c>
    </row>
    <row r="4409" spans="1:32">
      <c r="A4409" t="s">
        <v>10026</v>
      </c>
      <c r="B4409" t="s">
        <v>19</v>
      </c>
      <c r="C4409" s="2">
        <v>26106700</v>
      </c>
      <c r="D4409" s="2">
        <v>35211000</v>
      </c>
      <c r="E4409" s="2">
        <v>53801900</v>
      </c>
      <c r="F4409" s="2">
        <v>26739100</v>
      </c>
      <c r="G4409" s="2">
        <v>18870400</v>
      </c>
      <c r="H4409" s="2">
        <v>12103200</v>
      </c>
      <c r="I4409" s="2">
        <v>8742440</v>
      </c>
      <c r="J4409" s="2">
        <v>6875990</v>
      </c>
      <c r="K4409" s="2">
        <v>6633310</v>
      </c>
      <c r="L4409" s="2">
        <v>6595070</v>
      </c>
      <c r="M4409" s="2">
        <v>6737730</v>
      </c>
      <c r="N4409" s="2">
        <v>7017190</v>
      </c>
      <c r="O4409" s="2">
        <v>7452540</v>
      </c>
      <c r="P4409" s="2">
        <v>7799650</v>
      </c>
      <c r="Q4409" s="2">
        <v>8117350</v>
      </c>
      <c r="R4409" s="2">
        <v>8236480</v>
      </c>
      <c r="S4409" s="2">
        <v>8374740</v>
      </c>
      <c r="T4409" s="2">
        <v>8788030</v>
      </c>
      <c r="U4409" s="2">
        <v>8652720</v>
      </c>
      <c r="V4409" s="2">
        <v>9104250</v>
      </c>
      <c r="W4409" s="2">
        <v>9414590</v>
      </c>
      <c r="X4409" s="2">
        <v>9557260</v>
      </c>
      <c r="Y4409" s="2">
        <v>9432240</v>
      </c>
      <c r="Z4409" s="2">
        <v>9416060</v>
      </c>
      <c r="AA4409" s="2">
        <v>9438120</v>
      </c>
      <c r="AB4409" s="2">
        <v>9373410</v>
      </c>
      <c r="AC4409" s="2">
        <v>9377820</v>
      </c>
      <c r="AD4409" s="2">
        <v>9317520</v>
      </c>
      <c r="AE4409" s="2">
        <v>9149850</v>
      </c>
      <c r="AF4409" s="2">
        <v>9163080</v>
      </c>
    </row>
    <row r="4410" spans="1:32">
      <c r="A4410" t="s">
        <v>10027</v>
      </c>
      <c r="B4410" t="s">
        <v>19</v>
      </c>
      <c r="C4410" s="2">
        <v>1849550</v>
      </c>
      <c r="D4410" s="2">
        <v>2494550</v>
      </c>
      <c r="E4410" s="2">
        <v>3811640</v>
      </c>
      <c r="F4410" s="2">
        <v>1894360</v>
      </c>
      <c r="G4410" s="2">
        <v>1336890</v>
      </c>
      <c r="H4410">
        <v>857462</v>
      </c>
      <c r="I4410">
        <v>619365</v>
      </c>
      <c r="J4410">
        <v>487135</v>
      </c>
      <c r="K4410">
        <v>469942</v>
      </c>
      <c r="L4410">
        <v>467233</v>
      </c>
      <c r="M4410">
        <v>477340</v>
      </c>
      <c r="N4410">
        <v>497138</v>
      </c>
      <c r="O4410">
        <v>527981</v>
      </c>
      <c r="P4410">
        <v>552573</v>
      </c>
      <c r="Q4410">
        <v>575080</v>
      </c>
      <c r="R4410">
        <v>583520</v>
      </c>
      <c r="S4410">
        <v>593315</v>
      </c>
      <c r="T4410">
        <v>622595</v>
      </c>
      <c r="U4410">
        <v>613009</v>
      </c>
      <c r="V4410">
        <v>644998</v>
      </c>
      <c r="W4410">
        <v>666984</v>
      </c>
      <c r="X4410">
        <v>677092</v>
      </c>
      <c r="Y4410">
        <v>668235</v>
      </c>
      <c r="Z4410">
        <v>667088</v>
      </c>
      <c r="AA4410">
        <v>668651</v>
      </c>
      <c r="AB4410">
        <v>664067</v>
      </c>
      <c r="AC4410">
        <v>664379</v>
      </c>
      <c r="AD4410">
        <v>660107</v>
      </c>
      <c r="AE4410">
        <v>648228</v>
      </c>
      <c r="AF4410">
        <v>649166</v>
      </c>
    </row>
    <row r="4411" spans="1:32">
      <c r="A4411" t="s">
        <v>10028</v>
      </c>
      <c r="B4411" t="s">
        <v>19</v>
      </c>
      <c r="C4411" s="2">
        <v>1659630</v>
      </c>
      <c r="D4411" s="2">
        <v>2238390</v>
      </c>
      <c r="E4411" s="2">
        <v>3420230</v>
      </c>
      <c r="F4411" s="2">
        <v>1699830</v>
      </c>
      <c r="G4411" s="2">
        <v>1199610</v>
      </c>
      <c r="H4411">
        <v>769412</v>
      </c>
      <c r="I4411">
        <v>555764</v>
      </c>
      <c r="J4411">
        <v>437113</v>
      </c>
      <c r="K4411">
        <v>421685</v>
      </c>
      <c r="L4411">
        <v>419254</v>
      </c>
      <c r="M4411">
        <v>428324</v>
      </c>
      <c r="N4411">
        <v>446089</v>
      </c>
      <c r="O4411">
        <v>473765</v>
      </c>
      <c r="P4411">
        <v>495831</v>
      </c>
      <c r="Q4411">
        <v>516027</v>
      </c>
      <c r="R4411">
        <v>523600</v>
      </c>
      <c r="S4411">
        <v>532389</v>
      </c>
      <c r="T4411">
        <v>558663</v>
      </c>
      <c r="U4411">
        <v>550061</v>
      </c>
      <c r="V4411">
        <v>578765</v>
      </c>
      <c r="W4411">
        <v>598494</v>
      </c>
      <c r="X4411">
        <v>607563</v>
      </c>
      <c r="Y4411">
        <v>599616</v>
      </c>
      <c r="Z4411">
        <v>598587</v>
      </c>
      <c r="AA4411">
        <v>599990</v>
      </c>
      <c r="AB4411">
        <v>595876</v>
      </c>
      <c r="AC4411">
        <v>596156</v>
      </c>
      <c r="AD4411">
        <v>592323</v>
      </c>
      <c r="AE4411">
        <v>581664</v>
      </c>
      <c r="AF4411">
        <v>582505</v>
      </c>
    </row>
    <row r="4412" spans="1:32">
      <c r="A4412" t="s">
        <v>10029</v>
      </c>
      <c r="B4412" t="s">
        <v>19</v>
      </c>
      <c r="C4412" s="2">
        <v>4304380</v>
      </c>
      <c r="D4412" s="2">
        <v>5805450</v>
      </c>
      <c r="E4412" s="2">
        <v>8870650</v>
      </c>
      <c r="F4412" s="2">
        <v>4408650</v>
      </c>
      <c r="G4412" s="2">
        <v>3111280</v>
      </c>
      <c r="H4412" s="2">
        <v>1995530</v>
      </c>
      <c r="I4412" s="2">
        <v>1441420</v>
      </c>
      <c r="J4412" s="2">
        <v>1133690</v>
      </c>
      <c r="K4412" s="2">
        <v>1093680</v>
      </c>
      <c r="L4412" s="2">
        <v>1087370</v>
      </c>
      <c r="M4412" s="2">
        <v>1110890</v>
      </c>
      <c r="N4412" s="2">
        <v>1156970</v>
      </c>
      <c r="O4412" s="2">
        <v>1228750</v>
      </c>
      <c r="P4412" s="2">
        <v>1285980</v>
      </c>
      <c r="Q4412" s="2">
        <v>1338360</v>
      </c>
      <c r="R4412" s="2">
        <v>1358000</v>
      </c>
      <c r="S4412" s="2">
        <v>1380800</v>
      </c>
      <c r="T4412" s="2">
        <v>1448940</v>
      </c>
      <c r="U4412" s="2">
        <v>1426630</v>
      </c>
      <c r="V4412" s="2">
        <v>1501080</v>
      </c>
      <c r="W4412" s="2">
        <v>1552240</v>
      </c>
      <c r="X4412" s="2">
        <v>1575770</v>
      </c>
      <c r="Y4412" s="2">
        <v>1555150</v>
      </c>
      <c r="Z4412" s="2">
        <v>1552490</v>
      </c>
      <c r="AA4412" s="2">
        <v>1556120</v>
      </c>
      <c r="AB4412" s="2">
        <v>1545450</v>
      </c>
      <c r="AC4412" s="2">
        <v>1546180</v>
      </c>
      <c r="AD4412" s="2">
        <v>1536240</v>
      </c>
      <c r="AE4412" s="2">
        <v>1508590</v>
      </c>
      <c r="AF4412" s="2">
        <v>1510780</v>
      </c>
    </row>
    <row r="4413" spans="1:32">
      <c r="A4413" t="s">
        <v>10030</v>
      </c>
      <c r="B4413" t="s">
        <v>19</v>
      </c>
      <c r="C4413">
        <v>434875</v>
      </c>
      <c r="D4413">
        <v>586530</v>
      </c>
      <c r="E4413">
        <v>896210</v>
      </c>
      <c r="F4413">
        <v>445410</v>
      </c>
      <c r="G4413">
        <v>314335</v>
      </c>
      <c r="H4413">
        <v>201611</v>
      </c>
      <c r="I4413">
        <v>145628</v>
      </c>
      <c r="J4413">
        <v>114538</v>
      </c>
      <c r="K4413">
        <v>110495</v>
      </c>
      <c r="L4413">
        <v>109858</v>
      </c>
      <c r="M4413">
        <v>112235</v>
      </c>
      <c r="N4413">
        <v>116890</v>
      </c>
      <c r="O4413">
        <v>124142</v>
      </c>
      <c r="P4413">
        <v>129924</v>
      </c>
      <c r="Q4413">
        <v>135216</v>
      </c>
      <c r="R4413">
        <v>137200</v>
      </c>
      <c r="S4413">
        <v>139503</v>
      </c>
      <c r="T4413">
        <v>146388</v>
      </c>
      <c r="U4413">
        <v>144134</v>
      </c>
      <c r="V4413">
        <v>151655</v>
      </c>
      <c r="W4413">
        <v>156825</v>
      </c>
      <c r="X4413">
        <v>159201</v>
      </c>
      <c r="Y4413">
        <v>157119</v>
      </c>
      <c r="Z4413">
        <v>156849</v>
      </c>
      <c r="AA4413">
        <v>157217</v>
      </c>
      <c r="AB4413">
        <v>156139</v>
      </c>
      <c r="AC4413">
        <v>156212</v>
      </c>
      <c r="AD4413">
        <v>155208</v>
      </c>
      <c r="AE4413">
        <v>152415</v>
      </c>
      <c r="AF4413">
        <v>152635</v>
      </c>
    </row>
    <row r="4414" spans="1:32">
      <c r="A4414" t="s">
        <v>10031</v>
      </c>
      <c r="B4414" t="s">
        <v>19</v>
      </c>
      <c r="C4414">
        <v>285775</v>
      </c>
      <c r="D4414">
        <v>385434</v>
      </c>
      <c r="E4414">
        <v>588938</v>
      </c>
      <c r="F4414">
        <v>292698</v>
      </c>
      <c r="G4414">
        <v>206563</v>
      </c>
      <c r="H4414">
        <v>132487</v>
      </c>
      <c r="I4414">
        <v>95698.4</v>
      </c>
      <c r="J4414">
        <v>75267.5</v>
      </c>
      <c r="K4414">
        <v>72611</v>
      </c>
      <c r="L4414">
        <v>72192.399999999994</v>
      </c>
      <c r="M4414">
        <v>73754.100000000006</v>
      </c>
      <c r="N4414">
        <v>76813.100000000006</v>
      </c>
      <c r="O4414">
        <v>81578.7</v>
      </c>
      <c r="P4414">
        <v>85378.3</v>
      </c>
      <c r="Q4414">
        <v>88855.9</v>
      </c>
      <c r="R4414">
        <v>90160</v>
      </c>
      <c r="S4414">
        <v>91673.4</v>
      </c>
      <c r="T4414">
        <v>96197.5</v>
      </c>
      <c r="U4414">
        <v>94716.3</v>
      </c>
      <c r="V4414">
        <v>99659</v>
      </c>
      <c r="W4414">
        <v>103056</v>
      </c>
      <c r="X4414">
        <v>104618</v>
      </c>
      <c r="Y4414">
        <v>103249</v>
      </c>
      <c r="Z4414">
        <v>103072</v>
      </c>
      <c r="AA4414">
        <v>103314</v>
      </c>
      <c r="AB4414">
        <v>102605</v>
      </c>
      <c r="AC4414">
        <v>102654</v>
      </c>
      <c r="AD4414">
        <v>101994</v>
      </c>
      <c r="AE4414">
        <v>100158</v>
      </c>
      <c r="AF4414">
        <v>100303</v>
      </c>
    </row>
    <row r="4415" spans="1:32">
      <c r="A4415" t="s">
        <v>10032</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10033</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10034</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10035</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10036</v>
      </c>
      <c r="B4419" t="s">
        <v>19</v>
      </c>
      <c r="C4419" s="2">
        <v>1010020</v>
      </c>
      <c r="D4419" s="2">
        <v>1361770</v>
      </c>
      <c r="E4419" s="2">
        <v>2080350</v>
      </c>
      <c r="F4419" s="2">
        <v>1034140</v>
      </c>
      <c r="G4419">
        <v>729730</v>
      </c>
      <c r="H4419">
        <v>468028</v>
      </c>
      <c r="I4419">
        <v>338082</v>
      </c>
      <c r="J4419">
        <v>265822</v>
      </c>
      <c r="K4419">
        <v>256476</v>
      </c>
      <c r="L4419">
        <v>254968</v>
      </c>
      <c r="M4419">
        <v>260496</v>
      </c>
      <c r="N4419">
        <v>271350</v>
      </c>
      <c r="O4419">
        <v>288134</v>
      </c>
      <c r="P4419">
        <v>301601</v>
      </c>
      <c r="Q4419">
        <v>313862</v>
      </c>
      <c r="R4419">
        <v>318484</v>
      </c>
      <c r="S4419">
        <v>323811</v>
      </c>
      <c r="T4419">
        <v>339791</v>
      </c>
      <c r="U4419">
        <v>334564</v>
      </c>
      <c r="V4419">
        <v>352051</v>
      </c>
      <c r="W4419">
        <v>364011</v>
      </c>
      <c r="X4419">
        <v>369538</v>
      </c>
      <c r="Y4419">
        <v>364714</v>
      </c>
      <c r="Z4419">
        <v>364111</v>
      </c>
      <c r="AA4419">
        <v>365016</v>
      </c>
      <c r="AB4419">
        <v>362503</v>
      </c>
      <c r="AC4419">
        <v>362604</v>
      </c>
      <c r="AD4419">
        <v>360292</v>
      </c>
      <c r="AE4419">
        <v>353860</v>
      </c>
      <c r="AF4419">
        <v>354363</v>
      </c>
    </row>
    <row r="4420" spans="1:32">
      <c r="A4420" t="s">
        <v>10037</v>
      </c>
      <c r="B4420" t="s">
        <v>19</v>
      </c>
      <c r="C4420" s="2">
        <v>4977760</v>
      </c>
      <c r="D4420" s="2">
        <v>6711320</v>
      </c>
      <c r="E4420" s="2">
        <v>10252700</v>
      </c>
      <c r="F4420" s="2">
        <v>5096640</v>
      </c>
      <c r="G4420" s="2">
        <v>3596370</v>
      </c>
      <c r="H4420" s="2">
        <v>2306610</v>
      </c>
      <c r="I4420" s="2">
        <v>1666190</v>
      </c>
      <c r="J4420" s="2">
        <v>1310070</v>
      </c>
      <c r="K4420" s="2">
        <v>1264010</v>
      </c>
      <c r="L4420" s="2">
        <v>1256580</v>
      </c>
      <c r="M4420" s="2">
        <v>1283820</v>
      </c>
      <c r="N4420" s="2">
        <v>1337310</v>
      </c>
      <c r="O4420" s="2">
        <v>1420030</v>
      </c>
      <c r="P4420" s="2">
        <v>1486400</v>
      </c>
      <c r="Q4420" s="2">
        <v>1546820</v>
      </c>
      <c r="R4420" s="2">
        <v>1569610</v>
      </c>
      <c r="S4420" s="2">
        <v>1595860</v>
      </c>
      <c r="T4420" s="2">
        <v>1674610</v>
      </c>
      <c r="U4420" s="2">
        <v>1648850</v>
      </c>
      <c r="V4420" s="2">
        <v>1735040</v>
      </c>
      <c r="W4420" s="2">
        <v>1793980</v>
      </c>
      <c r="X4420" s="2">
        <v>1821220</v>
      </c>
      <c r="Y4420" s="2">
        <v>1797440</v>
      </c>
      <c r="Z4420" s="2">
        <v>1794470</v>
      </c>
      <c r="AA4420" s="2">
        <v>1798930</v>
      </c>
      <c r="AB4420" s="2">
        <v>1786550</v>
      </c>
      <c r="AC4420" s="2">
        <v>1787040</v>
      </c>
      <c r="AD4420" s="2">
        <v>1775650</v>
      </c>
      <c r="AE4420" s="2">
        <v>1743950</v>
      </c>
      <c r="AF4420" s="2">
        <v>1746430</v>
      </c>
    </row>
    <row r="4421" spans="1:32">
      <c r="A4421" t="s">
        <v>10038</v>
      </c>
      <c r="B4421" t="s">
        <v>19</v>
      </c>
      <c r="C4421" s="2">
        <v>14781500</v>
      </c>
      <c r="D4421" s="2">
        <v>19929300</v>
      </c>
      <c r="E4421" s="2">
        <v>30445600</v>
      </c>
      <c r="F4421" s="2">
        <v>15134500</v>
      </c>
      <c r="G4421" s="2">
        <v>10679500</v>
      </c>
      <c r="H4421" s="2">
        <v>6849520</v>
      </c>
      <c r="I4421" s="2">
        <v>4947770</v>
      </c>
      <c r="J4421" s="2">
        <v>3890270</v>
      </c>
      <c r="K4421" s="2">
        <v>3753480</v>
      </c>
      <c r="L4421" s="2">
        <v>3731420</v>
      </c>
      <c r="M4421" s="2">
        <v>3812310</v>
      </c>
      <c r="N4421" s="2">
        <v>3971160</v>
      </c>
      <c r="O4421" s="2">
        <v>4216780</v>
      </c>
      <c r="P4421" s="2">
        <v>4413870</v>
      </c>
      <c r="Q4421" s="2">
        <v>4593310</v>
      </c>
      <c r="R4421" s="2">
        <v>4660970</v>
      </c>
      <c r="S4421" s="2">
        <v>4738920</v>
      </c>
      <c r="T4421" s="2">
        <v>4972770</v>
      </c>
      <c r="U4421" s="2">
        <v>4896290</v>
      </c>
      <c r="V4421" s="2">
        <v>5152210</v>
      </c>
      <c r="W4421" s="2">
        <v>5327240</v>
      </c>
      <c r="X4421" s="2">
        <v>5408130</v>
      </c>
      <c r="Y4421" s="2">
        <v>5337530</v>
      </c>
      <c r="Z4421" s="2">
        <v>5328710</v>
      </c>
      <c r="AA4421" s="2">
        <v>5341950</v>
      </c>
      <c r="AB4421" s="2">
        <v>5305180</v>
      </c>
      <c r="AC4421" s="2">
        <v>5306650</v>
      </c>
      <c r="AD4421" s="2">
        <v>5272820</v>
      </c>
      <c r="AE4421" s="2">
        <v>5178690</v>
      </c>
      <c r="AF4421" s="2">
        <v>5186040</v>
      </c>
    </row>
    <row r="4422" spans="1:32">
      <c r="A4422" t="s">
        <v>10039</v>
      </c>
      <c r="B4422" t="s">
        <v>19</v>
      </c>
      <c r="C4422" s="2">
        <v>1047210</v>
      </c>
      <c r="D4422" s="2">
        <v>1411910</v>
      </c>
      <c r="E4422" s="2">
        <v>2156940</v>
      </c>
      <c r="F4422" s="2">
        <v>1072220</v>
      </c>
      <c r="G4422">
        <v>756596</v>
      </c>
      <c r="H4422">
        <v>485259</v>
      </c>
      <c r="I4422">
        <v>350529</v>
      </c>
      <c r="J4422">
        <v>275609</v>
      </c>
      <c r="K4422">
        <v>265918</v>
      </c>
      <c r="L4422">
        <v>264355</v>
      </c>
      <c r="M4422">
        <v>270086</v>
      </c>
      <c r="N4422">
        <v>281340</v>
      </c>
      <c r="O4422">
        <v>298741</v>
      </c>
      <c r="P4422">
        <v>312704</v>
      </c>
      <c r="Q4422">
        <v>325417</v>
      </c>
      <c r="R4422">
        <v>330210</v>
      </c>
      <c r="S4422">
        <v>335732</v>
      </c>
      <c r="T4422">
        <v>352300</v>
      </c>
      <c r="U4422">
        <v>346882</v>
      </c>
      <c r="V4422">
        <v>365013</v>
      </c>
      <c r="W4422">
        <v>377412</v>
      </c>
      <c r="X4422">
        <v>383143</v>
      </c>
      <c r="Y4422">
        <v>378142</v>
      </c>
      <c r="Z4422">
        <v>377517</v>
      </c>
      <c r="AA4422">
        <v>378454</v>
      </c>
      <c r="AB4422">
        <v>375849</v>
      </c>
      <c r="AC4422">
        <v>375954</v>
      </c>
      <c r="AD4422">
        <v>373557</v>
      </c>
      <c r="AE4422">
        <v>366888</v>
      </c>
      <c r="AF4422">
        <v>367409</v>
      </c>
    </row>
    <row r="4423" spans="1:32">
      <c r="A4423" t="s">
        <v>10040</v>
      </c>
      <c r="B4423" t="s">
        <v>19</v>
      </c>
      <c r="C4423">
        <v>939675</v>
      </c>
      <c r="D4423" s="2">
        <v>1266920</v>
      </c>
      <c r="E4423" s="2">
        <v>1935450</v>
      </c>
      <c r="F4423">
        <v>962115</v>
      </c>
      <c r="G4423">
        <v>678904</v>
      </c>
      <c r="H4423">
        <v>435430</v>
      </c>
      <c r="I4423">
        <v>314534</v>
      </c>
      <c r="J4423">
        <v>247308</v>
      </c>
      <c r="K4423">
        <v>238612</v>
      </c>
      <c r="L4423">
        <v>237210</v>
      </c>
      <c r="M4423">
        <v>242352</v>
      </c>
      <c r="N4423">
        <v>252450</v>
      </c>
      <c r="O4423">
        <v>268064</v>
      </c>
      <c r="P4423">
        <v>280594</v>
      </c>
      <c r="Q4423">
        <v>292000</v>
      </c>
      <c r="R4423">
        <v>296302</v>
      </c>
      <c r="S4423">
        <v>301257</v>
      </c>
      <c r="T4423">
        <v>316124</v>
      </c>
      <c r="U4423">
        <v>311262</v>
      </c>
      <c r="V4423">
        <v>327530</v>
      </c>
      <c r="W4423">
        <v>338657</v>
      </c>
      <c r="X4423">
        <v>343800</v>
      </c>
      <c r="Y4423">
        <v>339312</v>
      </c>
      <c r="Z4423">
        <v>338750</v>
      </c>
      <c r="AA4423">
        <v>339592</v>
      </c>
      <c r="AB4423">
        <v>337254</v>
      </c>
      <c r="AC4423">
        <v>337348</v>
      </c>
      <c r="AD4423">
        <v>335198</v>
      </c>
      <c r="AE4423">
        <v>329214</v>
      </c>
      <c r="AF4423">
        <v>329681</v>
      </c>
    </row>
    <row r="4424" spans="1:32">
      <c r="A4424" t="s">
        <v>10041</v>
      </c>
      <c r="B4424" t="s">
        <v>19</v>
      </c>
      <c r="C4424" s="2">
        <v>2437120</v>
      </c>
      <c r="D4424" s="2">
        <v>3285880</v>
      </c>
      <c r="E4424" s="2">
        <v>5019750</v>
      </c>
      <c r="F4424" s="2">
        <v>2495320</v>
      </c>
      <c r="G4424" s="2">
        <v>1760790</v>
      </c>
      <c r="H4424" s="2">
        <v>1129320</v>
      </c>
      <c r="I4424">
        <v>815770</v>
      </c>
      <c r="J4424">
        <v>641412</v>
      </c>
      <c r="K4424">
        <v>618860</v>
      </c>
      <c r="L4424">
        <v>615222</v>
      </c>
      <c r="M4424">
        <v>628560</v>
      </c>
      <c r="N4424">
        <v>654750</v>
      </c>
      <c r="O4424">
        <v>695248</v>
      </c>
      <c r="P4424">
        <v>727743</v>
      </c>
      <c r="Q4424">
        <v>757328</v>
      </c>
      <c r="R4424">
        <v>768482</v>
      </c>
      <c r="S4424">
        <v>781335</v>
      </c>
      <c r="T4424">
        <v>819893</v>
      </c>
      <c r="U4424">
        <v>807282</v>
      </c>
      <c r="V4424">
        <v>849478</v>
      </c>
      <c r="W4424">
        <v>878335</v>
      </c>
      <c r="X4424">
        <v>891672</v>
      </c>
      <c r="Y4424">
        <v>880032</v>
      </c>
      <c r="Z4424">
        <v>878578</v>
      </c>
      <c r="AA4424">
        <v>880760</v>
      </c>
      <c r="AB4424">
        <v>874698</v>
      </c>
      <c r="AC4424">
        <v>874940</v>
      </c>
      <c r="AD4424">
        <v>869362</v>
      </c>
      <c r="AE4424">
        <v>853843</v>
      </c>
      <c r="AF4424">
        <v>855055</v>
      </c>
    </row>
    <row r="4425" spans="1:32">
      <c r="A4425" t="s">
        <v>10042</v>
      </c>
      <c r="B4425" t="s">
        <v>19</v>
      </c>
      <c r="C4425">
        <v>246225</v>
      </c>
      <c r="D4425">
        <v>331975</v>
      </c>
      <c r="E4425">
        <v>507150</v>
      </c>
      <c r="F4425">
        <v>252105</v>
      </c>
      <c r="G4425">
        <v>177894</v>
      </c>
      <c r="H4425">
        <v>114097</v>
      </c>
      <c r="I4425">
        <v>82418</v>
      </c>
      <c r="J4425">
        <v>64802.5</v>
      </c>
      <c r="K4425">
        <v>62524</v>
      </c>
      <c r="L4425">
        <v>62156.5</v>
      </c>
      <c r="M4425">
        <v>63504</v>
      </c>
      <c r="N4425">
        <v>66150</v>
      </c>
      <c r="O4425">
        <v>70241.5</v>
      </c>
      <c r="P4425">
        <v>73524.5</v>
      </c>
      <c r="Q4425">
        <v>76513.5</v>
      </c>
      <c r="R4425">
        <v>77640.5</v>
      </c>
      <c r="S4425">
        <v>78939</v>
      </c>
      <c r="T4425">
        <v>82834.5</v>
      </c>
      <c r="U4425">
        <v>81560.5</v>
      </c>
      <c r="V4425">
        <v>85823.5</v>
      </c>
      <c r="W4425">
        <v>88739</v>
      </c>
      <c r="X4425">
        <v>90086.5</v>
      </c>
      <c r="Y4425">
        <v>88910.5</v>
      </c>
      <c r="Z4425">
        <v>88763.5</v>
      </c>
      <c r="AA4425">
        <v>88984</v>
      </c>
      <c r="AB4425">
        <v>88371.5</v>
      </c>
      <c r="AC4425">
        <v>88396</v>
      </c>
      <c r="AD4425">
        <v>87832.5</v>
      </c>
      <c r="AE4425">
        <v>86264.5</v>
      </c>
      <c r="AF4425">
        <v>86387</v>
      </c>
    </row>
    <row r="4426" spans="1:32">
      <c r="A4426" t="s">
        <v>10043</v>
      </c>
      <c r="B4426" t="s">
        <v>19</v>
      </c>
      <c r="C4426">
        <v>161805</v>
      </c>
      <c r="D4426">
        <v>218155</v>
      </c>
      <c r="E4426">
        <v>333270</v>
      </c>
      <c r="F4426">
        <v>165669</v>
      </c>
      <c r="G4426">
        <v>116902</v>
      </c>
      <c r="H4426">
        <v>74977.7</v>
      </c>
      <c r="I4426">
        <v>54160.4</v>
      </c>
      <c r="J4426">
        <v>42584.5</v>
      </c>
      <c r="K4426">
        <v>41087.199999999997</v>
      </c>
      <c r="L4426">
        <v>40845.699999999997</v>
      </c>
      <c r="M4426">
        <v>41731.199999999997</v>
      </c>
      <c r="N4426">
        <v>43470</v>
      </c>
      <c r="O4426">
        <v>46158.7</v>
      </c>
      <c r="P4426">
        <v>48316.1</v>
      </c>
      <c r="Q4426">
        <v>50280.3</v>
      </c>
      <c r="R4426">
        <v>51020.9</v>
      </c>
      <c r="S4426">
        <v>51874.2</v>
      </c>
      <c r="T4426">
        <v>54434.1</v>
      </c>
      <c r="U4426">
        <v>53596.9</v>
      </c>
      <c r="V4426">
        <v>56398.3</v>
      </c>
      <c r="W4426">
        <v>58314.2</v>
      </c>
      <c r="X4426">
        <v>59199.7</v>
      </c>
      <c r="Y4426">
        <v>58426.9</v>
      </c>
      <c r="Z4426">
        <v>58330.3</v>
      </c>
      <c r="AA4426">
        <v>58475.199999999997</v>
      </c>
      <c r="AB4426">
        <v>58072.7</v>
      </c>
      <c r="AC4426">
        <v>58088.800000000003</v>
      </c>
      <c r="AD4426">
        <v>57718.5</v>
      </c>
      <c r="AE4426">
        <v>56688.1</v>
      </c>
      <c r="AF4426">
        <v>56768.6</v>
      </c>
    </row>
    <row r="4427" spans="1:32">
      <c r="A4427" t="s">
        <v>10044</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10045</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10046</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10047</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10048</v>
      </c>
      <c r="B4431" t="s">
        <v>19</v>
      </c>
      <c r="C4431">
        <v>436614</v>
      </c>
      <c r="D4431" s="2">
        <v>1139370</v>
      </c>
      <c r="E4431">
        <v>942642</v>
      </c>
      <c r="F4431">
        <v>901885</v>
      </c>
      <c r="G4431">
        <v>864595</v>
      </c>
      <c r="H4431">
        <v>825225</v>
      </c>
      <c r="I4431">
        <v>781328</v>
      </c>
      <c r="J4431">
        <v>740285</v>
      </c>
      <c r="K4431">
        <v>703091</v>
      </c>
      <c r="L4431">
        <v>669746</v>
      </c>
      <c r="M4431">
        <v>640639</v>
      </c>
      <c r="N4431">
        <v>615903</v>
      </c>
      <c r="O4431">
        <v>596615</v>
      </c>
      <c r="P4431">
        <v>581745</v>
      </c>
      <c r="Q4431">
        <v>571107</v>
      </c>
      <c r="R4431">
        <v>562524</v>
      </c>
      <c r="S4431">
        <v>554061</v>
      </c>
      <c r="T4431">
        <v>545620</v>
      </c>
      <c r="U4431">
        <v>537311</v>
      </c>
      <c r="V4431">
        <v>529090</v>
      </c>
      <c r="W4431">
        <v>520870</v>
      </c>
      <c r="X4431">
        <v>512790</v>
      </c>
      <c r="Y4431">
        <v>504792</v>
      </c>
      <c r="Z4431">
        <v>497032</v>
      </c>
      <c r="AA4431">
        <v>489340</v>
      </c>
      <c r="AB4431">
        <v>481797</v>
      </c>
      <c r="AC4431">
        <v>474415</v>
      </c>
      <c r="AD4431">
        <v>467089</v>
      </c>
      <c r="AE4431">
        <v>459899</v>
      </c>
      <c r="AF4431">
        <v>452898</v>
      </c>
    </row>
    <row r="4432" spans="1:32">
      <c r="A4432" t="s">
        <v>10049</v>
      </c>
      <c r="B4432" t="s">
        <v>19</v>
      </c>
      <c r="C4432" s="2">
        <v>2151790</v>
      </c>
      <c r="D4432" s="2">
        <v>5615240</v>
      </c>
      <c r="E4432" s="2">
        <v>4645680</v>
      </c>
      <c r="F4432" s="2">
        <v>4444810</v>
      </c>
      <c r="G4432" s="2">
        <v>4261030</v>
      </c>
      <c r="H4432" s="2">
        <v>4067000</v>
      </c>
      <c r="I4432" s="2">
        <v>3850670</v>
      </c>
      <c r="J4432" s="2">
        <v>3648390</v>
      </c>
      <c r="K4432" s="2">
        <v>3465090</v>
      </c>
      <c r="L4432" s="2">
        <v>3300750</v>
      </c>
      <c r="M4432" s="2">
        <v>3157300</v>
      </c>
      <c r="N4432" s="2">
        <v>3035390</v>
      </c>
      <c r="O4432" s="2">
        <v>2940330</v>
      </c>
      <c r="P4432" s="2">
        <v>2867050</v>
      </c>
      <c r="Q4432" s="2">
        <v>2814620</v>
      </c>
      <c r="R4432" s="2">
        <v>2772320</v>
      </c>
      <c r="S4432" s="2">
        <v>2730610</v>
      </c>
      <c r="T4432" s="2">
        <v>2689010</v>
      </c>
      <c r="U4432" s="2">
        <v>2648060</v>
      </c>
      <c r="V4432" s="2">
        <v>2607540</v>
      </c>
      <c r="W4432" s="2">
        <v>2567040</v>
      </c>
      <c r="X4432" s="2">
        <v>2527210</v>
      </c>
      <c r="Y4432" s="2">
        <v>2487790</v>
      </c>
      <c r="Z4432" s="2">
        <v>2449550</v>
      </c>
      <c r="AA4432" s="2">
        <v>2411640</v>
      </c>
      <c r="AB4432" s="2">
        <v>2374470</v>
      </c>
      <c r="AC4432" s="2">
        <v>2338090</v>
      </c>
      <c r="AD4432" s="2">
        <v>2301980</v>
      </c>
      <c r="AE4432" s="2">
        <v>2266540</v>
      </c>
      <c r="AF4432" s="2">
        <v>2232040</v>
      </c>
    </row>
    <row r="4433" spans="1:32">
      <c r="A4433" t="s">
        <v>10050</v>
      </c>
      <c r="B4433" t="s">
        <v>19</v>
      </c>
      <c r="C4433" s="2">
        <v>6389770</v>
      </c>
      <c r="D4433" s="2">
        <v>16674500</v>
      </c>
      <c r="E4433" s="2">
        <v>13795400</v>
      </c>
      <c r="F4433" s="2">
        <v>13198900</v>
      </c>
      <c r="G4433" s="2">
        <v>12653200</v>
      </c>
      <c r="H4433" s="2">
        <v>12077000</v>
      </c>
      <c r="I4433" s="2">
        <v>11434600</v>
      </c>
      <c r="J4433" s="2">
        <v>10833900</v>
      </c>
      <c r="K4433" s="2">
        <v>10289600</v>
      </c>
      <c r="L4433" s="2">
        <v>9801620</v>
      </c>
      <c r="M4433" s="2">
        <v>9375640</v>
      </c>
      <c r="N4433" s="2">
        <v>9013640</v>
      </c>
      <c r="O4433" s="2">
        <v>8731350</v>
      </c>
      <c r="P4433" s="2">
        <v>8513740</v>
      </c>
      <c r="Q4433" s="2">
        <v>8358050</v>
      </c>
      <c r="R4433" s="2">
        <v>8232440</v>
      </c>
      <c r="S4433" s="2">
        <v>8108580</v>
      </c>
      <c r="T4433" s="2">
        <v>7985050</v>
      </c>
      <c r="U4433" s="2">
        <v>7863460</v>
      </c>
      <c r="V4433" s="2">
        <v>7743140</v>
      </c>
      <c r="W4433" s="2">
        <v>7622850</v>
      </c>
      <c r="X4433" s="2">
        <v>7504590</v>
      </c>
      <c r="Y4433" s="2">
        <v>7387540</v>
      </c>
      <c r="Z4433" s="2">
        <v>7273970</v>
      </c>
      <c r="AA4433" s="2">
        <v>7161410</v>
      </c>
      <c r="AB4433" s="2">
        <v>7051020</v>
      </c>
      <c r="AC4433" s="2">
        <v>6942980</v>
      </c>
      <c r="AD4433" s="2">
        <v>6835760</v>
      </c>
      <c r="AE4433" s="2">
        <v>6730540</v>
      </c>
      <c r="AF4433" s="2">
        <v>6628080</v>
      </c>
    </row>
    <row r="4434" spans="1:32">
      <c r="A4434" t="s">
        <v>10051</v>
      </c>
      <c r="B4434" t="s">
        <v>19</v>
      </c>
      <c r="C4434">
        <v>452689</v>
      </c>
      <c r="D4434" s="2">
        <v>1181320</v>
      </c>
      <c r="E4434">
        <v>977346</v>
      </c>
      <c r="F4434">
        <v>935089</v>
      </c>
      <c r="G4434">
        <v>896426</v>
      </c>
      <c r="H4434">
        <v>855607</v>
      </c>
      <c r="I4434">
        <v>810094</v>
      </c>
      <c r="J4434">
        <v>767539</v>
      </c>
      <c r="K4434">
        <v>728976</v>
      </c>
      <c r="L4434">
        <v>694403</v>
      </c>
      <c r="M4434">
        <v>664225</v>
      </c>
      <c r="N4434">
        <v>638578</v>
      </c>
      <c r="O4434">
        <v>618580</v>
      </c>
      <c r="P4434">
        <v>603163</v>
      </c>
      <c r="Q4434">
        <v>592133</v>
      </c>
      <c r="R4434">
        <v>583234</v>
      </c>
      <c r="S4434">
        <v>574459</v>
      </c>
      <c r="T4434">
        <v>565707</v>
      </c>
      <c r="U4434">
        <v>557093</v>
      </c>
      <c r="V4434">
        <v>548569</v>
      </c>
      <c r="W4434">
        <v>540047</v>
      </c>
      <c r="X4434">
        <v>531668</v>
      </c>
      <c r="Y4434">
        <v>523376</v>
      </c>
      <c r="Z4434">
        <v>515330</v>
      </c>
      <c r="AA4434">
        <v>507356</v>
      </c>
      <c r="AB4434">
        <v>499535</v>
      </c>
      <c r="AC4434">
        <v>491881</v>
      </c>
      <c r="AD4434">
        <v>484285</v>
      </c>
      <c r="AE4434">
        <v>476830</v>
      </c>
      <c r="AF4434">
        <v>469572</v>
      </c>
    </row>
    <row r="4435" spans="1:32">
      <c r="A4435" t="s">
        <v>10052</v>
      </c>
      <c r="B4435" t="s">
        <v>19</v>
      </c>
      <c r="C4435">
        <v>406203</v>
      </c>
      <c r="D4435" s="2">
        <v>1060010</v>
      </c>
      <c r="E4435">
        <v>876985</v>
      </c>
      <c r="F4435">
        <v>839067</v>
      </c>
      <c r="G4435">
        <v>804375</v>
      </c>
      <c r="H4435">
        <v>767747</v>
      </c>
      <c r="I4435">
        <v>726908</v>
      </c>
      <c r="J4435">
        <v>688723</v>
      </c>
      <c r="K4435">
        <v>654120</v>
      </c>
      <c r="L4435">
        <v>623097</v>
      </c>
      <c r="M4435">
        <v>596017</v>
      </c>
      <c r="N4435">
        <v>573005</v>
      </c>
      <c r="O4435">
        <v>555060</v>
      </c>
      <c r="P4435">
        <v>541226</v>
      </c>
      <c r="Q4435">
        <v>531328</v>
      </c>
      <c r="R4435">
        <v>523343</v>
      </c>
      <c r="S4435">
        <v>515469</v>
      </c>
      <c r="T4435">
        <v>507617</v>
      </c>
      <c r="U4435">
        <v>499887</v>
      </c>
      <c r="V4435">
        <v>492238</v>
      </c>
      <c r="W4435">
        <v>484591</v>
      </c>
      <c r="X4435">
        <v>477073</v>
      </c>
      <c r="Y4435">
        <v>469632</v>
      </c>
      <c r="Z4435">
        <v>462412</v>
      </c>
      <c r="AA4435">
        <v>455257</v>
      </c>
      <c r="AB4435">
        <v>448239</v>
      </c>
      <c r="AC4435">
        <v>441371</v>
      </c>
      <c r="AD4435">
        <v>434555</v>
      </c>
      <c r="AE4435">
        <v>427866</v>
      </c>
      <c r="AF4435">
        <v>421353</v>
      </c>
    </row>
    <row r="4436" spans="1:32">
      <c r="A4436" t="s">
        <v>10053</v>
      </c>
      <c r="B4436" t="s">
        <v>19</v>
      </c>
      <c r="C4436" s="2">
        <v>1053520</v>
      </c>
      <c r="D4436" s="2">
        <v>2749230</v>
      </c>
      <c r="E4436" s="2">
        <v>2274530</v>
      </c>
      <c r="F4436" s="2">
        <v>2176190</v>
      </c>
      <c r="G4436" s="2">
        <v>2086210</v>
      </c>
      <c r="H4436" s="2">
        <v>1991210</v>
      </c>
      <c r="I4436" s="2">
        <v>1885290</v>
      </c>
      <c r="J4436" s="2">
        <v>1786260</v>
      </c>
      <c r="K4436" s="2">
        <v>1696510</v>
      </c>
      <c r="L4436" s="2">
        <v>1616050</v>
      </c>
      <c r="M4436" s="2">
        <v>1545820</v>
      </c>
      <c r="N4436" s="2">
        <v>1486130</v>
      </c>
      <c r="O4436" s="2">
        <v>1439590</v>
      </c>
      <c r="P4436" s="2">
        <v>1403710</v>
      </c>
      <c r="Q4436" s="2">
        <v>1378040</v>
      </c>
      <c r="R4436" s="2">
        <v>1357330</v>
      </c>
      <c r="S4436" s="2">
        <v>1336910</v>
      </c>
      <c r="T4436" s="2">
        <v>1316550</v>
      </c>
      <c r="U4436" s="2">
        <v>1296500</v>
      </c>
      <c r="V4436" s="2">
        <v>1276660</v>
      </c>
      <c r="W4436" s="2">
        <v>1256830</v>
      </c>
      <c r="X4436" s="2">
        <v>1237330</v>
      </c>
      <c r="Y4436" s="2">
        <v>1218030</v>
      </c>
      <c r="Z4436" s="2">
        <v>1199310</v>
      </c>
      <c r="AA4436" s="2">
        <v>1180750</v>
      </c>
      <c r="AB4436" s="2">
        <v>1162550</v>
      </c>
      <c r="AC4436" s="2">
        <v>1144730</v>
      </c>
      <c r="AD4436" s="2">
        <v>1127050</v>
      </c>
      <c r="AE4436" s="2">
        <v>1109710</v>
      </c>
      <c r="AF4436" s="2">
        <v>1092810</v>
      </c>
    </row>
    <row r="4437" spans="1:32">
      <c r="A4437" t="s">
        <v>10054</v>
      </c>
      <c r="B4437" t="s">
        <v>19</v>
      </c>
      <c r="C4437">
        <v>106438</v>
      </c>
      <c r="D4437">
        <v>277758</v>
      </c>
      <c r="E4437">
        <v>229798</v>
      </c>
      <c r="F4437">
        <v>219862</v>
      </c>
      <c r="G4437">
        <v>210772</v>
      </c>
      <c r="H4437">
        <v>201174</v>
      </c>
      <c r="I4437">
        <v>190473</v>
      </c>
      <c r="J4437">
        <v>180467</v>
      </c>
      <c r="K4437">
        <v>171400</v>
      </c>
      <c r="L4437">
        <v>163271</v>
      </c>
      <c r="M4437">
        <v>156176</v>
      </c>
      <c r="N4437">
        <v>150146</v>
      </c>
      <c r="O4437">
        <v>145443</v>
      </c>
      <c r="P4437">
        <v>141819</v>
      </c>
      <c r="Q4437">
        <v>139225</v>
      </c>
      <c r="R4437">
        <v>137133</v>
      </c>
      <c r="S4437">
        <v>135070</v>
      </c>
      <c r="T4437">
        <v>133012</v>
      </c>
      <c r="U4437">
        <v>130986</v>
      </c>
      <c r="V4437">
        <v>128982</v>
      </c>
      <c r="W4437">
        <v>126978</v>
      </c>
      <c r="X4437">
        <v>125008</v>
      </c>
      <c r="Y4437">
        <v>123059</v>
      </c>
      <c r="Z4437">
        <v>121167</v>
      </c>
      <c r="AA4437">
        <v>119292</v>
      </c>
      <c r="AB4437">
        <v>117453</v>
      </c>
      <c r="AC4437">
        <v>115653</v>
      </c>
      <c r="AD4437">
        <v>113867</v>
      </c>
      <c r="AE4437">
        <v>112115</v>
      </c>
      <c r="AF4437">
        <v>110408</v>
      </c>
    </row>
    <row r="4438" spans="1:32">
      <c r="A4438" t="s">
        <v>10055</v>
      </c>
      <c r="B4438" t="s">
        <v>19</v>
      </c>
      <c r="C4438">
        <v>69945.2</v>
      </c>
      <c r="D4438">
        <v>182526</v>
      </c>
      <c r="E4438">
        <v>151010</v>
      </c>
      <c r="F4438">
        <v>144481</v>
      </c>
      <c r="G4438">
        <v>138507</v>
      </c>
      <c r="H4438">
        <v>132200</v>
      </c>
      <c r="I4438">
        <v>125168</v>
      </c>
      <c r="J4438">
        <v>118593</v>
      </c>
      <c r="K4438">
        <v>112635</v>
      </c>
      <c r="L4438">
        <v>107293</v>
      </c>
      <c r="M4438">
        <v>102630</v>
      </c>
      <c r="N4438">
        <v>98667.1</v>
      </c>
      <c r="O4438">
        <v>95577.1</v>
      </c>
      <c r="P4438">
        <v>93195</v>
      </c>
      <c r="Q4438">
        <v>91490.7</v>
      </c>
      <c r="R4438">
        <v>90115.8</v>
      </c>
      <c r="S4438">
        <v>88760</v>
      </c>
      <c r="T4438">
        <v>87407.8</v>
      </c>
      <c r="U4438">
        <v>86076.7</v>
      </c>
      <c r="V4438">
        <v>84759.7</v>
      </c>
      <c r="W4438">
        <v>83442.899999999994</v>
      </c>
      <c r="X4438">
        <v>82148.399999999994</v>
      </c>
      <c r="Y4438">
        <v>80867.100000000006</v>
      </c>
      <c r="Z4438">
        <v>79624</v>
      </c>
      <c r="AA4438">
        <v>78391.8</v>
      </c>
      <c r="AB4438">
        <v>77183.399999999994</v>
      </c>
      <c r="AC4438">
        <v>76000.800000000003</v>
      </c>
      <c r="AD4438">
        <v>74827.100000000006</v>
      </c>
      <c r="AE4438">
        <v>73675.3</v>
      </c>
      <c r="AF4438">
        <v>72553.8</v>
      </c>
    </row>
    <row r="4439" spans="1:32">
      <c r="A4439" t="s">
        <v>10056</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10057</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10058</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10059</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10060</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10061</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10062</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10063</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10064</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10065</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10066</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10067</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10068</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10069</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10070</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10071</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10072</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10073</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10074</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10075</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10076</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10077</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10078</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10079</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10080</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10081</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10082</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10083</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10084</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10085</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10086</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10087</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10088</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10089</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10090</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10091</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10092</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10093</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10094</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10095</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10096</v>
      </c>
      <c r="B4479" t="s">
        <v>19</v>
      </c>
      <c r="C4479" s="2">
        <v>1654740000</v>
      </c>
      <c r="D4479" s="2">
        <v>1724170000</v>
      </c>
      <c r="E4479" s="2">
        <v>1785240000</v>
      </c>
      <c r="F4479" s="2">
        <v>2322380000</v>
      </c>
      <c r="G4479" s="2">
        <v>2338820000</v>
      </c>
      <c r="H4479" s="2">
        <v>2360480000</v>
      </c>
      <c r="I4479" s="2">
        <v>2380060000</v>
      </c>
      <c r="J4479" s="2">
        <v>2393370000</v>
      </c>
      <c r="K4479" s="2">
        <v>2408250000</v>
      </c>
      <c r="L4479" s="2">
        <v>2418950000</v>
      </c>
      <c r="M4479" s="2">
        <v>2427820000</v>
      </c>
      <c r="N4479" s="2">
        <v>2452100000</v>
      </c>
      <c r="O4479" s="2">
        <v>2460710000</v>
      </c>
      <c r="P4479" s="2">
        <v>2468800000</v>
      </c>
      <c r="Q4479" s="2">
        <v>2476110000</v>
      </c>
      <c r="R4479" s="2">
        <v>2482110000</v>
      </c>
      <c r="S4479" s="2">
        <v>2495940000</v>
      </c>
      <c r="T4479" s="2">
        <v>2508990000</v>
      </c>
      <c r="U4479" s="2">
        <v>2519960000</v>
      </c>
      <c r="V4479" s="2">
        <v>2528310000</v>
      </c>
      <c r="W4479" s="2">
        <v>2532480000</v>
      </c>
      <c r="X4479" s="2">
        <v>2537440000</v>
      </c>
      <c r="Y4479" s="2">
        <v>2541880000</v>
      </c>
      <c r="Z4479" s="2">
        <v>2545790000</v>
      </c>
      <c r="AA4479" s="2">
        <v>2549450000</v>
      </c>
      <c r="AB4479" s="2">
        <v>2552840000</v>
      </c>
      <c r="AC4479" s="2">
        <v>2555710000</v>
      </c>
      <c r="AD4479" s="2">
        <v>2557800000</v>
      </c>
      <c r="AE4479" s="2">
        <v>2560150000</v>
      </c>
      <c r="AF4479" s="2">
        <v>2562760000</v>
      </c>
    </row>
    <row r="4480" spans="1:32">
      <c r="A4480" t="s">
        <v>10097</v>
      </c>
      <c r="B4480" t="s">
        <v>19</v>
      </c>
      <c r="C4480" s="2">
        <v>27910900000</v>
      </c>
      <c r="D4480" s="2">
        <v>29081900000</v>
      </c>
      <c r="E4480" s="2">
        <v>30112100000</v>
      </c>
      <c r="F4480" s="2">
        <v>39172100000</v>
      </c>
      <c r="G4480" s="2">
        <v>39449500000</v>
      </c>
      <c r="H4480" s="2">
        <v>39814900000</v>
      </c>
      <c r="I4480" s="2">
        <v>40145000000</v>
      </c>
      <c r="J4480" s="2">
        <v>40369500000</v>
      </c>
      <c r="K4480" s="2">
        <v>40620500000</v>
      </c>
      <c r="L4480" s="2">
        <v>40801000000</v>
      </c>
      <c r="M4480" s="2">
        <v>40950700000</v>
      </c>
      <c r="N4480" s="2">
        <v>41360100000</v>
      </c>
      <c r="O4480" s="2">
        <v>41505400000</v>
      </c>
      <c r="P4480" s="2">
        <v>41641800000</v>
      </c>
      <c r="Q4480" s="2">
        <v>41765100000</v>
      </c>
      <c r="R4480" s="2">
        <v>41866300000</v>
      </c>
      <c r="S4480" s="2">
        <v>42099700000</v>
      </c>
      <c r="T4480" s="2">
        <v>42319800000</v>
      </c>
      <c r="U4480" s="2">
        <v>42504700000</v>
      </c>
      <c r="V4480" s="2">
        <v>42645600000</v>
      </c>
      <c r="W4480" s="2">
        <v>42716000000</v>
      </c>
      <c r="X4480" s="2">
        <v>42799600000</v>
      </c>
      <c r="Y4480" s="2">
        <v>42874500000</v>
      </c>
      <c r="Z4480" s="2">
        <v>42940500000</v>
      </c>
      <c r="AA4480" s="2">
        <v>43002200000</v>
      </c>
      <c r="AB4480" s="2">
        <v>43059400000</v>
      </c>
      <c r="AC4480" s="2">
        <v>43107800000</v>
      </c>
      <c r="AD4480" s="2">
        <v>43143000000</v>
      </c>
      <c r="AE4480" s="2">
        <v>43182700000</v>
      </c>
      <c r="AF4480" s="2">
        <v>43226700000</v>
      </c>
    </row>
    <row r="4481" spans="1:32">
      <c r="A4481" t="s">
        <v>10098</v>
      </c>
      <c r="B4481" t="s">
        <v>19</v>
      </c>
      <c r="C4481" s="2">
        <v>18128200000</v>
      </c>
      <c r="D4481" s="2">
        <v>18888700000</v>
      </c>
      <c r="E4481" s="2">
        <v>19557800000</v>
      </c>
      <c r="F4481" s="2">
        <v>25442300000</v>
      </c>
      <c r="G4481" s="2">
        <v>25622500000</v>
      </c>
      <c r="H4481" s="2">
        <v>25859800000</v>
      </c>
      <c r="I4481" s="2">
        <v>26074200000</v>
      </c>
      <c r="J4481" s="2">
        <v>26220100000</v>
      </c>
      <c r="K4481" s="2">
        <v>26383000000</v>
      </c>
      <c r="L4481" s="2">
        <v>26500300000</v>
      </c>
      <c r="M4481" s="2">
        <v>26597500000</v>
      </c>
      <c r="N4481" s="2">
        <v>26863400000</v>
      </c>
      <c r="O4481" s="2">
        <v>26957800000</v>
      </c>
      <c r="P4481" s="2">
        <v>27046400000</v>
      </c>
      <c r="Q4481" s="2">
        <v>27126500000</v>
      </c>
      <c r="R4481" s="2">
        <v>27192200000</v>
      </c>
      <c r="S4481" s="2">
        <v>27343800000</v>
      </c>
      <c r="T4481" s="2">
        <v>27486700000</v>
      </c>
      <c r="U4481" s="2">
        <v>27606800000</v>
      </c>
      <c r="V4481" s="2">
        <v>27698300000</v>
      </c>
      <c r="W4481" s="2">
        <v>27744100000</v>
      </c>
      <c r="X4481" s="2">
        <v>27798400000</v>
      </c>
      <c r="Y4481" s="2">
        <v>27847000000</v>
      </c>
      <c r="Z4481" s="2">
        <v>27889900000</v>
      </c>
      <c r="AA4481" s="2">
        <v>27929900000</v>
      </c>
      <c r="AB4481" s="2">
        <v>27967100000</v>
      </c>
      <c r="AC4481" s="2">
        <v>27998600000</v>
      </c>
      <c r="AD4481" s="2">
        <v>28021400000</v>
      </c>
      <c r="AE4481" s="2">
        <v>28047200000</v>
      </c>
      <c r="AF4481" s="2">
        <v>28075800000</v>
      </c>
    </row>
    <row r="4482" spans="1:32">
      <c r="A4482" t="s">
        <v>10099</v>
      </c>
      <c r="B4482" t="s">
        <v>19</v>
      </c>
      <c r="C4482" s="2">
        <v>3351450000</v>
      </c>
      <c r="D4482" s="2">
        <v>3492060000</v>
      </c>
      <c r="E4482" s="2">
        <v>3615760000</v>
      </c>
      <c r="F4482" s="2">
        <v>4703660000</v>
      </c>
      <c r="G4482" s="2">
        <v>4736960000</v>
      </c>
      <c r="H4482" s="2">
        <v>4780840000</v>
      </c>
      <c r="I4482" s="2">
        <v>4820490000</v>
      </c>
      <c r="J4482" s="2">
        <v>4847450000</v>
      </c>
      <c r="K4482" s="2">
        <v>4877580000</v>
      </c>
      <c r="L4482" s="2">
        <v>4899250000</v>
      </c>
      <c r="M4482" s="2">
        <v>4917220000</v>
      </c>
      <c r="N4482" s="2">
        <v>4966380000</v>
      </c>
      <c r="O4482" s="2">
        <v>4983830000</v>
      </c>
      <c r="P4482" s="2">
        <v>5000220000</v>
      </c>
      <c r="Q4482" s="2">
        <v>5015020000</v>
      </c>
      <c r="R4482" s="2">
        <v>5027180000</v>
      </c>
      <c r="S4482" s="2">
        <v>5055190000</v>
      </c>
      <c r="T4482" s="2">
        <v>5081620000</v>
      </c>
      <c r="U4482" s="2">
        <v>5103830000</v>
      </c>
      <c r="V4482" s="2">
        <v>5120740000</v>
      </c>
      <c r="W4482" s="2">
        <v>5129200000</v>
      </c>
      <c r="X4482" s="2">
        <v>5139240000</v>
      </c>
      <c r="Y4482" s="2">
        <v>5148230000</v>
      </c>
      <c r="Z4482" s="2">
        <v>5156160000</v>
      </c>
      <c r="AA4482" s="2">
        <v>5163560000</v>
      </c>
      <c r="AB4482" s="2">
        <v>5170430000</v>
      </c>
      <c r="AC4482" s="2">
        <v>5176250000</v>
      </c>
      <c r="AD4482" s="2">
        <v>5180480000</v>
      </c>
      <c r="AE4482" s="2">
        <v>5185230000</v>
      </c>
      <c r="AF4482" s="2">
        <v>5190520000</v>
      </c>
    </row>
    <row r="4483" spans="1:32">
      <c r="A4483" t="s">
        <v>10100</v>
      </c>
      <c r="B4483" t="s">
        <v>19</v>
      </c>
      <c r="C4483" s="2">
        <v>2936690000</v>
      </c>
      <c r="D4483" s="2">
        <v>3059900000</v>
      </c>
      <c r="E4483" s="2">
        <v>3168290000</v>
      </c>
      <c r="F4483" s="2">
        <v>4121550000</v>
      </c>
      <c r="G4483" s="2">
        <v>4150740000</v>
      </c>
      <c r="H4483" s="2">
        <v>4189180000</v>
      </c>
      <c r="I4483" s="2">
        <v>4223920000</v>
      </c>
      <c r="J4483" s="2">
        <v>4247540000</v>
      </c>
      <c r="K4483" s="2">
        <v>4273950000</v>
      </c>
      <c r="L4483" s="2">
        <v>4292940000</v>
      </c>
      <c r="M4483" s="2">
        <v>4308690000</v>
      </c>
      <c r="N4483" s="2">
        <v>4351760000</v>
      </c>
      <c r="O4483" s="2">
        <v>4367050000</v>
      </c>
      <c r="P4483" s="2">
        <v>4381410000</v>
      </c>
      <c r="Q4483" s="2">
        <v>4394380000</v>
      </c>
      <c r="R4483" s="2">
        <v>4405030000</v>
      </c>
      <c r="S4483" s="2">
        <v>4429580000</v>
      </c>
      <c r="T4483" s="2">
        <v>4452740000</v>
      </c>
      <c r="U4483" s="2">
        <v>4472200000</v>
      </c>
      <c r="V4483" s="2">
        <v>4487020000</v>
      </c>
      <c r="W4483" s="2">
        <v>4494430000</v>
      </c>
      <c r="X4483" s="2">
        <v>4503230000</v>
      </c>
      <c r="Y4483" s="2">
        <v>4511100000</v>
      </c>
      <c r="Z4483" s="2">
        <v>4518050000</v>
      </c>
      <c r="AA4483" s="2">
        <v>4524540000</v>
      </c>
      <c r="AB4483" s="2">
        <v>4530560000</v>
      </c>
      <c r="AC4483" s="2">
        <v>4535650000</v>
      </c>
      <c r="AD4483" s="2">
        <v>4539360000</v>
      </c>
      <c r="AE4483" s="2">
        <v>4543530000</v>
      </c>
      <c r="AF4483" s="2">
        <v>4548160000</v>
      </c>
    </row>
    <row r="4484" spans="1:32">
      <c r="A4484" t="s">
        <v>10101</v>
      </c>
      <c r="B4484" t="s">
        <v>19</v>
      </c>
      <c r="C4484" s="2">
        <v>12434100000</v>
      </c>
      <c r="D4484" s="2">
        <v>12955800000</v>
      </c>
      <c r="E4484" s="2">
        <v>13414700000</v>
      </c>
      <c r="F4484" s="2">
        <v>17450900000</v>
      </c>
      <c r="G4484" s="2">
        <v>17574500000</v>
      </c>
      <c r="H4484" s="2">
        <v>17737300000</v>
      </c>
      <c r="I4484" s="2">
        <v>17884400000</v>
      </c>
      <c r="J4484" s="2">
        <v>17984400000</v>
      </c>
      <c r="K4484" s="2">
        <v>18096200000</v>
      </c>
      <c r="L4484" s="2">
        <v>18176600000</v>
      </c>
      <c r="M4484" s="2">
        <v>18243300000</v>
      </c>
      <c r="N4484" s="2">
        <v>18425700000</v>
      </c>
      <c r="O4484" s="2">
        <v>18490400000</v>
      </c>
      <c r="P4484" s="2">
        <v>18551200000</v>
      </c>
      <c r="Q4484" s="2">
        <v>18606100000</v>
      </c>
      <c r="R4484" s="2">
        <v>18651200000</v>
      </c>
      <c r="S4484" s="2">
        <v>18755100000</v>
      </c>
      <c r="T4484" s="2">
        <v>18853200000</v>
      </c>
      <c r="U4484" s="2">
        <v>18935600000</v>
      </c>
      <c r="V4484" s="2">
        <v>18998300000</v>
      </c>
      <c r="W4484" s="2">
        <v>19029700000</v>
      </c>
      <c r="X4484" s="2">
        <v>19067000000</v>
      </c>
      <c r="Y4484" s="2">
        <v>19100300000</v>
      </c>
      <c r="Z4484" s="2">
        <v>19129700000</v>
      </c>
      <c r="AA4484" s="2">
        <v>19157200000</v>
      </c>
      <c r="AB4484" s="2">
        <v>19182700000</v>
      </c>
      <c r="AC4484" s="2">
        <v>19204300000</v>
      </c>
      <c r="AD4484" s="2">
        <v>19220000000</v>
      </c>
      <c r="AE4484" s="2">
        <v>19237600000</v>
      </c>
      <c r="AF4484" s="2">
        <v>19257200000</v>
      </c>
    </row>
    <row r="4485" spans="1:32">
      <c r="A4485" t="s">
        <v>10102</v>
      </c>
      <c r="B4485" t="s">
        <v>19</v>
      </c>
      <c r="C4485" s="2">
        <v>227352000</v>
      </c>
      <c r="D4485" s="2">
        <v>236891000</v>
      </c>
      <c r="E4485" s="2">
        <v>245282000</v>
      </c>
      <c r="F4485" s="2">
        <v>319082000</v>
      </c>
      <c r="G4485" s="2">
        <v>321341000</v>
      </c>
      <c r="H4485" s="2">
        <v>324318000</v>
      </c>
      <c r="I4485" s="2">
        <v>327007000</v>
      </c>
      <c r="J4485" s="2">
        <v>328836000</v>
      </c>
      <c r="K4485" s="2">
        <v>330880000</v>
      </c>
      <c r="L4485" s="2">
        <v>332350000</v>
      </c>
      <c r="M4485" s="2">
        <v>333570000</v>
      </c>
      <c r="N4485" s="2">
        <v>336905000</v>
      </c>
      <c r="O4485" s="2">
        <v>338088000</v>
      </c>
      <c r="P4485" s="2">
        <v>339200000</v>
      </c>
      <c r="Q4485" s="2">
        <v>340204000</v>
      </c>
      <c r="R4485" s="2">
        <v>341029000</v>
      </c>
      <c r="S4485" s="2">
        <v>342929000</v>
      </c>
      <c r="T4485" s="2">
        <v>344722000</v>
      </c>
      <c r="U4485" s="2">
        <v>346228000</v>
      </c>
      <c r="V4485" s="2">
        <v>347376000</v>
      </c>
      <c r="W4485" s="2">
        <v>347950000</v>
      </c>
      <c r="X4485" s="2">
        <v>348631000</v>
      </c>
      <c r="Y4485" s="2">
        <v>349241000</v>
      </c>
      <c r="Z4485" s="2">
        <v>349778000</v>
      </c>
      <c r="AA4485" s="2">
        <v>350280000</v>
      </c>
      <c r="AB4485" s="2">
        <v>350747000</v>
      </c>
      <c r="AC4485" s="2">
        <v>351141000</v>
      </c>
      <c r="AD4485" s="2">
        <v>351428000</v>
      </c>
      <c r="AE4485" s="2">
        <v>351751000</v>
      </c>
      <c r="AF4485" s="2">
        <v>352109000</v>
      </c>
    </row>
    <row r="4486" spans="1:32">
      <c r="A4486" t="s">
        <v>10103</v>
      </c>
      <c r="B4486" t="s">
        <v>19</v>
      </c>
      <c r="C4486" s="2">
        <v>1115080000</v>
      </c>
      <c r="D4486" s="2">
        <v>1161860000</v>
      </c>
      <c r="E4486" s="2">
        <v>1203020000</v>
      </c>
      <c r="F4486" s="2">
        <v>1564980000</v>
      </c>
      <c r="G4486" s="2">
        <v>1576060000</v>
      </c>
      <c r="H4486" s="2">
        <v>1590660000</v>
      </c>
      <c r="I4486" s="2">
        <v>1603850000</v>
      </c>
      <c r="J4486" s="2">
        <v>1612820000</v>
      </c>
      <c r="K4486" s="2">
        <v>1622840000</v>
      </c>
      <c r="L4486" s="2">
        <v>1630060000</v>
      </c>
      <c r="M4486" s="2">
        <v>1636040000</v>
      </c>
      <c r="N4486" s="2">
        <v>1652390000</v>
      </c>
      <c r="O4486" s="2">
        <v>1658200000</v>
      </c>
      <c r="P4486" s="2">
        <v>1663650000</v>
      </c>
      <c r="Q4486" s="2">
        <v>1668570000</v>
      </c>
      <c r="R4486" s="2">
        <v>1672620000</v>
      </c>
      <c r="S4486" s="2">
        <v>1681940000</v>
      </c>
      <c r="T4486" s="2">
        <v>1690730000</v>
      </c>
      <c r="U4486" s="2">
        <v>1698120000</v>
      </c>
      <c r="V4486" s="2">
        <v>1703750000</v>
      </c>
      <c r="W4486" s="2">
        <v>1706560000</v>
      </c>
      <c r="X4486" s="2">
        <v>1709910000</v>
      </c>
      <c r="Y4486" s="2">
        <v>1712900000</v>
      </c>
      <c r="Z4486" s="2">
        <v>1715530000</v>
      </c>
      <c r="AA4486" s="2">
        <v>1718000000</v>
      </c>
      <c r="AB4486" s="2">
        <v>1720280000</v>
      </c>
      <c r="AC4486" s="2">
        <v>1722220000</v>
      </c>
      <c r="AD4486" s="2">
        <v>1723620000</v>
      </c>
      <c r="AE4486" s="2">
        <v>1725210000</v>
      </c>
      <c r="AF4486" s="2">
        <v>1726970000</v>
      </c>
    </row>
    <row r="4487" spans="1:32">
      <c r="A4487" t="s">
        <v>10104</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10105</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10106</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10107</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10108</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10109</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10110</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10111</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10112</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10113</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10114</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10115</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10116</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10117</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10118</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10119</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10120</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10121</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10122</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10123</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10124</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10125</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10126</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10127</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10128</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10129</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10130</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10131</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10132</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10133</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10134</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10135</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10136</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10137</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10138</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10139</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10140</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10141</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10142</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10143</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10144</v>
      </c>
      <c r="B4527" t="s">
        <v>19</v>
      </c>
      <c r="C4527" s="2">
        <v>35287200</v>
      </c>
      <c r="D4527" s="2">
        <v>36774900</v>
      </c>
      <c r="E4527" s="2">
        <v>39515400</v>
      </c>
      <c r="F4527" s="2">
        <v>122722000</v>
      </c>
      <c r="G4527" s="2">
        <v>109724000</v>
      </c>
      <c r="H4527" s="2">
        <v>98501400</v>
      </c>
      <c r="I4527" s="2">
        <v>93072600</v>
      </c>
      <c r="J4527" s="2">
        <v>90306000</v>
      </c>
      <c r="K4527" s="2">
        <v>90358200</v>
      </c>
      <c r="L4527" s="2">
        <v>90540900</v>
      </c>
      <c r="M4527" s="2">
        <v>90984600</v>
      </c>
      <c r="N4527" s="2">
        <v>91663200</v>
      </c>
      <c r="O4527" s="2">
        <v>92759400</v>
      </c>
      <c r="P4527" s="2">
        <v>93672900</v>
      </c>
      <c r="Q4527" s="2">
        <v>94534200</v>
      </c>
      <c r="R4527" s="2">
        <v>94821300</v>
      </c>
      <c r="S4527" s="2">
        <v>95317200</v>
      </c>
      <c r="T4527" s="2">
        <v>96361200</v>
      </c>
      <c r="U4527" s="2">
        <v>96335100</v>
      </c>
      <c r="V4527" s="2">
        <v>97614000</v>
      </c>
      <c r="W4527" s="2">
        <v>98631900</v>
      </c>
      <c r="X4527" s="2">
        <v>99336600</v>
      </c>
      <c r="Y4527" s="2">
        <v>99597600</v>
      </c>
      <c r="Z4527" s="2">
        <v>100146000</v>
      </c>
      <c r="AA4527" s="2">
        <v>100694000</v>
      </c>
      <c r="AB4527" s="2">
        <v>101085000</v>
      </c>
      <c r="AC4527" s="2">
        <v>101633000</v>
      </c>
      <c r="AD4527" s="2">
        <v>102051000</v>
      </c>
      <c r="AE4527" s="2">
        <v>102260000</v>
      </c>
      <c r="AF4527" s="2">
        <v>102991000</v>
      </c>
    </row>
    <row r="4528" spans="1:32">
      <c r="A4528" t="s">
        <v>10145</v>
      </c>
      <c r="B4528" t="s">
        <v>19</v>
      </c>
      <c r="C4528" s="2">
        <v>595198000</v>
      </c>
      <c r="D4528" s="2">
        <v>620291000</v>
      </c>
      <c r="E4528" s="2">
        <v>666516000</v>
      </c>
      <c r="F4528" s="2">
        <v>2069980000</v>
      </c>
      <c r="G4528" s="2">
        <v>1850750000</v>
      </c>
      <c r="H4528" s="2">
        <v>1661450000</v>
      </c>
      <c r="I4528" s="2">
        <v>1569880000</v>
      </c>
      <c r="J4528" s="2">
        <v>1523210000</v>
      </c>
      <c r="K4528" s="2">
        <v>1524090000</v>
      </c>
      <c r="L4528" s="2">
        <v>1527180000</v>
      </c>
      <c r="M4528" s="2">
        <v>1534660000</v>
      </c>
      <c r="N4528" s="2">
        <v>1546110000</v>
      </c>
      <c r="O4528" s="2">
        <v>1564600000</v>
      </c>
      <c r="P4528" s="2">
        <v>1580000000</v>
      </c>
      <c r="Q4528" s="2">
        <v>1594530000</v>
      </c>
      <c r="R4528" s="2">
        <v>1599370000</v>
      </c>
      <c r="S4528" s="2">
        <v>1607740000</v>
      </c>
      <c r="T4528" s="2">
        <v>1625350000</v>
      </c>
      <c r="U4528" s="2">
        <v>1624910000</v>
      </c>
      <c r="V4528" s="2">
        <v>1646480000</v>
      </c>
      <c r="W4528" s="2">
        <v>1663650000</v>
      </c>
      <c r="X4528" s="2">
        <v>1675530000</v>
      </c>
      <c r="Y4528" s="2">
        <v>1679940000</v>
      </c>
      <c r="Z4528" s="2">
        <v>1689180000</v>
      </c>
      <c r="AA4528" s="2">
        <v>1698430000</v>
      </c>
      <c r="AB4528" s="2">
        <v>1705030000</v>
      </c>
      <c r="AC4528" s="2">
        <v>1714280000</v>
      </c>
      <c r="AD4528" s="2">
        <v>1721320000</v>
      </c>
      <c r="AE4528" s="2">
        <v>1724840000</v>
      </c>
      <c r="AF4528" s="2">
        <v>1737170000</v>
      </c>
    </row>
    <row r="4529" spans="1:32">
      <c r="A4529" t="s">
        <v>10146</v>
      </c>
      <c r="B4529" t="s">
        <v>19</v>
      </c>
      <c r="C4529" s="2">
        <v>386581000</v>
      </c>
      <c r="D4529" s="2">
        <v>402880000</v>
      </c>
      <c r="E4529" s="2">
        <v>432903000</v>
      </c>
      <c r="F4529" s="2">
        <v>1344460000</v>
      </c>
      <c r="G4529" s="2">
        <v>1202060000</v>
      </c>
      <c r="H4529" s="2">
        <v>1079110000</v>
      </c>
      <c r="I4529" s="2">
        <v>1019640000</v>
      </c>
      <c r="J4529" s="2">
        <v>989328000</v>
      </c>
      <c r="K4529" s="2">
        <v>989900000</v>
      </c>
      <c r="L4529" s="2">
        <v>991902000</v>
      </c>
      <c r="M4529" s="2">
        <v>996762000</v>
      </c>
      <c r="N4529" s="2">
        <v>1004200000</v>
      </c>
      <c r="O4529" s="2">
        <v>1016210000</v>
      </c>
      <c r="P4529" s="2">
        <v>1026210000</v>
      </c>
      <c r="Q4529" s="2">
        <v>1035650000</v>
      </c>
      <c r="R4529" s="2">
        <v>1038790000</v>
      </c>
      <c r="S4529" s="2">
        <v>1044230000</v>
      </c>
      <c r="T4529" s="2">
        <v>1055660000</v>
      </c>
      <c r="U4529" s="2">
        <v>1055380000</v>
      </c>
      <c r="V4529" s="2">
        <v>1069390000</v>
      </c>
      <c r="W4529" s="2">
        <v>1080540000</v>
      </c>
      <c r="X4529" s="2">
        <v>1088260000</v>
      </c>
      <c r="Y4529" s="2">
        <v>1091120000</v>
      </c>
      <c r="Z4529" s="2">
        <v>1097120000</v>
      </c>
      <c r="AA4529" s="2">
        <v>1103130000</v>
      </c>
      <c r="AB4529" s="2">
        <v>1107420000</v>
      </c>
      <c r="AC4529" s="2">
        <v>1113420000</v>
      </c>
      <c r="AD4529" s="2">
        <v>1118000000</v>
      </c>
      <c r="AE4529" s="2">
        <v>1120290000</v>
      </c>
      <c r="AF4529" s="2">
        <v>1128290000</v>
      </c>
    </row>
    <row r="4530" spans="1:32">
      <c r="A4530" t="s">
        <v>10147</v>
      </c>
      <c r="B4530" t="s">
        <v>19</v>
      </c>
      <c r="C4530" s="2">
        <v>71469400</v>
      </c>
      <c r="D4530" s="2">
        <v>74482600</v>
      </c>
      <c r="E4530" s="2">
        <v>80033100</v>
      </c>
      <c r="F4530" s="2">
        <v>248557000</v>
      </c>
      <c r="G4530" s="2">
        <v>222232000</v>
      </c>
      <c r="H4530" s="2">
        <v>199501000</v>
      </c>
      <c r="I4530" s="2">
        <v>188506000</v>
      </c>
      <c r="J4530" s="2">
        <v>182903000</v>
      </c>
      <c r="K4530" s="2">
        <v>183008000</v>
      </c>
      <c r="L4530" s="2">
        <v>183378000</v>
      </c>
      <c r="M4530" s="2">
        <v>184277000</v>
      </c>
      <c r="N4530" s="2">
        <v>185651000</v>
      </c>
      <c r="O4530" s="2">
        <v>187872000</v>
      </c>
      <c r="P4530" s="2">
        <v>189722000</v>
      </c>
      <c r="Q4530" s="2">
        <v>191466000</v>
      </c>
      <c r="R4530" s="2">
        <v>192048000</v>
      </c>
      <c r="S4530" s="2">
        <v>193052000</v>
      </c>
      <c r="T4530" s="2">
        <v>195167000</v>
      </c>
      <c r="U4530" s="2">
        <v>195114000</v>
      </c>
      <c r="V4530" s="2">
        <v>197704000</v>
      </c>
      <c r="W4530" s="2">
        <v>199765000</v>
      </c>
      <c r="X4530" s="2">
        <v>201193000</v>
      </c>
      <c r="Y4530" s="2">
        <v>201721000</v>
      </c>
      <c r="Z4530" s="2">
        <v>202831000</v>
      </c>
      <c r="AA4530" s="2">
        <v>203942000</v>
      </c>
      <c r="AB4530" s="2">
        <v>204735000</v>
      </c>
      <c r="AC4530" s="2">
        <v>205845000</v>
      </c>
      <c r="AD4530" s="2">
        <v>206690000</v>
      </c>
      <c r="AE4530" s="2">
        <v>207113000</v>
      </c>
      <c r="AF4530" s="2">
        <v>208593000</v>
      </c>
    </row>
    <row r="4531" spans="1:32">
      <c r="A4531" t="s">
        <v>10148</v>
      </c>
      <c r="B4531" t="s">
        <v>19</v>
      </c>
      <c r="C4531" s="2">
        <v>62624600</v>
      </c>
      <c r="D4531" s="2">
        <v>65264900</v>
      </c>
      <c r="E4531" s="2">
        <v>70128500</v>
      </c>
      <c r="F4531" s="2">
        <v>217797000</v>
      </c>
      <c r="G4531" s="2">
        <v>194729000</v>
      </c>
      <c r="H4531" s="2">
        <v>174812000</v>
      </c>
      <c r="I4531" s="2">
        <v>165177000</v>
      </c>
      <c r="J4531" s="2">
        <v>160267000</v>
      </c>
      <c r="K4531" s="2">
        <v>160360000</v>
      </c>
      <c r="L4531" s="2">
        <v>160684000</v>
      </c>
      <c r="M4531" s="2">
        <v>161472000</v>
      </c>
      <c r="N4531" s="2">
        <v>162676000</v>
      </c>
      <c r="O4531" s="2">
        <v>164621000</v>
      </c>
      <c r="P4531" s="2">
        <v>166242000</v>
      </c>
      <c r="Q4531" s="2">
        <v>167771000</v>
      </c>
      <c r="R4531" s="2">
        <v>168281000</v>
      </c>
      <c r="S4531" s="2">
        <v>169161000</v>
      </c>
      <c r="T4531" s="2">
        <v>171013000</v>
      </c>
      <c r="U4531" s="2">
        <v>170967000</v>
      </c>
      <c r="V4531" s="2">
        <v>173237000</v>
      </c>
      <c r="W4531" s="2">
        <v>175043000</v>
      </c>
      <c r="X4531" s="2">
        <v>176294000</v>
      </c>
      <c r="Y4531" s="2">
        <v>176757000</v>
      </c>
      <c r="Z4531" s="2">
        <v>177730000</v>
      </c>
      <c r="AA4531" s="2">
        <v>178703000</v>
      </c>
      <c r="AB4531" s="2">
        <v>179397000</v>
      </c>
      <c r="AC4531" s="2">
        <v>180370000</v>
      </c>
      <c r="AD4531" s="2">
        <v>181111000</v>
      </c>
      <c r="AE4531" s="2">
        <v>181482000</v>
      </c>
      <c r="AF4531" s="2">
        <v>182779000</v>
      </c>
    </row>
    <row r="4532" spans="1:32">
      <c r="A4532" t="s">
        <v>10149</v>
      </c>
      <c r="B4532" t="s">
        <v>19</v>
      </c>
      <c r="C4532" s="2">
        <v>265157000</v>
      </c>
      <c r="D4532" s="2">
        <v>276336000</v>
      </c>
      <c r="E4532" s="2">
        <v>296929000</v>
      </c>
      <c r="F4532" s="2">
        <v>922166000</v>
      </c>
      <c r="G4532" s="2">
        <v>824497000</v>
      </c>
      <c r="H4532" s="2">
        <v>740164000</v>
      </c>
      <c r="I4532" s="2">
        <v>699371000</v>
      </c>
      <c r="J4532" s="2">
        <v>678582000</v>
      </c>
      <c r="K4532" s="2">
        <v>678974000</v>
      </c>
      <c r="L4532" s="2">
        <v>680347000</v>
      </c>
      <c r="M4532" s="2">
        <v>683681000</v>
      </c>
      <c r="N4532" s="2">
        <v>688780000</v>
      </c>
      <c r="O4532" s="2">
        <v>697018000</v>
      </c>
      <c r="P4532" s="2">
        <v>703882000</v>
      </c>
      <c r="Q4532" s="2">
        <v>710354000</v>
      </c>
      <c r="R4532" s="2">
        <v>712511000</v>
      </c>
      <c r="S4532" s="2">
        <v>716238000</v>
      </c>
      <c r="T4532" s="2">
        <v>724082000</v>
      </c>
      <c r="U4532" s="2">
        <v>723886000</v>
      </c>
      <c r="V4532" s="2">
        <v>733496000</v>
      </c>
      <c r="W4532" s="2">
        <v>741145000</v>
      </c>
      <c r="X4532" s="2">
        <v>746440000</v>
      </c>
      <c r="Y4532" s="2">
        <v>748402000</v>
      </c>
      <c r="Z4532" s="2">
        <v>752520000</v>
      </c>
      <c r="AA4532" s="2">
        <v>756639000</v>
      </c>
      <c r="AB4532" s="2">
        <v>759581000</v>
      </c>
      <c r="AC4532" s="2">
        <v>763699000</v>
      </c>
      <c r="AD4532" s="2">
        <v>766837000</v>
      </c>
      <c r="AE4532" s="2">
        <v>768406000</v>
      </c>
      <c r="AF4532" s="2">
        <v>773897000</v>
      </c>
    </row>
    <row r="4533" spans="1:32">
      <c r="A4533" t="s">
        <v>10150</v>
      </c>
      <c r="B4533" t="s">
        <v>19</v>
      </c>
      <c r="C4533" s="2">
        <v>4848270</v>
      </c>
      <c r="D4533" s="2">
        <v>5052670</v>
      </c>
      <c r="E4533" s="2">
        <v>5429200</v>
      </c>
      <c r="F4533" s="2">
        <v>16861400</v>
      </c>
      <c r="G4533" s="2">
        <v>15075500</v>
      </c>
      <c r="H4533" s="2">
        <v>13533600</v>
      </c>
      <c r="I4533" s="2">
        <v>12787700</v>
      </c>
      <c r="J4533" s="2">
        <v>12407600</v>
      </c>
      <c r="K4533" s="2">
        <v>12414700</v>
      </c>
      <c r="L4533" s="2">
        <v>12439800</v>
      </c>
      <c r="M4533" s="2">
        <v>12500800</v>
      </c>
      <c r="N4533" s="2">
        <v>12594000</v>
      </c>
      <c r="O4533" s="2">
        <v>12744600</v>
      </c>
      <c r="P4533" s="2">
        <v>12870200</v>
      </c>
      <c r="Q4533" s="2">
        <v>12988500</v>
      </c>
      <c r="R4533" s="2">
        <v>13027900</v>
      </c>
      <c r="S4533" s="2">
        <v>13096100</v>
      </c>
      <c r="T4533" s="2">
        <v>13239500</v>
      </c>
      <c r="U4533" s="2">
        <v>13235900</v>
      </c>
      <c r="V4533" s="2">
        <v>13411600</v>
      </c>
      <c r="W4533" s="2">
        <v>13551500</v>
      </c>
      <c r="X4533" s="2">
        <v>13648300</v>
      </c>
      <c r="Y4533" s="2">
        <v>13684200</v>
      </c>
      <c r="Z4533" s="2">
        <v>13759500</v>
      </c>
      <c r="AA4533" s="2">
        <v>13834800</v>
      </c>
      <c r="AB4533" s="2">
        <v>13888600</v>
      </c>
      <c r="AC4533" s="2">
        <v>13963900</v>
      </c>
      <c r="AD4533" s="2">
        <v>14021300</v>
      </c>
      <c r="AE4533" s="2">
        <v>14049900</v>
      </c>
      <c r="AF4533" s="2">
        <v>14150400</v>
      </c>
    </row>
    <row r="4534" spans="1:32">
      <c r="A4534" t="s">
        <v>10151</v>
      </c>
      <c r="B4534" t="s">
        <v>19</v>
      </c>
      <c r="C4534" s="2">
        <v>23779000</v>
      </c>
      <c r="D4534" s="2">
        <v>24781500</v>
      </c>
      <c r="E4534" s="2">
        <v>26628200</v>
      </c>
      <c r="F4534" s="2">
        <v>82698800</v>
      </c>
      <c r="G4534" s="2">
        <v>73940000</v>
      </c>
      <c r="H4534" s="2">
        <v>66377100</v>
      </c>
      <c r="I4534" s="2">
        <v>62718800</v>
      </c>
      <c r="J4534" s="2">
        <v>60854500</v>
      </c>
      <c r="K4534" s="2">
        <v>60889700</v>
      </c>
      <c r="L4534" s="2">
        <v>61012800</v>
      </c>
      <c r="M4534" s="2">
        <v>61311800</v>
      </c>
      <c r="N4534" s="2">
        <v>61769100</v>
      </c>
      <c r="O4534" s="2">
        <v>62507800</v>
      </c>
      <c r="P4534" s="2">
        <v>63123300</v>
      </c>
      <c r="Q4534" s="2">
        <v>63703700</v>
      </c>
      <c r="R4534" s="2">
        <v>63897200</v>
      </c>
      <c r="S4534" s="2">
        <v>64231400</v>
      </c>
      <c r="T4534" s="2">
        <v>64934900</v>
      </c>
      <c r="U4534" s="2">
        <v>64917300</v>
      </c>
      <c r="V4534" s="2">
        <v>65779100</v>
      </c>
      <c r="W4534" s="2">
        <v>66465100</v>
      </c>
      <c r="X4534" s="2">
        <v>66939900</v>
      </c>
      <c r="Y4534" s="2">
        <v>67115800</v>
      </c>
      <c r="Z4534" s="2">
        <v>67485200</v>
      </c>
      <c r="AA4534" s="2">
        <v>67854500</v>
      </c>
      <c r="AB4534" s="2">
        <v>68118300</v>
      </c>
      <c r="AC4534" s="2">
        <v>68487700</v>
      </c>
      <c r="AD4534" s="2">
        <v>68769100</v>
      </c>
      <c r="AE4534" s="2">
        <v>68909800</v>
      </c>
      <c r="AF4534" s="2">
        <v>69402200</v>
      </c>
    </row>
    <row r="4535" spans="1:32">
      <c r="A4535" t="s">
        <v>10152</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10153</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10154</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10155</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10156</v>
      </c>
      <c r="B4539" t="s">
        <v>19</v>
      </c>
      <c r="C4539" s="2">
        <v>12494100</v>
      </c>
      <c r="D4539" s="2">
        <v>13018700</v>
      </c>
      <c r="E4539" s="2">
        <v>12227800</v>
      </c>
      <c r="F4539" s="2">
        <v>43743600</v>
      </c>
      <c r="G4539" s="2">
        <v>42099300</v>
      </c>
      <c r="H4539" s="2">
        <v>40716000</v>
      </c>
      <c r="I4539" s="2">
        <v>40037400</v>
      </c>
      <c r="J4539" s="2">
        <v>39698100</v>
      </c>
      <c r="K4539" s="2">
        <v>39750300</v>
      </c>
      <c r="L4539" s="2">
        <v>39750300</v>
      </c>
      <c r="M4539" s="2">
        <v>39776400</v>
      </c>
      <c r="N4539" s="2">
        <v>39906900</v>
      </c>
      <c r="O4539" s="2">
        <v>40167900</v>
      </c>
      <c r="P4539" s="2">
        <v>40402800</v>
      </c>
      <c r="Q4539" s="2">
        <v>40663800</v>
      </c>
      <c r="R4539" s="2">
        <v>40846500</v>
      </c>
      <c r="S4539" s="2">
        <v>41107500</v>
      </c>
      <c r="T4539" s="2">
        <v>41420700</v>
      </c>
      <c r="U4539" s="2">
        <v>41603400</v>
      </c>
      <c r="V4539" s="2">
        <v>42021000</v>
      </c>
      <c r="W4539" s="2">
        <v>42438600</v>
      </c>
      <c r="X4539" s="2">
        <v>42830100</v>
      </c>
      <c r="Y4539" s="2">
        <v>43143300</v>
      </c>
      <c r="Z4539" s="2">
        <v>43482600</v>
      </c>
      <c r="AA4539" s="2">
        <v>43821900</v>
      </c>
      <c r="AB4539" s="2">
        <v>44135100</v>
      </c>
      <c r="AC4539" s="2">
        <v>44500500</v>
      </c>
      <c r="AD4539" s="2">
        <v>44813700</v>
      </c>
      <c r="AE4539" s="2">
        <v>45074700</v>
      </c>
      <c r="AF4539" s="2">
        <v>45492300</v>
      </c>
    </row>
    <row r="4540" spans="1:32">
      <c r="A4540" t="s">
        <v>10157</v>
      </c>
      <c r="B4540" t="s">
        <v>19</v>
      </c>
      <c r="C4540" s="2">
        <v>210740000</v>
      </c>
      <c r="D4540" s="2">
        <v>219589000</v>
      </c>
      <c r="E4540" s="2">
        <v>206250000</v>
      </c>
      <c r="F4540" s="2">
        <v>737834000</v>
      </c>
      <c r="G4540" s="2">
        <v>710099000</v>
      </c>
      <c r="H4540" s="2">
        <v>686767000</v>
      </c>
      <c r="I4540" s="2">
        <v>675320000</v>
      </c>
      <c r="J4540" s="2">
        <v>669597000</v>
      </c>
      <c r="K4540" s="2">
        <v>670478000</v>
      </c>
      <c r="L4540" s="2">
        <v>670478000</v>
      </c>
      <c r="M4540" s="2">
        <v>670918000</v>
      </c>
      <c r="N4540" s="2">
        <v>673119000</v>
      </c>
      <c r="O4540" s="2">
        <v>677522000</v>
      </c>
      <c r="P4540" s="2">
        <v>681484000</v>
      </c>
      <c r="Q4540" s="2">
        <v>685886000</v>
      </c>
      <c r="R4540" s="2">
        <v>688968000</v>
      </c>
      <c r="S4540" s="2">
        <v>693370000</v>
      </c>
      <c r="T4540" s="2">
        <v>698653000</v>
      </c>
      <c r="U4540" s="2">
        <v>701735000</v>
      </c>
      <c r="V4540" s="2">
        <v>708778000</v>
      </c>
      <c r="W4540" s="2">
        <v>715822000</v>
      </c>
      <c r="X4540" s="2">
        <v>722426000</v>
      </c>
      <c r="Y4540" s="2">
        <v>727708000</v>
      </c>
      <c r="Z4540" s="2">
        <v>733432000</v>
      </c>
      <c r="AA4540" s="2">
        <v>739155000</v>
      </c>
      <c r="AB4540" s="2">
        <v>744437000</v>
      </c>
      <c r="AC4540" s="2">
        <v>750601000</v>
      </c>
      <c r="AD4540" s="2">
        <v>755883000</v>
      </c>
      <c r="AE4540" s="2">
        <v>760286000</v>
      </c>
      <c r="AF4540" s="2">
        <v>767330000</v>
      </c>
    </row>
    <row r="4541" spans="1:32">
      <c r="A4541" t="s">
        <v>10158</v>
      </c>
      <c r="B4541" t="s">
        <v>19</v>
      </c>
      <c r="C4541" s="2">
        <v>136876000</v>
      </c>
      <c r="D4541" s="2">
        <v>142623000</v>
      </c>
      <c r="E4541" s="2">
        <v>133960000</v>
      </c>
      <c r="F4541" s="2">
        <v>479224000</v>
      </c>
      <c r="G4541" s="2">
        <v>461210000</v>
      </c>
      <c r="H4541" s="2">
        <v>446055000</v>
      </c>
      <c r="I4541" s="2">
        <v>438621000</v>
      </c>
      <c r="J4541" s="2">
        <v>434904000</v>
      </c>
      <c r="K4541" s="2">
        <v>435476000</v>
      </c>
      <c r="L4541" s="2">
        <v>435476000</v>
      </c>
      <c r="M4541" s="2">
        <v>435762000</v>
      </c>
      <c r="N4541" s="2">
        <v>437192000</v>
      </c>
      <c r="O4541" s="2">
        <v>440051000</v>
      </c>
      <c r="P4541" s="2">
        <v>442624000</v>
      </c>
      <c r="Q4541" s="2">
        <v>445484000</v>
      </c>
      <c r="R4541" s="2">
        <v>447485000</v>
      </c>
      <c r="S4541" s="2">
        <v>450344000</v>
      </c>
      <c r="T4541" s="2">
        <v>453776000</v>
      </c>
      <c r="U4541" s="2">
        <v>455777000</v>
      </c>
      <c r="V4541" s="2">
        <v>460352000</v>
      </c>
      <c r="W4541" s="2">
        <v>464927000</v>
      </c>
      <c r="X4541" s="2">
        <v>469216000</v>
      </c>
      <c r="Y4541" s="2">
        <v>472647000</v>
      </c>
      <c r="Z4541" s="2">
        <v>476364000</v>
      </c>
      <c r="AA4541" s="2">
        <v>480082000</v>
      </c>
      <c r="AB4541" s="2">
        <v>483513000</v>
      </c>
      <c r="AC4541" s="2">
        <v>487516000</v>
      </c>
      <c r="AD4541" s="2">
        <v>490947000</v>
      </c>
      <c r="AE4541" s="2">
        <v>493806000</v>
      </c>
      <c r="AF4541" s="2">
        <v>498381000</v>
      </c>
    </row>
    <row r="4542" spans="1:32">
      <c r="A4542" t="s">
        <v>10159</v>
      </c>
      <c r="B4542" t="s">
        <v>19</v>
      </c>
      <c r="C4542" s="2">
        <v>25305000</v>
      </c>
      <c r="D4542" s="2">
        <v>26367600</v>
      </c>
      <c r="E4542" s="2">
        <v>24765800</v>
      </c>
      <c r="F4542" s="2">
        <v>88596700</v>
      </c>
      <c r="G4542" s="2">
        <v>85266400</v>
      </c>
      <c r="H4542" s="2">
        <v>82464700</v>
      </c>
      <c r="I4542" s="2">
        <v>81090300</v>
      </c>
      <c r="J4542" s="2">
        <v>80403100</v>
      </c>
      <c r="K4542" s="2">
        <v>80508800</v>
      </c>
      <c r="L4542" s="2">
        <v>80508800</v>
      </c>
      <c r="M4542" s="2">
        <v>80561700</v>
      </c>
      <c r="N4542" s="2">
        <v>80826000</v>
      </c>
      <c r="O4542" s="2">
        <v>81354600</v>
      </c>
      <c r="P4542" s="2">
        <v>81830400</v>
      </c>
      <c r="Q4542" s="2">
        <v>82359000</v>
      </c>
      <c r="R4542" s="2">
        <v>82729000</v>
      </c>
      <c r="S4542" s="2">
        <v>83257600</v>
      </c>
      <c r="T4542" s="2">
        <v>83892000</v>
      </c>
      <c r="U4542" s="2">
        <v>84262000</v>
      </c>
      <c r="V4542" s="2">
        <v>85107800</v>
      </c>
      <c r="W4542" s="2">
        <v>85953600</v>
      </c>
      <c r="X4542" s="2">
        <v>86746500</v>
      </c>
      <c r="Y4542" s="2">
        <v>87380900</v>
      </c>
      <c r="Z4542" s="2">
        <v>88068100</v>
      </c>
      <c r="AA4542" s="2">
        <v>88755300</v>
      </c>
      <c r="AB4542" s="2">
        <v>89389600</v>
      </c>
      <c r="AC4542" s="2">
        <v>90129700</v>
      </c>
      <c r="AD4542" s="2">
        <v>90764100</v>
      </c>
      <c r="AE4542" s="2">
        <v>91292700</v>
      </c>
      <c r="AF4542" s="2">
        <v>92138500</v>
      </c>
    </row>
    <row r="4543" spans="1:32">
      <c r="A4543" t="s">
        <v>10160</v>
      </c>
      <c r="B4543" t="s">
        <v>19</v>
      </c>
      <c r="C4543" s="2">
        <v>22173400</v>
      </c>
      <c r="D4543" s="2">
        <v>23104400</v>
      </c>
      <c r="E4543" s="2">
        <v>21700900</v>
      </c>
      <c r="F4543" s="2">
        <v>77632300</v>
      </c>
      <c r="G4543" s="2">
        <v>74714200</v>
      </c>
      <c r="H4543" s="2">
        <v>72259200</v>
      </c>
      <c r="I4543" s="2">
        <v>71054900</v>
      </c>
      <c r="J4543" s="2">
        <v>70452700</v>
      </c>
      <c r="K4543" s="2">
        <v>70545400</v>
      </c>
      <c r="L4543" s="2">
        <v>70545400</v>
      </c>
      <c r="M4543" s="2">
        <v>70591700</v>
      </c>
      <c r="N4543" s="2">
        <v>70823300</v>
      </c>
      <c r="O4543" s="2">
        <v>71286500</v>
      </c>
      <c r="P4543" s="2">
        <v>71703400</v>
      </c>
      <c r="Q4543" s="2">
        <v>72166600</v>
      </c>
      <c r="R4543" s="2">
        <v>72490800</v>
      </c>
      <c r="S4543" s="2">
        <v>72954000</v>
      </c>
      <c r="T4543" s="2">
        <v>73509800</v>
      </c>
      <c r="U4543" s="2">
        <v>73834100</v>
      </c>
      <c r="V4543" s="2">
        <v>74575200</v>
      </c>
      <c r="W4543" s="2">
        <v>75316300</v>
      </c>
      <c r="X4543" s="2">
        <v>76011100</v>
      </c>
      <c r="Y4543" s="2">
        <v>76567000</v>
      </c>
      <c r="Z4543" s="2">
        <v>77169100</v>
      </c>
      <c r="AA4543" s="2">
        <v>77771300</v>
      </c>
      <c r="AB4543" s="2">
        <v>78327100</v>
      </c>
      <c r="AC4543" s="2">
        <v>78975600</v>
      </c>
      <c r="AD4543" s="2">
        <v>79531400</v>
      </c>
      <c r="AE4543" s="2">
        <v>79994600</v>
      </c>
      <c r="AF4543" s="2">
        <v>80735800</v>
      </c>
    </row>
    <row r="4544" spans="1:32">
      <c r="A4544" t="s">
        <v>10161</v>
      </c>
      <c r="B4544" t="s">
        <v>19</v>
      </c>
      <c r="C4544" s="2">
        <v>93883600</v>
      </c>
      <c r="D4544" s="2">
        <v>97825700</v>
      </c>
      <c r="E4544" s="2">
        <v>91883200</v>
      </c>
      <c r="F4544" s="2">
        <v>328700000</v>
      </c>
      <c r="G4544" s="2">
        <v>316345000</v>
      </c>
      <c r="H4544" s="2">
        <v>305950000</v>
      </c>
      <c r="I4544" s="2">
        <v>300851000</v>
      </c>
      <c r="J4544" s="2">
        <v>298302000</v>
      </c>
      <c r="K4544" s="2">
        <v>298694000</v>
      </c>
      <c r="L4544" s="2">
        <v>298694000</v>
      </c>
      <c r="M4544" s="2">
        <v>298890000</v>
      </c>
      <c r="N4544" s="2">
        <v>299871000</v>
      </c>
      <c r="O4544" s="2">
        <v>301832000</v>
      </c>
      <c r="P4544" s="2">
        <v>303597000</v>
      </c>
      <c r="Q4544" s="2">
        <v>305558000</v>
      </c>
      <c r="R4544" s="2">
        <v>306931000</v>
      </c>
      <c r="S4544" s="2">
        <v>308892000</v>
      </c>
      <c r="T4544" s="2">
        <v>311246000</v>
      </c>
      <c r="U4544" s="2">
        <v>312618000</v>
      </c>
      <c r="V4544" s="2">
        <v>315756000</v>
      </c>
      <c r="W4544" s="2">
        <v>318894000</v>
      </c>
      <c r="X4544" s="2">
        <v>321836000</v>
      </c>
      <c r="Y4544" s="2">
        <v>324190000</v>
      </c>
      <c r="Z4544" s="2">
        <v>326739000</v>
      </c>
      <c r="AA4544" s="2">
        <v>329289000</v>
      </c>
      <c r="AB4544" s="2">
        <v>331642000</v>
      </c>
      <c r="AC4544" s="2">
        <v>334388000</v>
      </c>
      <c r="AD4544" s="2">
        <v>336741000</v>
      </c>
      <c r="AE4544" s="2">
        <v>338703000</v>
      </c>
      <c r="AF4544" s="2">
        <v>341841000</v>
      </c>
    </row>
    <row r="4545" spans="1:32">
      <c r="A4545" t="s">
        <v>10162</v>
      </c>
      <c r="B4545" t="s">
        <v>19</v>
      </c>
      <c r="C4545" s="2">
        <v>1716620</v>
      </c>
      <c r="D4545" s="2">
        <v>1788700</v>
      </c>
      <c r="E4545" s="2">
        <v>1680040</v>
      </c>
      <c r="F4545" s="2">
        <v>6010140</v>
      </c>
      <c r="G4545" s="2">
        <v>5784220</v>
      </c>
      <c r="H4545" s="2">
        <v>5594160</v>
      </c>
      <c r="I4545" s="2">
        <v>5500920</v>
      </c>
      <c r="J4545" s="2">
        <v>5454310</v>
      </c>
      <c r="K4545" s="2">
        <v>5461480</v>
      </c>
      <c r="L4545" s="2">
        <v>5461480</v>
      </c>
      <c r="M4545" s="2">
        <v>5465060</v>
      </c>
      <c r="N4545" s="2">
        <v>5482990</v>
      </c>
      <c r="O4545" s="2">
        <v>5518850</v>
      </c>
      <c r="P4545" s="2">
        <v>5551130</v>
      </c>
      <c r="Q4545" s="2">
        <v>5586990</v>
      </c>
      <c r="R4545" s="2">
        <v>5612090</v>
      </c>
      <c r="S4545" s="2">
        <v>5647950</v>
      </c>
      <c r="T4545" s="2">
        <v>5690980</v>
      </c>
      <c r="U4545" s="2">
        <v>5716080</v>
      </c>
      <c r="V4545" s="2">
        <v>5773460</v>
      </c>
      <c r="W4545" s="2">
        <v>5830840</v>
      </c>
      <c r="X4545" s="2">
        <v>5884630</v>
      </c>
      <c r="Y4545" s="2">
        <v>5927660</v>
      </c>
      <c r="Z4545" s="2">
        <v>5974280</v>
      </c>
      <c r="AA4545" s="2">
        <v>6020890</v>
      </c>
      <c r="AB4545" s="2">
        <v>6063930</v>
      </c>
      <c r="AC4545" s="2">
        <v>6114130</v>
      </c>
      <c r="AD4545" s="2">
        <v>6157160</v>
      </c>
      <c r="AE4545" s="2">
        <v>6193020</v>
      </c>
      <c r="AF4545" s="2">
        <v>6250400</v>
      </c>
    </row>
    <row r="4546" spans="1:32">
      <c r="A4546" t="s">
        <v>10163</v>
      </c>
      <c r="B4546" t="s">
        <v>19</v>
      </c>
      <c r="C4546" s="2">
        <v>8419380</v>
      </c>
      <c r="D4546" s="2">
        <v>8772890</v>
      </c>
      <c r="E4546" s="2">
        <v>8239980</v>
      </c>
      <c r="F4546" s="2">
        <v>29477500</v>
      </c>
      <c r="G4546" s="2">
        <v>28369400</v>
      </c>
      <c r="H4546" s="2">
        <v>27437300</v>
      </c>
      <c r="I4546" s="2">
        <v>26980000</v>
      </c>
      <c r="J4546" s="2">
        <v>26751300</v>
      </c>
      <c r="K4546" s="2">
        <v>26786500</v>
      </c>
      <c r="L4546" s="2">
        <v>26786500</v>
      </c>
      <c r="M4546" s="2">
        <v>26804100</v>
      </c>
      <c r="N4546" s="2">
        <v>26892100</v>
      </c>
      <c r="O4546" s="2">
        <v>27067900</v>
      </c>
      <c r="P4546" s="2">
        <v>27226200</v>
      </c>
      <c r="Q4546" s="2">
        <v>27402100</v>
      </c>
      <c r="R4546" s="2">
        <v>27525200</v>
      </c>
      <c r="S4546" s="2">
        <v>27701100</v>
      </c>
      <c r="T4546" s="2">
        <v>27912200</v>
      </c>
      <c r="U4546" s="2">
        <v>28035300</v>
      </c>
      <c r="V4546" s="2">
        <v>28316700</v>
      </c>
      <c r="W4546" s="2">
        <v>28598100</v>
      </c>
      <c r="X4546" s="2">
        <v>28861900</v>
      </c>
      <c r="Y4546" s="2">
        <v>29073000</v>
      </c>
      <c r="Z4546" s="2">
        <v>29301600</v>
      </c>
      <c r="AA4546" s="2">
        <v>29530300</v>
      </c>
      <c r="AB4546" s="2">
        <v>29741300</v>
      </c>
      <c r="AC4546" s="2">
        <v>29987500</v>
      </c>
      <c r="AD4546" s="2">
        <v>30198600</v>
      </c>
      <c r="AE4546" s="2">
        <v>30374500</v>
      </c>
      <c r="AF4546" s="2">
        <v>30655900</v>
      </c>
    </row>
    <row r="4547" spans="1:32">
      <c r="A4547" t="s">
        <v>10164</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10165</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10166</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10167</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10168</v>
      </c>
      <c r="B4551" t="s">
        <v>19</v>
      </c>
      <c r="C4551" s="2">
        <v>17969900</v>
      </c>
      <c r="D4551" s="2">
        <v>18724100</v>
      </c>
      <c r="E4551" s="2">
        <v>15918400</v>
      </c>
      <c r="F4551" s="2">
        <v>52878600</v>
      </c>
      <c r="G4551" s="2">
        <v>58255200</v>
      </c>
      <c r="H4551" s="2">
        <v>62692200</v>
      </c>
      <c r="I4551" s="2">
        <v>67468500</v>
      </c>
      <c r="J4551" s="2">
        <v>70939800</v>
      </c>
      <c r="K4551" s="2">
        <v>72401400</v>
      </c>
      <c r="L4551" s="2">
        <v>71853300</v>
      </c>
      <c r="M4551" s="2">
        <v>72009900</v>
      </c>
      <c r="N4551" s="2">
        <v>72140400</v>
      </c>
      <c r="O4551" s="2">
        <v>71566200</v>
      </c>
      <c r="P4551" s="2">
        <v>70626600</v>
      </c>
      <c r="Q4551" s="2">
        <v>69295500</v>
      </c>
      <c r="R4551" s="2">
        <v>67129200</v>
      </c>
      <c r="S4551" s="2">
        <v>67311900</v>
      </c>
      <c r="T4551" s="2">
        <v>67181400</v>
      </c>
      <c r="U4551" s="2">
        <v>67807800</v>
      </c>
      <c r="V4551" s="2">
        <v>68486400</v>
      </c>
      <c r="W4551" s="2">
        <v>69843600</v>
      </c>
      <c r="X4551" s="2">
        <v>71018100</v>
      </c>
      <c r="Y4551" s="2">
        <v>71044200</v>
      </c>
      <c r="Z4551" s="2">
        <v>71435700</v>
      </c>
      <c r="AA4551" s="2">
        <v>72192600</v>
      </c>
      <c r="AB4551" s="2">
        <v>73628100</v>
      </c>
      <c r="AC4551" s="2">
        <v>75115800</v>
      </c>
      <c r="AD4551" s="2">
        <v>76107600</v>
      </c>
      <c r="AE4551" s="2">
        <v>76995000</v>
      </c>
      <c r="AF4551" s="2">
        <v>78273900</v>
      </c>
    </row>
    <row r="4552" spans="1:32">
      <c r="A4552" t="s">
        <v>10169</v>
      </c>
      <c r="B4552" t="s">
        <v>19</v>
      </c>
      <c r="C4552" s="2">
        <v>303102000</v>
      </c>
      <c r="D4552" s="2">
        <v>315825000</v>
      </c>
      <c r="E4552" s="2">
        <v>268499000</v>
      </c>
      <c r="F4552" s="2">
        <v>891916000</v>
      </c>
      <c r="G4552" s="2">
        <v>982605000</v>
      </c>
      <c r="H4552" s="2">
        <v>1057440000</v>
      </c>
      <c r="I4552" s="2">
        <v>1138010000</v>
      </c>
      <c r="J4552" s="2">
        <v>1196560000</v>
      </c>
      <c r="K4552" s="2">
        <v>1221210000</v>
      </c>
      <c r="L4552" s="2">
        <v>1211970000</v>
      </c>
      <c r="M4552" s="2">
        <v>1214610000</v>
      </c>
      <c r="N4552" s="2">
        <v>1216810000</v>
      </c>
      <c r="O4552" s="2">
        <v>1207120000</v>
      </c>
      <c r="P4552" s="2">
        <v>1191280000</v>
      </c>
      <c r="Q4552" s="2">
        <v>1168820000</v>
      </c>
      <c r="R4552" s="2">
        <v>1132280000</v>
      </c>
      <c r="S4552" s="2">
        <v>1135370000</v>
      </c>
      <c r="T4552" s="2">
        <v>1133160000</v>
      </c>
      <c r="U4552" s="2">
        <v>1143730000</v>
      </c>
      <c r="V4552" s="2">
        <v>1155180000</v>
      </c>
      <c r="W4552" s="2">
        <v>1178070000</v>
      </c>
      <c r="X4552" s="2">
        <v>1197880000</v>
      </c>
      <c r="Y4552" s="2">
        <v>1198320000</v>
      </c>
      <c r="Z4552" s="2">
        <v>1204920000</v>
      </c>
      <c r="AA4552" s="2">
        <v>1217690000</v>
      </c>
      <c r="AB4552" s="2">
        <v>1241900000</v>
      </c>
      <c r="AC4552" s="2">
        <v>1267000000</v>
      </c>
      <c r="AD4552" s="2">
        <v>1283730000</v>
      </c>
      <c r="AE4552" s="2">
        <v>1298690000</v>
      </c>
      <c r="AF4552" s="2">
        <v>1320260000</v>
      </c>
    </row>
    <row r="4553" spans="1:32">
      <c r="A4553" t="s">
        <v>10170</v>
      </c>
      <c r="B4553" t="s">
        <v>19</v>
      </c>
      <c r="C4553" s="2">
        <v>196865000</v>
      </c>
      <c r="D4553" s="2">
        <v>205128000</v>
      </c>
      <c r="E4553" s="2">
        <v>174391000</v>
      </c>
      <c r="F4553" s="2">
        <v>579300000</v>
      </c>
      <c r="G4553" s="2">
        <v>638202000</v>
      </c>
      <c r="H4553" s="2">
        <v>686811000</v>
      </c>
      <c r="I4553" s="2">
        <v>739137000</v>
      </c>
      <c r="J4553" s="2">
        <v>777166000</v>
      </c>
      <c r="K4553" s="2">
        <v>793178000</v>
      </c>
      <c r="L4553" s="2">
        <v>787174000</v>
      </c>
      <c r="M4553" s="2">
        <v>788889000</v>
      </c>
      <c r="N4553" s="2">
        <v>790319000</v>
      </c>
      <c r="O4553" s="2">
        <v>784028000</v>
      </c>
      <c r="P4553" s="2">
        <v>773735000</v>
      </c>
      <c r="Q4553" s="2">
        <v>759152000</v>
      </c>
      <c r="R4553" s="2">
        <v>735420000</v>
      </c>
      <c r="S4553" s="2">
        <v>737421000</v>
      </c>
      <c r="T4553" s="2">
        <v>735992000</v>
      </c>
      <c r="U4553" s="2">
        <v>742854000</v>
      </c>
      <c r="V4553" s="2">
        <v>750288000</v>
      </c>
      <c r="W4553" s="2">
        <v>765157000</v>
      </c>
      <c r="X4553" s="2">
        <v>778024000</v>
      </c>
      <c r="Y4553" s="2">
        <v>778310000</v>
      </c>
      <c r="Z4553" s="2">
        <v>782599000</v>
      </c>
      <c r="AA4553" s="2">
        <v>790891000</v>
      </c>
      <c r="AB4553" s="2">
        <v>806617000</v>
      </c>
      <c r="AC4553" s="2">
        <v>822915000</v>
      </c>
      <c r="AD4553" s="2">
        <v>833781000</v>
      </c>
      <c r="AE4553" s="2">
        <v>843502000</v>
      </c>
      <c r="AF4553" s="2">
        <v>857513000</v>
      </c>
    </row>
    <row r="4554" spans="1:32">
      <c r="A4554" t="s">
        <v>10171</v>
      </c>
      <c r="B4554" t="s">
        <v>19</v>
      </c>
      <c r="C4554" s="2">
        <v>36395500</v>
      </c>
      <c r="D4554" s="2">
        <v>37923200</v>
      </c>
      <c r="E4554" s="2">
        <v>32240500</v>
      </c>
      <c r="F4554" s="2">
        <v>107098000</v>
      </c>
      <c r="G4554" s="2">
        <v>117988000</v>
      </c>
      <c r="H4554" s="2">
        <v>126975000</v>
      </c>
      <c r="I4554" s="2">
        <v>136648000</v>
      </c>
      <c r="J4554" s="2">
        <v>143679000</v>
      </c>
      <c r="K4554" s="2">
        <v>146639000</v>
      </c>
      <c r="L4554" s="2">
        <v>145529000</v>
      </c>
      <c r="M4554" s="2">
        <v>145846000</v>
      </c>
      <c r="N4554" s="2">
        <v>146111000</v>
      </c>
      <c r="O4554" s="2">
        <v>144948000</v>
      </c>
      <c r="P4554" s="2">
        <v>143045000</v>
      </c>
      <c r="Q4554" s="2">
        <v>140349000</v>
      </c>
      <c r="R4554" s="2">
        <v>135961000</v>
      </c>
      <c r="S4554" s="2">
        <v>136331000</v>
      </c>
      <c r="T4554" s="2">
        <v>136067000</v>
      </c>
      <c r="U4554" s="2">
        <v>137335000</v>
      </c>
      <c r="V4554" s="2">
        <v>138710000</v>
      </c>
      <c r="W4554" s="2">
        <v>141459000</v>
      </c>
      <c r="X4554" s="2">
        <v>143838000</v>
      </c>
      <c r="Y4554" s="2">
        <v>143890000</v>
      </c>
      <c r="Z4554" s="2">
        <v>144683000</v>
      </c>
      <c r="AA4554" s="2">
        <v>146216000</v>
      </c>
      <c r="AB4554" s="2">
        <v>149124000</v>
      </c>
      <c r="AC4554" s="2">
        <v>152137000</v>
      </c>
      <c r="AD4554" s="2">
        <v>154146000</v>
      </c>
      <c r="AE4554" s="2">
        <v>155943000</v>
      </c>
      <c r="AF4554" s="2">
        <v>158533000</v>
      </c>
    </row>
    <row r="4555" spans="1:32">
      <c r="A4555" t="s">
        <v>10172</v>
      </c>
      <c r="B4555" t="s">
        <v>19</v>
      </c>
      <c r="C4555" s="2">
        <v>31891300</v>
      </c>
      <c r="D4555" s="2">
        <v>33230000</v>
      </c>
      <c r="E4555" s="2">
        <v>28250600</v>
      </c>
      <c r="F4555" s="2">
        <v>93844300</v>
      </c>
      <c r="G4555" s="2">
        <v>103386000</v>
      </c>
      <c r="H4555" s="2">
        <v>111261000</v>
      </c>
      <c r="I4555" s="2">
        <v>119737000</v>
      </c>
      <c r="J4555" s="2">
        <v>125898000</v>
      </c>
      <c r="K4555" s="2">
        <v>128492000</v>
      </c>
      <c r="L4555" s="2">
        <v>127519000</v>
      </c>
      <c r="M4555" s="2">
        <v>127797000</v>
      </c>
      <c r="N4555" s="2">
        <v>128028000</v>
      </c>
      <c r="O4555" s="2">
        <v>127009000</v>
      </c>
      <c r="P4555" s="2">
        <v>125342000</v>
      </c>
      <c r="Q4555" s="2">
        <v>122980000</v>
      </c>
      <c r="R4555" s="2">
        <v>119135000</v>
      </c>
      <c r="S4555" s="2">
        <v>119459000</v>
      </c>
      <c r="T4555" s="2">
        <v>119228000</v>
      </c>
      <c r="U4555" s="2">
        <v>120339000</v>
      </c>
      <c r="V4555" s="2">
        <v>121544000</v>
      </c>
      <c r="W4555" s="2">
        <v>123952000</v>
      </c>
      <c r="X4555" s="2">
        <v>126037000</v>
      </c>
      <c r="Y4555" s="2">
        <v>126083000</v>
      </c>
      <c r="Z4555" s="2">
        <v>126778000</v>
      </c>
      <c r="AA4555" s="2">
        <v>128121000</v>
      </c>
      <c r="AB4555" s="2">
        <v>130669000</v>
      </c>
      <c r="AC4555" s="2">
        <v>133309000</v>
      </c>
      <c r="AD4555" s="2">
        <v>135069000</v>
      </c>
      <c r="AE4555" s="2">
        <v>136644000</v>
      </c>
      <c r="AF4555" s="2">
        <v>138914000</v>
      </c>
    </row>
    <row r="4556" spans="1:32">
      <c r="A4556" t="s">
        <v>10173</v>
      </c>
      <c r="B4556" t="s">
        <v>19</v>
      </c>
      <c r="C4556" s="2">
        <v>135030000</v>
      </c>
      <c r="D4556" s="2">
        <v>140698000</v>
      </c>
      <c r="E4556" s="2">
        <v>119615000</v>
      </c>
      <c r="F4556" s="2">
        <v>397343000</v>
      </c>
      <c r="G4556" s="2">
        <v>437744000</v>
      </c>
      <c r="H4556" s="2">
        <v>471085000</v>
      </c>
      <c r="I4556" s="2">
        <v>506975000</v>
      </c>
      <c r="J4556" s="2">
        <v>533060000</v>
      </c>
      <c r="K4556" s="2">
        <v>544042000</v>
      </c>
      <c r="L4556" s="2">
        <v>539924000</v>
      </c>
      <c r="M4556" s="2">
        <v>541101000</v>
      </c>
      <c r="N4556" s="2">
        <v>542081000</v>
      </c>
      <c r="O4556" s="2">
        <v>537767000</v>
      </c>
      <c r="P4556" s="2">
        <v>530706000</v>
      </c>
      <c r="Q4556" s="2">
        <v>520704000</v>
      </c>
      <c r="R4556" s="2">
        <v>504426000</v>
      </c>
      <c r="S4556" s="2">
        <v>505799000</v>
      </c>
      <c r="T4556" s="2">
        <v>504818000</v>
      </c>
      <c r="U4556" s="2">
        <v>509525000</v>
      </c>
      <c r="V4556" s="2">
        <v>514624000</v>
      </c>
      <c r="W4556" s="2">
        <v>524822000</v>
      </c>
      <c r="X4556" s="2">
        <v>533648000</v>
      </c>
      <c r="Y4556" s="2">
        <v>533844000</v>
      </c>
      <c r="Z4556" s="2">
        <v>536786000</v>
      </c>
      <c r="AA4556" s="2">
        <v>542473000</v>
      </c>
      <c r="AB4556" s="2">
        <v>553260000</v>
      </c>
      <c r="AC4556" s="2">
        <v>564439000</v>
      </c>
      <c r="AD4556" s="2">
        <v>571892000</v>
      </c>
      <c r="AE4556" s="2">
        <v>578560000</v>
      </c>
      <c r="AF4556" s="2">
        <v>588170000</v>
      </c>
    </row>
    <row r="4557" spans="1:32">
      <c r="A4557" t="s">
        <v>10174</v>
      </c>
      <c r="B4557" t="s">
        <v>19</v>
      </c>
      <c r="C4557" s="2">
        <v>2468960</v>
      </c>
      <c r="D4557" s="2">
        <v>2572600</v>
      </c>
      <c r="E4557" s="2">
        <v>2187100</v>
      </c>
      <c r="F4557" s="2">
        <v>7265240</v>
      </c>
      <c r="G4557" s="2">
        <v>8003950</v>
      </c>
      <c r="H4557" s="2">
        <v>8613570</v>
      </c>
      <c r="I4557" s="2">
        <v>9269810</v>
      </c>
      <c r="J4557" s="2">
        <v>9746750</v>
      </c>
      <c r="K4557" s="2">
        <v>9947560</v>
      </c>
      <c r="L4557" s="2">
        <v>9872260</v>
      </c>
      <c r="M4557" s="2">
        <v>9893770</v>
      </c>
      <c r="N4557" s="2">
        <v>9911700</v>
      </c>
      <c r="O4557" s="2">
        <v>9832810</v>
      </c>
      <c r="P4557" s="2">
        <v>9703720</v>
      </c>
      <c r="Q4557" s="2">
        <v>9520830</v>
      </c>
      <c r="R4557" s="2">
        <v>9223190</v>
      </c>
      <c r="S4557" s="2">
        <v>9248290</v>
      </c>
      <c r="T4557" s="2">
        <v>9230360</v>
      </c>
      <c r="U4557" s="2">
        <v>9316430</v>
      </c>
      <c r="V4557" s="2">
        <v>9409660</v>
      </c>
      <c r="W4557" s="2">
        <v>9596140</v>
      </c>
      <c r="X4557" s="2">
        <v>9757510</v>
      </c>
      <c r="Y4557" s="2">
        <v>9761090</v>
      </c>
      <c r="Z4557" s="2">
        <v>9814880</v>
      </c>
      <c r="AA4557" s="2">
        <v>9918880</v>
      </c>
      <c r="AB4557" s="2">
        <v>10116100</v>
      </c>
      <c r="AC4557" s="2">
        <v>10320500</v>
      </c>
      <c r="AD4557" s="2">
        <v>10456800</v>
      </c>
      <c r="AE4557" s="2">
        <v>10578700</v>
      </c>
      <c r="AF4557" s="2">
        <v>10754400</v>
      </c>
    </row>
    <row r="4558" spans="1:32">
      <c r="A4558" t="s">
        <v>10175</v>
      </c>
      <c r="B4558" t="s">
        <v>19</v>
      </c>
      <c r="C4558" s="2">
        <v>12109300</v>
      </c>
      <c r="D4558" s="2">
        <v>12617600</v>
      </c>
      <c r="E4558" s="2">
        <v>10726900</v>
      </c>
      <c r="F4558" s="2">
        <v>35633300</v>
      </c>
      <c r="G4558" s="2">
        <v>39256400</v>
      </c>
      <c r="H4558" s="2">
        <v>42246400</v>
      </c>
      <c r="I4558" s="2">
        <v>45465000</v>
      </c>
      <c r="J4558" s="2">
        <v>47804200</v>
      </c>
      <c r="K4558" s="2">
        <v>48789100</v>
      </c>
      <c r="L4558" s="2">
        <v>48419800</v>
      </c>
      <c r="M4558" s="2">
        <v>48525300</v>
      </c>
      <c r="N4558" s="2">
        <v>48613200</v>
      </c>
      <c r="O4558" s="2">
        <v>48226300</v>
      </c>
      <c r="P4558" s="2">
        <v>47593100</v>
      </c>
      <c r="Q4558" s="2">
        <v>46696100</v>
      </c>
      <c r="R4558" s="2">
        <v>45236300</v>
      </c>
      <c r="S4558" s="2">
        <v>45359500</v>
      </c>
      <c r="T4558" s="2">
        <v>45271500</v>
      </c>
      <c r="U4558" s="2">
        <v>45693600</v>
      </c>
      <c r="V4558" s="2">
        <v>46150900</v>
      </c>
      <c r="W4558" s="2">
        <v>47065500</v>
      </c>
      <c r="X4558" s="2">
        <v>47856900</v>
      </c>
      <c r="Y4558" s="2">
        <v>47874500</v>
      </c>
      <c r="Z4558" s="2">
        <v>48138400</v>
      </c>
      <c r="AA4558" s="2">
        <v>48648400</v>
      </c>
      <c r="AB4558" s="2">
        <v>49615700</v>
      </c>
      <c r="AC4558" s="2">
        <v>50618300</v>
      </c>
      <c r="AD4558" s="2">
        <v>51286600</v>
      </c>
      <c r="AE4558" s="2">
        <v>51884600</v>
      </c>
      <c r="AF4558" s="2">
        <v>52746400</v>
      </c>
    </row>
    <row r="4559" spans="1:32">
      <c r="A4559" t="s">
        <v>10176</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10177</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10178</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10179</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10180</v>
      </c>
      <c r="B4563" t="s">
        <v>19</v>
      </c>
      <c r="C4563" s="2">
        <v>7506360</v>
      </c>
      <c r="D4563" s="2">
        <v>7822170</v>
      </c>
      <c r="E4563" s="2">
        <v>22722700</v>
      </c>
      <c r="F4563" s="2">
        <v>56036700</v>
      </c>
      <c r="G4563" s="2">
        <v>54340200</v>
      </c>
      <c r="H4563" s="2">
        <v>52826400</v>
      </c>
      <c r="I4563" s="2">
        <v>52121700</v>
      </c>
      <c r="J4563" s="2">
        <v>51730200</v>
      </c>
      <c r="K4563" s="2">
        <v>51756300</v>
      </c>
      <c r="L4563" s="2">
        <v>51678000</v>
      </c>
      <c r="M4563" s="2">
        <v>51651900</v>
      </c>
      <c r="N4563" s="2">
        <v>51704100</v>
      </c>
      <c r="O4563" s="2">
        <v>51912900</v>
      </c>
      <c r="P4563" s="2">
        <v>52147800</v>
      </c>
      <c r="Q4563" s="2">
        <v>52434900</v>
      </c>
      <c r="R4563" s="2">
        <v>52643700</v>
      </c>
      <c r="S4563" s="2">
        <v>52930800</v>
      </c>
      <c r="T4563" s="2">
        <v>53296200</v>
      </c>
      <c r="U4563" s="2">
        <v>53505000</v>
      </c>
      <c r="V4563" s="2">
        <v>53974800</v>
      </c>
      <c r="W4563" s="2">
        <v>54444600</v>
      </c>
      <c r="X4563" s="2">
        <v>54888300</v>
      </c>
      <c r="Y4563" s="2">
        <v>55279800</v>
      </c>
      <c r="Z4563" s="2">
        <v>55723500</v>
      </c>
      <c r="AA4563" s="2">
        <v>56088900</v>
      </c>
      <c r="AB4563" s="2">
        <v>56480400</v>
      </c>
      <c r="AC4563" s="2">
        <v>56898000</v>
      </c>
      <c r="AD4563" s="2">
        <v>57237300</v>
      </c>
      <c r="AE4563" s="2">
        <v>57550500</v>
      </c>
      <c r="AF4563" s="2">
        <v>58046400</v>
      </c>
    </row>
    <row r="4564" spans="1:32">
      <c r="A4564" t="s">
        <v>10181</v>
      </c>
      <c r="B4564" t="s">
        <v>19</v>
      </c>
      <c r="C4564" s="2">
        <v>126612000</v>
      </c>
      <c r="D4564" s="2">
        <v>131938000</v>
      </c>
      <c r="E4564" s="2">
        <v>383269000</v>
      </c>
      <c r="F4564" s="2">
        <v>945185000</v>
      </c>
      <c r="G4564" s="2">
        <v>916569000</v>
      </c>
      <c r="H4564" s="2">
        <v>891036000</v>
      </c>
      <c r="I4564" s="2">
        <v>879149000</v>
      </c>
      <c r="J4564" s="2">
        <v>872546000</v>
      </c>
      <c r="K4564" s="2">
        <v>872986000</v>
      </c>
      <c r="L4564" s="2">
        <v>871665000</v>
      </c>
      <c r="M4564" s="2">
        <v>871225000</v>
      </c>
      <c r="N4564" s="2">
        <v>872106000</v>
      </c>
      <c r="O4564" s="2">
        <v>875627000</v>
      </c>
      <c r="P4564" s="2">
        <v>879590000</v>
      </c>
      <c r="Q4564" s="2">
        <v>884432000</v>
      </c>
      <c r="R4564" s="2">
        <v>887954000</v>
      </c>
      <c r="S4564" s="2">
        <v>892797000</v>
      </c>
      <c r="T4564" s="2">
        <v>898960000</v>
      </c>
      <c r="U4564" s="2">
        <v>902482000</v>
      </c>
      <c r="V4564" s="2">
        <v>910406000</v>
      </c>
      <c r="W4564" s="2">
        <v>918330000</v>
      </c>
      <c r="X4564" s="2">
        <v>925814000</v>
      </c>
      <c r="Y4564" s="2">
        <v>932418000</v>
      </c>
      <c r="Z4564" s="2">
        <v>939902000</v>
      </c>
      <c r="AA4564" s="2">
        <v>946065000</v>
      </c>
      <c r="AB4564" s="2">
        <v>952669000</v>
      </c>
      <c r="AC4564" s="2">
        <v>959712000</v>
      </c>
      <c r="AD4564" s="2">
        <v>965435000</v>
      </c>
      <c r="AE4564" s="2">
        <v>970718000</v>
      </c>
      <c r="AF4564" s="2">
        <v>979083000</v>
      </c>
    </row>
    <row r="4565" spans="1:32">
      <c r="A4565" t="s">
        <v>10182</v>
      </c>
      <c r="B4565" t="s">
        <v>19</v>
      </c>
      <c r="C4565" s="2">
        <v>82234300</v>
      </c>
      <c r="D4565" s="2">
        <v>85694100</v>
      </c>
      <c r="E4565" s="2">
        <v>248933000</v>
      </c>
      <c r="F4565" s="2">
        <v>613898000</v>
      </c>
      <c r="G4565" s="2">
        <v>595313000</v>
      </c>
      <c r="H4565" s="2">
        <v>578728000</v>
      </c>
      <c r="I4565" s="2">
        <v>571008000</v>
      </c>
      <c r="J4565" s="2">
        <v>566719000</v>
      </c>
      <c r="K4565" s="2">
        <v>567005000</v>
      </c>
      <c r="L4565" s="2">
        <v>566147000</v>
      </c>
      <c r="M4565" s="2">
        <v>565861000</v>
      </c>
      <c r="N4565" s="2">
        <v>566433000</v>
      </c>
      <c r="O4565" s="2">
        <v>568721000</v>
      </c>
      <c r="P4565" s="2">
        <v>571294000</v>
      </c>
      <c r="Q4565" s="2">
        <v>574439000</v>
      </c>
      <c r="R4565" s="2">
        <v>576727000</v>
      </c>
      <c r="S4565" s="2">
        <v>579872000</v>
      </c>
      <c r="T4565" s="2">
        <v>583875000</v>
      </c>
      <c r="U4565" s="2">
        <v>586163000</v>
      </c>
      <c r="V4565" s="2">
        <v>591309000</v>
      </c>
      <c r="W4565" s="2">
        <v>596456000</v>
      </c>
      <c r="X4565" s="2">
        <v>601317000</v>
      </c>
      <c r="Y4565" s="2">
        <v>605606000</v>
      </c>
      <c r="Z4565" s="2">
        <v>610467000</v>
      </c>
      <c r="AA4565" s="2">
        <v>614470000</v>
      </c>
      <c r="AB4565" s="2">
        <v>618759000</v>
      </c>
      <c r="AC4565" s="2">
        <v>623334000</v>
      </c>
      <c r="AD4565" s="2">
        <v>627051000</v>
      </c>
      <c r="AE4565" s="2">
        <v>630482000</v>
      </c>
      <c r="AF4565" s="2">
        <v>635915000</v>
      </c>
    </row>
    <row r="4566" spans="1:32">
      <c r="A4566" t="s">
        <v>10183</v>
      </c>
      <c r="B4566" t="s">
        <v>19</v>
      </c>
      <c r="C4566" s="2">
        <v>15203100</v>
      </c>
      <c r="D4566" s="2">
        <v>15842700</v>
      </c>
      <c r="E4566" s="2">
        <v>46021700</v>
      </c>
      <c r="F4566" s="2">
        <v>113495000</v>
      </c>
      <c r="G4566" s="2">
        <v>110059000</v>
      </c>
      <c r="H4566" s="2">
        <v>106993000</v>
      </c>
      <c r="I4566" s="2">
        <v>105565000</v>
      </c>
      <c r="J4566" s="2">
        <v>104772000</v>
      </c>
      <c r="K4566" s="2">
        <v>104825000</v>
      </c>
      <c r="L4566" s="2">
        <v>104667000</v>
      </c>
      <c r="M4566" s="2">
        <v>104614000</v>
      </c>
      <c r="N4566" s="2">
        <v>104720000</v>
      </c>
      <c r="O4566" s="2">
        <v>105143000</v>
      </c>
      <c r="P4566" s="2">
        <v>105618000</v>
      </c>
      <c r="Q4566" s="2">
        <v>106200000</v>
      </c>
      <c r="R4566" s="2">
        <v>106623000</v>
      </c>
      <c r="S4566" s="2">
        <v>107204000</v>
      </c>
      <c r="T4566" s="2">
        <v>107944000</v>
      </c>
      <c r="U4566" s="2">
        <v>108367000</v>
      </c>
      <c r="V4566" s="2">
        <v>109319000</v>
      </c>
      <c r="W4566" s="2">
        <v>110270000</v>
      </c>
      <c r="X4566" s="2">
        <v>111169000</v>
      </c>
      <c r="Y4566" s="2">
        <v>111962000</v>
      </c>
      <c r="Z4566" s="2">
        <v>112860000</v>
      </c>
      <c r="AA4566" s="2">
        <v>113600000</v>
      </c>
      <c r="AB4566" s="2">
        <v>114393000</v>
      </c>
      <c r="AC4566" s="2">
        <v>115239000</v>
      </c>
      <c r="AD4566" s="2">
        <v>115926000</v>
      </c>
      <c r="AE4566" s="2">
        <v>116561000</v>
      </c>
      <c r="AF4566" s="2">
        <v>117565000</v>
      </c>
    </row>
    <row r="4567" spans="1:32">
      <c r="A4567" t="s">
        <v>10184</v>
      </c>
      <c r="B4567" t="s">
        <v>19</v>
      </c>
      <c r="C4567" s="2">
        <v>13321600</v>
      </c>
      <c r="D4567" s="2">
        <v>13882100</v>
      </c>
      <c r="E4567" s="2">
        <v>40326200</v>
      </c>
      <c r="F4567" s="2">
        <v>99449000</v>
      </c>
      <c r="G4567" s="2">
        <v>96438200</v>
      </c>
      <c r="H4567" s="2">
        <v>93751700</v>
      </c>
      <c r="I4567" s="2">
        <v>92501000</v>
      </c>
      <c r="J4567" s="2">
        <v>91806200</v>
      </c>
      <c r="K4567" s="2">
        <v>91852600</v>
      </c>
      <c r="L4567" s="2">
        <v>91713600</v>
      </c>
      <c r="M4567" s="2">
        <v>91667300</v>
      </c>
      <c r="N4567" s="2">
        <v>91759900</v>
      </c>
      <c r="O4567" s="2">
        <v>92130500</v>
      </c>
      <c r="P4567" s="2">
        <v>92547400</v>
      </c>
      <c r="Q4567" s="2">
        <v>93056900</v>
      </c>
      <c r="R4567" s="2">
        <v>93427400</v>
      </c>
      <c r="S4567" s="2">
        <v>93937000</v>
      </c>
      <c r="T4567" s="2">
        <v>94585400</v>
      </c>
      <c r="U4567" s="2">
        <v>94956000</v>
      </c>
      <c r="V4567" s="2">
        <v>95789800</v>
      </c>
      <c r="W4567" s="2">
        <v>96623500</v>
      </c>
      <c r="X4567" s="2">
        <v>97411000</v>
      </c>
      <c r="Y4567" s="2">
        <v>98105800</v>
      </c>
      <c r="Z4567" s="2">
        <v>98893200</v>
      </c>
      <c r="AA4567" s="2">
        <v>99541700</v>
      </c>
      <c r="AB4567" s="2">
        <v>100236000</v>
      </c>
      <c r="AC4567" s="2">
        <v>100978000</v>
      </c>
      <c r="AD4567" s="2">
        <v>101580000</v>
      </c>
      <c r="AE4567" s="2">
        <v>102136000</v>
      </c>
      <c r="AF4567" s="2">
        <v>103016000</v>
      </c>
    </row>
    <row r="4568" spans="1:32">
      <c r="A4568" t="s">
        <v>10185</v>
      </c>
      <c r="B4568" t="s">
        <v>19</v>
      </c>
      <c r="C4568" s="2">
        <v>56404700</v>
      </c>
      <c r="D4568" s="2">
        <v>58777800</v>
      </c>
      <c r="E4568" s="2">
        <v>170744000</v>
      </c>
      <c r="F4568" s="2">
        <v>421074000</v>
      </c>
      <c r="G4568" s="2">
        <v>408326000</v>
      </c>
      <c r="H4568" s="2">
        <v>396951000</v>
      </c>
      <c r="I4568" s="2">
        <v>391656000</v>
      </c>
      <c r="J4568" s="2">
        <v>388714000</v>
      </c>
      <c r="K4568" s="2">
        <v>388910000</v>
      </c>
      <c r="L4568" s="2">
        <v>388322000</v>
      </c>
      <c r="M4568" s="2">
        <v>388125000</v>
      </c>
      <c r="N4568" s="2">
        <v>388518000</v>
      </c>
      <c r="O4568" s="2">
        <v>390087000</v>
      </c>
      <c r="P4568" s="2">
        <v>391852000</v>
      </c>
      <c r="Q4568" s="2">
        <v>394009000</v>
      </c>
      <c r="R4568" s="2">
        <v>395578000</v>
      </c>
      <c r="S4568" s="2">
        <v>397735000</v>
      </c>
      <c r="T4568" s="2">
        <v>400481000</v>
      </c>
      <c r="U4568" s="2">
        <v>402050000</v>
      </c>
      <c r="V4568" s="2">
        <v>405580000</v>
      </c>
      <c r="W4568" s="2">
        <v>409110000</v>
      </c>
      <c r="X4568" s="2">
        <v>412445000</v>
      </c>
      <c r="Y4568" s="2">
        <v>415386000</v>
      </c>
      <c r="Z4568" s="2">
        <v>418720000</v>
      </c>
      <c r="AA4568" s="2">
        <v>421466000</v>
      </c>
      <c r="AB4568" s="2">
        <v>424408000</v>
      </c>
      <c r="AC4568" s="2">
        <v>427546000</v>
      </c>
      <c r="AD4568" s="2">
        <v>430096000</v>
      </c>
      <c r="AE4568" s="2">
        <v>432449000</v>
      </c>
      <c r="AF4568" s="2">
        <v>436175000</v>
      </c>
    </row>
    <row r="4569" spans="1:32">
      <c r="A4569" t="s">
        <v>10186</v>
      </c>
      <c r="B4569" t="s">
        <v>19</v>
      </c>
      <c r="C4569" s="2">
        <v>1031330</v>
      </c>
      <c r="D4569" s="2">
        <v>1074720</v>
      </c>
      <c r="E4569" s="2">
        <v>3121970</v>
      </c>
      <c r="F4569" s="2">
        <v>7699140</v>
      </c>
      <c r="G4569" s="2">
        <v>7466050</v>
      </c>
      <c r="H4569" s="2">
        <v>7258060</v>
      </c>
      <c r="I4569" s="2">
        <v>7161240</v>
      </c>
      <c r="J4569" s="2">
        <v>7107450</v>
      </c>
      <c r="K4569" s="2">
        <v>7111040</v>
      </c>
      <c r="L4569" s="2">
        <v>7100280</v>
      </c>
      <c r="M4569" s="2">
        <v>7096690</v>
      </c>
      <c r="N4569" s="2">
        <v>7103870</v>
      </c>
      <c r="O4569" s="2">
        <v>7132550</v>
      </c>
      <c r="P4569" s="2">
        <v>7164830</v>
      </c>
      <c r="Q4569" s="2">
        <v>7204270</v>
      </c>
      <c r="R4569" s="2">
        <v>7232960</v>
      </c>
      <c r="S4569" s="2">
        <v>7272410</v>
      </c>
      <c r="T4569" s="2">
        <v>7322610</v>
      </c>
      <c r="U4569" s="2">
        <v>7351300</v>
      </c>
      <c r="V4569" s="2">
        <v>7415850</v>
      </c>
      <c r="W4569" s="2">
        <v>7480400</v>
      </c>
      <c r="X4569" s="2">
        <v>7541360</v>
      </c>
      <c r="Y4569" s="2">
        <v>7595150</v>
      </c>
      <c r="Z4569" s="2">
        <v>7656110</v>
      </c>
      <c r="AA4569" s="2">
        <v>7706310</v>
      </c>
      <c r="AB4569" s="2">
        <v>7760100</v>
      </c>
      <c r="AC4569" s="2">
        <v>7817480</v>
      </c>
      <c r="AD4569" s="2">
        <v>7864100</v>
      </c>
      <c r="AE4569" s="2">
        <v>7907130</v>
      </c>
      <c r="AF4569" s="2">
        <v>7975260</v>
      </c>
    </row>
    <row r="4570" spans="1:32">
      <c r="A4570" t="s">
        <v>10187</v>
      </c>
      <c r="B4570" t="s">
        <v>19</v>
      </c>
      <c r="C4570" s="2">
        <v>5058310</v>
      </c>
      <c r="D4570" s="2">
        <v>5271120</v>
      </c>
      <c r="E4570" s="2">
        <v>15312100</v>
      </c>
      <c r="F4570" s="2">
        <v>37761400</v>
      </c>
      <c r="G4570" s="2">
        <v>36618200</v>
      </c>
      <c r="H4570" s="2">
        <v>35598100</v>
      </c>
      <c r="I4570" s="2">
        <v>35123200</v>
      </c>
      <c r="J4570" s="2">
        <v>34859400</v>
      </c>
      <c r="K4570" s="2">
        <v>34877000</v>
      </c>
      <c r="L4570" s="2">
        <v>34824200</v>
      </c>
      <c r="M4570" s="2">
        <v>34806700</v>
      </c>
      <c r="N4570" s="2">
        <v>34841800</v>
      </c>
      <c r="O4570" s="2">
        <v>34982500</v>
      </c>
      <c r="P4570" s="2">
        <v>35140800</v>
      </c>
      <c r="Q4570" s="2">
        <v>35334300</v>
      </c>
      <c r="R4570" s="2">
        <v>35475000</v>
      </c>
      <c r="S4570" s="2">
        <v>35668500</v>
      </c>
      <c r="T4570" s="2">
        <v>35914700</v>
      </c>
      <c r="U4570" s="2">
        <v>36055400</v>
      </c>
      <c r="V4570" s="2">
        <v>36372000</v>
      </c>
      <c r="W4570" s="2">
        <v>36688600</v>
      </c>
      <c r="X4570" s="2">
        <v>36987600</v>
      </c>
      <c r="Y4570" s="2">
        <v>37251400</v>
      </c>
      <c r="Z4570" s="2">
        <v>37550400</v>
      </c>
      <c r="AA4570" s="2">
        <v>37796600</v>
      </c>
      <c r="AB4570" s="2">
        <v>38060400</v>
      </c>
      <c r="AC4570" s="2">
        <v>38341800</v>
      </c>
      <c r="AD4570" s="2">
        <v>38570500</v>
      </c>
      <c r="AE4570" s="2">
        <v>38781500</v>
      </c>
      <c r="AF4570" s="2">
        <v>39115700</v>
      </c>
    </row>
    <row r="4571" spans="1:32">
      <c r="A4571" t="s">
        <v>10188</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10189</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10190</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10191</v>
      </c>
      <c r="B4574" t="s">
        <v>19</v>
      </c>
      <c r="C4574">
        <v>0</v>
      </c>
      <c r="D4574">
        <v>0</v>
      </c>
      <c r="E4574" s="2">
        <v>287927000000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10192</v>
      </c>
      <c r="B4575" t="s">
        <v>19</v>
      </c>
      <c r="C4575">
        <v>0</v>
      </c>
      <c r="D4575">
        <v>0</v>
      </c>
      <c r="E4575" s="2">
        <v>122273000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10193</v>
      </c>
      <c r="B4576" t="s">
        <v>19</v>
      </c>
      <c r="C4576">
        <v>0</v>
      </c>
      <c r="D4576">
        <v>0</v>
      </c>
      <c r="E4576" s="2">
        <v>2062410000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10194</v>
      </c>
      <c r="B4577" t="s">
        <v>19</v>
      </c>
      <c r="C4577">
        <v>0</v>
      </c>
      <c r="D4577">
        <v>0</v>
      </c>
      <c r="E4577" s="2">
        <v>1339540000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10195</v>
      </c>
      <c r="B4578" t="s">
        <v>19</v>
      </c>
      <c r="C4578">
        <v>0</v>
      </c>
      <c r="D4578">
        <v>0</v>
      </c>
      <c r="E4578" s="2">
        <v>247648000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10196</v>
      </c>
      <c r="B4579" t="s">
        <v>19</v>
      </c>
      <c r="C4579">
        <v>0</v>
      </c>
      <c r="D4579">
        <v>0</v>
      </c>
      <c r="E4579" s="2">
        <v>217000000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10197</v>
      </c>
      <c r="B4580" t="s">
        <v>19</v>
      </c>
      <c r="C4580">
        <v>0</v>
      </c>
      <c r="D4580">
        <v>0</v>
      </c>
      <c r="E4580" s="2">
        <v>918791000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10198</v>
      </c>
      <c r="B4581" t="s">
        <v>19</v>
      </c>
      <c r="C4581">
        <v>0</v>
      </c>
      <c r="D4581">
        <v>0</v>
      </c>
      <c r="E4581" s="2">
        <v>16799700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10199</v>
      </c>
      <c r="B4582" t="s">
        <v>19</v>
      </c>
      <c r="C4582">
        <v>0</v>
      </c>
      <c r="D4582">
        <v>0</v>
      </c>
      <c r="E4582" s="2">
        <v>82396200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10200</v>
      </c>
      <c r="B4583" t="s">
        <v>19</v>
      </c>
      <c r="C4583">
        <v>0</v>
      </c>
      <c r="D4583">
        <v>0</v>
      </c>
      <c r="E4583" s="2">
        <v>14054400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10201</v>
      </c>
      <c r="B4584" t="s">
        <v>19</v>
      </c>
      <c r="C4584">
        <v>0</v>
      </c>
      <c r="D4584">
        <v>0</v>
      </c>
      <c r="E4584" s="2">
        <v>2810880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10202</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10203</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10204</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10205</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10206</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10207</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10208</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10209</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10210</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10211</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10212</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10213</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10214</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10215</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10216</v>
      </c>
      <c r="B4599" t="s">
        <v>19</v>
      </c>
      <c r="C4599" s="2">
        <v>11729300</v>
      </c>
      <c r="D4599" s="2">
        <v>12222600</v>
      </c>
      <c r="E4599" s="2">
        <v>13026500</v>
      </c>
      <c r="F4599" s="2">
        <v>47554200</v>
      </c>
      <c r="G4599" s="2">
        <v>49903200</v>
      </c>
      <c r="H4599" s="2">
        <v>51443100</v>
      </c>
      <c r="I4599" s="2">
        <v>52278300</v>
      </c>
      <c r="J4599" s="2">
        <v>52252200</v>
      </c>
      <c r="K4599" s="2">
        <v>51834600</v>
      </c>
      <c r="L4599" s="2">
        <v>50973300</v>
      </c>
      <c r="M4599" s="2">
        <v>50033700</v>
      </c>
      <c r="N4599" s="2">
        <v>49068000</v>
      </c>
      <c r="O4599" s="2">
        <v>48258900</v>
      </c>
      <c r="P4599" s="2">
        <v>47736900</v>
      </c>
      <c r="Q4599" s="2">
        <v>47502000</v>
      </c>
      <c r="R4599" s="2">
        <v>47136600</v>
      </c>
      <c r="S4599" s="2">
        <v>46588500</v>
      </c>
      <c r="T4599" s="2">
        <v>45857700</v>
      </c>
      <c r="U4599" s="2">
        <v>45596700</v>
      </c>
      <c r="V4599" s="2">
        <v>44944200</v>
      </c>
      <c r="W4599" s="2">
        <v>44370000</v>
      </c>
      <c r="X4599" s="2">
        <v>44030700</v>
      </c>
      <c r="Y4599" s="2">
        <v>43821900</v>
      </c>
      <c r="Z4599" s="2">
        <v>43587000</v>
      </c>
      <c r="AA4599" s="2">
        <v>43195500</v>
      </c>
      <c r="AB4599" s="2">
        <v>42934500</v>
      </c>
      <c r="AC4599" s="2">
        <v>42595200</v>
      </c>
      <c r="AD4599" s="2">
        <v>42177600</v>
      </c>
      <c r="AE4599" s="2">
        <v>41864400</v>
      </c>
      <c r="AF4599" s="2">
        <v>41760000</v>
      </c>
    </row>
    <row r="4600" spans="1:32">
      <c r="A4600" t="s">
        <v>10217</v>
      </c>
      <c r="B4600" t="s">
        <v>19</v>
      </c>
      <c r="C4600" s="2">
        <v>197842000</v>
      </c>
      <c r="D4600" s="2">
        <v>206162000</v>
      </c>
      <c r="E4600" s="2">
        <v>219721000</v>
      </c>
      <c r="F4600" s="2">
        <v>802108000</v>
      </c>
      <c r="G4600" s="2">
        <v>841729000</v>
      </c>
      <c r="H4600" s="2">
        <v>867703000</v>
      </c>
      <c r="I4600" s="2">
        <v>881791000</v>
      </c>
      <c r="J4600" s="2">
        <v>881350000</v>
      </c>
      <c r="K4600" s="2">
        <v>874307000</v>
      </c>
      <c r="L4600" s="2">
        <v>859779000</v>
      </c>
      <c r="M4600" s="2">
        <v>843930000</v>
      </c>
      <c r="N4600" s="2">
        <v>827642000</v>
      </c>
      <c r="O4600" s="2">
        <v>813995000</v>
      </c>
      <c r="P4600" s="2">
        <v>805190000</v>
      </c>
      <c r="Q4600" s="2">
        <v>801228000</v>
      </c>
      <c r="R4600" s="2">
        <v>795064000</v>
      </c>
      <c r="S4600" s="2">
        <v>785819000</v>
      </c>
      <c r="T4600" s="2">
        <v>773493000</v>
      </c>
      <c r="U4600" s="2">
        <v>769091000</v>
      </c>
      <c r="V4600" s="2">
        <v>758085000</v>
      </c>
      <c r="W4600" s="2">
        <v>748400000</v>
      </c>
      <c r="X4600" s="2">
        <v>742676000</v>
      </c>
      <c r="Y4600" s="2">
        <v>739155000</v>
      </c>
      <c r="Z4600" s="2">
        <v>735192000</v>
      </c>
      <c r="AA4600" s="2">
        <v>728589000</v>
      </c>
      <c r="AB4600" s="2">
        <v>724187000</v>
      </c>
      <c r="AC4600" s="2">
        <v>718464000</v>
      </c>
      <c r="AD4600" s="2">
        <v>711420000</v>
      </c>
      <c r="AE4600" s="2">
        <v>706137000</v>
      </c>
      <c r="AF4600" s="2">
        <v>704376000</v>
      </c>
    </row>
    <row r="4601" spans="1:32">
      <c r="A4601" t="s">
        <v>10218</v>
      </c>
      <c r="B4601" t="s">
        <v>19</v>
      </c>
      <c r="C4601" s="2">
        <v>128498000</v>
      </c>
      <c r="D4601" s="2">
        <v>133902000</v>
      </c>
      <c r="E4601" s="2">
        <v>142709000</v>
      </c>
      <c r="F4601" s="2">
        <v>520970000</v>
      </c>
      <c r="G4601" s="2">
        <v>546704000</v>
      </c>
      <c r="H4601" s="2">
        <v>563574000</v>
      </c>
      <c r="I4601" s="2">
        <v>572724000</v>
      </c>
      <c r="J4601" s="2">
        <v>572438000</v>
      </c>
      <c r="K4601" s="2">
        <v>567863000</v>
      </c>
      <c r="L4601" s="2">
        <v>558427000</v>
      </c>
      <c r="M4601" s="2">
        <v>548134000</v>
      </c>
      <c r="N4601" s="2">
        <v>537554000</v>
      </c>
      <c r="O4601" s="2">
        <v>528690000</v>
      </c>
      <c r="P4601" s="2">
        <v>522971000</v>
      </c>
      <c r="Q4601" s="2">
        <v>520398000</v>
      </c>
      <c r="R4601" s="2">
        <v>516395000</v>
      </c>
      <c r="S4601" s="2">
        <v>510390000</v>
      </c>
      <c r="T4601" s="2">
        <v>502384000</v>
      </c>
      <c r="U4601" s="2">
        <v>499525000</v>
      </c>
      <c r="V4601" s="2">
        <v>492377000</v>
      </c>
      <c r="W4601" s="2">
        <v>486086000</v>
      </c>
      <c r="X4601" s="2">
        <v>482369000</v>
      </c>
      <c r="Y4601" s="2">
        <v>480082000</v>
      </c>
      <c r="Z4601" s="2">
        <v>477508000</v>
      </c>
      <c r="AA4601" s="2">
        <v>473219000</v>
      </c>
      <c r="AB4601" s="2">
        <v>470360000</v>
      </c>
      <c r="AC4601" s="2">
        <v>466643000</v>
      </c>
      <c r="AD4601" s="2">
        <v>462068000</v>
      </c>
      <c r="AE4601" s="2">
        <v>458637000</v>
      </c>
      <c r="AF4601" s="2">
        <v>457493000</v>
      </c>
    </row>
    <row r="4602" spans="1:32">
      <c r="A4602" t="s">
        <v>10219</v>
      </c>
      <c r="B4602" t="s">
        <v>19</v>
      </c>
      <c r="C4602" s="2">
        <v>23756200</v>
      </c>
      <c r="D4602" s="2">
        <v>24755300</v>
      </c>
      <c r="E4602" s="2">
        <v>26383400</v>
      </c>
      <c r="F4602" s="2">
        <v>96314600</v>
      </c>
      <c r="G4602" s="2">
        <v>101072000</v>
      </c>
      <c r="H4602" s="2">
        <v>104191000</v>
      </c>
      <c r="I4602" s="2">
        <v>105883000</v>
      </c>
      <c r="J4602" s="2">
        <v>105830000</v>
      </c>
      <c r="K4602" s="2">
        <v>104984000</v>
      </c>
      <c r="L4602" s="2">
        <v>103239000</v>
      </c>
      <c r="M4602" s="2">
        <v>101336000</v>
      </c>
      <c r="N4602" s="2">
        <v>99380600</v>
      </c>
      <c r="O4602" s="2">
        <v>97741800</v>
      </c>
      <c r="P4602" s="2">
        <v>96684600</v>
      </c>
      <c r="Q4602" s="2">
        <v>96208800</v>
      </c>
      <c r="R4602" s="2">
        <v>95468800</v>
      </c>
      <c r="S4602" s="2">
        <v>94358700</v>
      </c>
      <c r="T4602" s="2">
        <v>92878500</v>
      </c>
      <c r="U4602" s="2">
        <v>92349900</v>
      </c>
      <c r="V4602" s="2">
        <v>91028400</v>
      </c>
      <c r="W4602" s="2">
        <v>89865400</v>
      </c>
      <c r="X4602" s="2">
        <v>89178200</v>
      </c>
      <c r="Y4602" s="2">
        <v>88755300</v>
      </c>
      <c r="Z4602" s="2">
        <v>88279500</v>
      </c>
      <c r="AA4602" s="2">
        <v>87486600</v>
      </c>
      <c r="AB4602" s="2">
        <v>86958000</v>
      </c>
      <c r="AC4602" s="2">
        <v>86270800</v>
      </c>
      <c r="AD4602" s="2">
        <v>85425000</v>
      </c>
      <c r="AE4602" s="2">
        <v>84790600</v>
      </c>
      <c r="AF4602" s="2">
        <v>84579200</v>
      </c>
    </row>
    <row r="4603" spans="1:32">
      <c r="A4603" t="s">
        <v>10220</v>
      </c>
      <c r="B4603" t="s">
        <v>19</v>
      </c>
      <c r="C4603" s="2">
        <v>20816200</v>
      </c>
      <c r="D4603" s="2">
        <v>21691700</v>
      </c>
      <c r="E4603" s="2">
        <v>23118300</v>
      </c>
      <c r="F4603" s="2">
        <v>84395000</v>
      </c>
      <c r="G4603" s="2">
        <v>88563800</v>
      </c>
      <c r="H4603" s="2">
        <v>91296700</v>
      </c>
      <c r="I4603" s="2">
        <v>92779000</v>
      </c>
      <c r="J4603" s="2">
        <v>92732600</v>
      </c>
      <c r="K4603" s="2">
        <v>91991500</v>
      </c>
      <c r="L4603" s="2">
        <v>90463000</v>
      </c>
      <c r="M4603" s="2">
        <v>88795400</v>
      </c>
      <c r="N4603" s="2">
        <v>87081600</v>
      </c>
      <c r="O4603" s="2">
        <v>85645700</v>
      </c>
      <c r="P4603" s="2">
        <v>84719300</v>
      </c>
      <c r="Q4603" s="2">
        <v>84302400</v>
      </c>
      <c r="R4603" s="2">
        <v>83653900</v>
      </c>
      <c r="S4603" s="2">
        <v>82681200</v>
      </c>
      <c r="T4603" s="2">
        <v>81384200</v>
      </c>
      <c r="U4603" s="2">
        <v>80921000</v>
      </c>
      <c r="V4603" s="2">
        <v>79763000</v>
      </c>
      <c r="W4603" s="2">
        <v>78744000</v>
      </c>
      <c r="X4603" s="2">
        <v>78141800</v>
      </c>
      <c r="Y4603" s="2">
        <v>77771300</v>
      </c>
      <c r="Z4603" s="2">
        <v>77354400</v>
      </c>
      <c r="AA4603" s="2">
        <v>76659600</v>
      </c>
      <c r="AB4603" s="2">
        <v>76196400</v>
      </c>
      <c r="AC4603" s="2">
        <v>75594200</v>
      </c>
      <c r="AD4603" s="2">
        <v>74853100</v>
      </c>
      <c r="AE4603" s="2">
        <v>74297300</v>
      </c>
      <c r="AF4603" s="2">
        <v>74112000</v>
      </c>
    </row>
    <row r="4604" spans="1:32">
      <c r="A4604" t="s">
        <v>10221</v>
      </c>
      <c r="B4604" t="s">
        <v>19</v>
      </c>
      <c r="C4604" s="2">
        <v>88137200</v>
      </c>
      <c r="D4604" s="2">
        <v>91843900</v>
      </c>
      <c r="E4604" s="2">
        <v>97884500</v>
      </c>
      <c r="F4604" s="2">
        <v>357334000</v>
      </c>
      <c r="G4604" s="2">
        <v>374985000</v>
      </c>
      <c r="H4604" s="2">
        <v>386556000</v>
      </c>
      <c r="I4604" s="2">
        <v>392832000</v>
      </c>
      <c r="J4604" s="2">
        <v>392636000</v>
      </c>
      <c r="K4604" s="2">
        <v>389498000</v>
      </c>
      <c r="L4604" s="2">
        <v>383026000</v>
      </c>
      <c r="M4604" s="2">
        <v>375966000</v>
      </c>
      <c r="N4604" s="2">
        <v>368709000</v>
      </c>
      <c r="O4604" s="2">
        <v>362630000</v>
      </c>
      <c r="P4604" s="2">
        <v>358707000</v>
      </c>
      <c r="Q4604" s="2">
        <v>356942000</v>
      </c>
      <c r="R4604" s="2">
        <v>354196000</v>
      </c>
      <c r="S4604" s="2">
        <v>350078000</v>
      </c>
      <c r="T4604" s="2">
        <v>344586000</v>
      </c>
      <c r="U4604" s="2">
        <v>342625000</v>
      </c>
      <c r="V4604" s="2">
        <v>337722000</v>
      </c>
      <c r="W4604" s="2">
        <v>333407000</v>
      </c>
      <c r="X4604" s="2">
        <v>330858000</v>
      </c>
      <c r="Y4604" s="2">
        <v>329289000</v>
      </c>
      <c r="Z4604" s="2">
        <v>327524000</v>
      </c>
      <c r="AA4604" s="2">
        <v>324582000</v>
      </c>
      <c r="AB4604" s="2">
        <v>322621000</v>
      </c>
      <c r="AC4604" s="2">
        <v>320071000</v>
      </c>
      <c r="AD4604" s="2">
        <v>316933000</v>
      </c>
      <c r="AE4604" s="2">
        <v>314580000</v>
      </c>
      <c r="AF4604" s="2">
        <v>313795000</v>
      </c>
    </row>
    <row r="4605" spans="1:32">
      <c r="A4605" t="s">
        <v>10222</v>
      </c>
      <c r="B4605" t="s">
        <v>19</v>
      </c>
      <c r="C4605" s="2">
        <v>1611550</v>
      </c>
      <c r="D4605" s="2">
        <v>1679320</v>
      </c>
      <c r="E4605" s="2">
        <v>1789770</v>
      </c>
      <c r="F4605" s="2">
        <v>6533690</v>
      </c>
      <c r="G4605" s="2">
        <v>6856430</v>
      </c>
      <c r="H4605" s="2">
        <v>7068010</v>
      </c>
      <c r="I4605" s="2">
        <v>7182760</v>
      </c>
      <c r="J4605" s="2">
        <v>7179170</v>
      </c>
      <c r="K4605" s="2">
        <v>7121800</v>
      </c>
      <c r="L4605" s="2">
        <v>7003460</v>
      </c>
      <c r="M4605" s="2">
        <v>6874360</v>
      </c>
      <c r="N4605" s="2">
        <v>6741680</v>
      </c>
      <c r="O4605" s="2">
        <v>6630510</v>
      </c>
      <c r="P4605" s="2">
        <v>6558790</v>
      </c>
      <c r="Q4605" s="2">
        <v>6526520</v>
      </c>
      <c r="R4605" s="2">
        <v>6476320</v>
      </c>
      <c r="S4605" s="2">
        <v>6401010</v>
      </c>
      <c r="T4605" s="2">
        <v>6300600</v>
      </c>
      <c r="U4605" s="2">
        <v>6264740</v>
      </c>
      <c r="V4605" s="2">
        <v>6175090</v>
      </c>
      <c r="W4605" s="2">
        <v>6096200</v>
      </c>
      <c r="X4605" s="2">
        <v>6049580</v>
      </c>
      <c r="Y4605" s="2">
        <v>6020890</v>
      </c>
      <c r="Z4605" s="2">
        <v>5988620</v>
      </c>
      <c r="AA4605" s="2">
        <v>5934830</v>
      </c>
      <c r="AB4605" s="2">
        <v>5898970</v>
      </c>
      <c r="AC4605" s="2">
        <v>5852350</v>
      </c>
      <c r="AD4605" s="2">
        <v>5794980</v>
      </c>
      <c r="AE4605" s="2">
        <v>5751940</v>
      </c>
      <c r="AF4605" s="2">
        <v>5737600</v>
      </c>
    </row>
    <row r="4606" spans="1:32">
      <c r="A4606" t="s">
        <v>10223</v>
      </c>
      <c r="B4606" t="s">
        <v>19</v>
      </c>
      <c r="C4606" s="2">
        <v>7904050</v>
      </c>
      <c r="D4606" s="2">
        <v>8236460</v>
      </c>
      <c r="E4606" s="2">
        <v>8778170</v>
      </c>
      <c r="F4606" s="2">
        <v>32045300</v>
      </c>
      <c r="G4606" s="2">
        <v>33628300</v>
      </c>
      <c r="H4606" s="2">
        <v>34665900</v>
      </c>
      <c r="I4606" s="2">
        <v>35228800</v>
      </c>
      <c r="J4606" s="2">
        <v>35211200</v>
      </c>
      <c r="K4606" s="2">
        <v>34929800</v>
      </c>
      <c r="L4606" s="2">
        <v>34349400</v>
      </c>
      <c r="M4606" s="2">
        <v>33716200</v>
      </c>
      <c r="N4606" s="2">
        <v>33065400</v>
      </c>
      <c r="O4606" s="2">
        <v>32520200</v>
      </c>
      <c r="P4606" s="2">
        <v>32168500</v>
      </c>
      <c r="Q4606" s="2">
        <v>32010200</v>
      </c>
      <c r="R4606" s="2">
        <v>31763900</v>
      </c>
      <c r="S4606" s="2">
        <v>31394600</v>
      </c>
      <c r="T4606" s="2">
        <v>30902100</v>
      </c>
      <c r="U4606" s="2">
        <v>30726200</v>
      </c>
      <c r="V4606" s="2">
        <v>30286500</v>
      </c>
      <c r="W4606" s="2">
        <v>29899600</v>
      </c>
      <c r="X4606" s="2">
        <v>29671000</v>
      </c>
      <c r="Y4606" s="2">
        <v>29530300</v>
      </c>
      <c r="Z4606" s="2">
        <v>29372000</v>
      </c>
      <c r="AA4606" s="2">
        <v>29108100</v>
      </c>
      <c r="AB4606" s="2">
        <v>28932300</v>
      </c>
      <c r="AC4606" s="2">
        <v>28703600</v>
      </c>
      <c r="AD4606" s="2">
        <v>28422200</v>
      </c>
      <c r="AE4606" s="2">
        <v>28211200</v>
      </c>
      <c r="AF4606" s="2">
        <v>28140800</v>
      </c>
    </row>
    <row r="4607" spans="1:32">
      <c r="A4607" t="s">
        <v>10224</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10225</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10226</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10227</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10228</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10229</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10230</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10231</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10232</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10233</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10234</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10235</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10236</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10237</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10238</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10239</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10240</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10241</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10242</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10243</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10244</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10245</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10246</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10247</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10248</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10249</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10250</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10251</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10252</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10253</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10254</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10255</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10256</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10257</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10258</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10259</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10260</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10261</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10262</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10263</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10264</v>
      </c>
      <c r="B4647" t="s">
        <v>19</v>
      </c>
      <c r="C4647" s="2">
        <v>10750600</v>
      </c>
      <c r="D4647" s="2">
        <v>11202100</v>
      </c>
      <c r="E4647" s="2">
        <v>10513100</v>
      </c>
      <c r="F4647" s="2">
        <v>37584000</v>
      </c>
      <c r="G4647" s="2">
        <v>36148500</v>
      </c>
      <c r="H4647" s="2">
        <v>34921800</v>
      </c>
      <c r="I4647" s="2">
        <v>34321500</v>
      </c>
      <c r="J4647" s="2">
        <v>34034400</v>
      </c>
      <c r="K4647" s="2">
        <v>34034400</v>
      </c>
      <c r="L4647" s="2">
        <v>34034400</v>
      </c>
      <c r="M4647" s="2">
        <v>34034400</v>
      </c>
      <c r="N4647" s="2">
        <v>34138800</v>
      </c>
      <c r="O4647" s="2">
        <v>34373700</v>
      </c>
      <c r="P4647" s="2">
        <v>34556400</v>
      </c>
      <c r="Q4647" s="2">
        <v>34791300</v>
      </c>
      <c r="R4647" s="2">
        <v>34947900</v>
      </c>
      <c r="S4647" s="2">
        <v>35156700</v>
      </c>
      <c r="T4647" s="2">
        <v>35443800</v>
      </c>
      <c r="U4647" s="2">
        <v>35626500</v>
      </c>
      <c r="V4647" s="2">
        <v>35991900</v>
      </c>
      <c r="W4647" s="2">
        <v>36331200</v>
      </c>
      <c r="X4647" s="2">
        <v>36670500</v>
      </c>
      <c r="Y4647" s="2">
        <v>36931500</v>
      </c>
      <c r="Z4647" s="2">
        <v>37244700</v>
      </c>
      <c r="AA4647" s="2">
        <v>37531800</v>
      </c>
      <c r="AB4647" s="2">
        <v>37792800</v>
      </c>
      <c r="AC4647" s="2">
        <v>38132100</v>
      </c>
      <c r="AD4647" s="2">
        <v>38393100</v>
      </c>
      <c r="AE4647" s="2">
        <v>38601900</v>
      </c>
      <c r="AF4647" s="2">
        <v>38993400</v>
      </c>
    </row>
    <row r="4648" spans="1:32">
      <c r="A4648" t="s">
        <v>10265</v>
      </c>
      <c r="B4648" t="s">
        <v>19</v>
      </c>
      <c r="C4648" s="2">
        <v>181333000</v>
      </c>
      <c r="D4648" s="2">
        <v>188949000</v>
      </c>
      <c r="E4648" s="2">
        <v>177327000</v>
      </c>
      <c r="F4648" s="2">
        <v>633938000</v>
      </c>
      <c r="G4648" s="2">
        <v>609725000</v>
      </c>
      <c r="H4648" s="2">
        <v>589034000</v>
      </c>
      <c r="I4648" s="2">
        <v>578909000</v>
      </c>
      <c r="J4648" s="2">
        <v>574066000</v>
      </c>
      <c r="K4648" s="2">
        <v>574066000</v>
      </c>
      <c r="L4648" s="2">
        <v>574066000</v>
      </c>
      <c r="M4648" s="2">
        <v>574066000</v>
      </c>
      <c r="N4648" s="2">
        <v>575827000</v>
      </c>
      <c r="O4648" s="2">
        <v>579789000</v>
      </c>
      <c r="P4648" s="2">
        <v>582871000</v>
      </c>
      <c r="Q4648" s="2">
        <v>586833000</v>
      </c>
      <c r="R4648" s="2">
        <v>589475000</v>
      </c>
      <c r="S4648" s="2">
        <v>592997000</v>
      </c>
      <c r="T4648" s="2">
        <v>597839000</v>
      </c>
      <c r="U4648" s="2">
        <v>600921000</v>
      </c>
      <c r="V4648" s="2">
        <v>607084000</v>
      </c>
      <c r="W4648" s="2">
        <v>612807000</v>
      </c>
      <c r="X4648" s="2">
        <v>618530000</v>
      </c>
      <c r="Y4648" s="2">
        <v>622933000</v>
      </c>
      <c r="Z4648" s="2">
        <v>628215000</v>
      </c>
      <c r="AA4648" s="2">
        <v>633058000</v>
      </c>
      <c r="AB4648" s="2">
        <v>637460000</v>
      </c>
      <c r="AC4648" s="2">
        <v>643183000</v>
      </c>
      <c r="AD4648" s="2">
        <v>647586000</v>
      </c>
      <c r="AE4648" s="2">
        <v>651108000</v>
      </c>
      <c r="AF4648" s="2">
        <v>657711000</v>
      </c>
    </row>
    <row r="4649" spans="1:32">
      <c r="A4649" t="s">
        <v>10266</v>
      </c>
      <c r="B4649" t="s">
        <v>19</v>
      </c>
      <c r="C4649" s="2">
        <v>117776000</v>
      </c>
      <c r="D4649" s="2">
        <v>122722000</v>
      </c>
      <c r="E4649" s="2">
        <v>115174000</v>
      </c>
      <c r="F4649" s="2">
        <v>411744000</v>
      </c>
      <c r="G4649" s="2">
        <v>396017000</v>
      </c>
      <c r="H4649" s="2">
        <v>382578000</v>
      </c>
      <c r="I4649" s="2">
        <v>376002000</v>
      </c>
      <c r="J4649" s="2">
        <v>372857000</v>
      </c>
      <c r="K4649" s="2">
        <v>372857000</v>
      </c>
      <c r="L4649" s="2">
        <v>372857000</v>
      </c>
      <c r="M4649" s="2">
        <v>372857000</v>
      </c>
      <c r="N4649" s="2">
        <v>374000000</v>
      </c>
      <c r="O4649" s="2">
        <v>376574000</v>
      </c>
      <c r="P4649" s="2">
        <v>378575000</v>
      </c>
      <c r="Q4649" s="2">
        <v>381149000</v>
      </c>
      <c r="R4649" s="2">
        <v>382864000</v>
      </c>
      <c r="S4649" s="2">
        <v>385152000</v>
      </c>
      <c r="T4649" s="2">
        <v>388297000</v>
      </c>
      <c r="U4649" s="2">
        <v>390299000</v>
      </c>
      <c r="V4649" s="2">
        <v>394302000</v>
      </c>
      <c r="W4649" s="2">
        <v>398019000</v>
      </c>
      <c r="X4649" s="2">
        <v>401736000</v>
      </c>
      <c r="Y4649" s="2">
        <v>404595000</v>
      </c>
      <c r="Z4649" s="2">
        <v>408026000</v>
      </c>
      <c r="AA4649" s="2">
        <v>411172000</v>
      </c>
      <c r="AB4649" s="2">
        <v>414031000</v>
      </c>
      <c r="AC4649" s="2">
        <v>417748000</v>
      </c>
      <c r="AD4649" s="2">
        <v>420607000</v>
      </c>
      <c r="AE4649" s="2">
        <v>422895000</v>
      </c>
      <c r="AF4649" s="2">
        <v>427184000</v>
      </c>
    </row>
    <row r="4650" spans="1:32">
      <c r="A4650" t="s">
        <v>10267</v>
      </c>
      <c r="B4650" t="s">
        <v>19</v>
      </c>
      <c r="C4650" s="2">
        <v>21773900</v>
      </c>
      <c r="D4650" s="2">
        <v>22688400</v>
      </c>
      <c r="E4650" s="2">
        <v>21292800</v>
      </c>
      <c r="F4650" s="2">
        <v>76121300</v>
      </c>
      <c r="G4650" s="2">
        <v>73213900</v>
      </c>
      <c r="H4650" s="2">
        <v>70729400</v>
      </c>
      <c r="I4650" s="2">
        <v>69513500</v>
      </c>
      <c r="J4650" s="2">
        <v>68932000</v>
      </c>
      <c r="K4650" s="2">
        <v>68932000</v>
      </c>
      <c r="L4650" s="2">
        <v>68932000</v>
      </c>
      <c r="M4650" s="2">
        <v>68932000</v>
      </c>
      <c r="N4650" s="2">
        <v>69143500</v>
      </c>
      <c r="O4650" s="2">
        <v>69619300</v>
      </c>
      <c r="P4650" s="2">
        <v>69989300</v>
      </c>
      <c r="Q4650" s="2">
        <v>70465000</v>
      </c>
      <c r="R4650" s="2">
        <v>70782200</v>
      </c>
      <c r="S4650" s="2">
        <v>71205100</v>
      </c>
      <c r="T4650" s="2">
        <v>71786600</v>
      </c>
      <c r="U4650" s="2">
        <v>72156600</v>
      </c>
      <c r="V4650" s="2">
        <v>72896700</v>
      </c>
      <c r="W4650" s="2">
        <v>73583900</v>
      </c>
      <c r="X4650" s="2">
        <v>74271100</v>
      </c>
      <c r="Y4650" s="2">
        <v>74799700</v>
      </c>
      <c r="Z4650" s="2">
        <v>75434100</v>
      </c>
      <c r="AA4650" s="2">
        <v>76015600</v>
      </c>
      <c r="AB4650" s="2">
        <v>76544200</v>
      </c>
      <c r="AC4650" s="2">
        <v>77231400</v>
      </c>
      <c r="AD4650" s="2">
        <v>77760000</v>
      </c>
      <c r="AE4650" s="2">
        <v>78182900</v>
      </c>
      <c r="AF4650" s="2">
        <v>78975800</v>
      </c>
    </row>
    <row r="4651" spans="1:32">
      <c r="A4651" t="s">
        <v>10268</v>
      </c>
      <c r="B4651" t="s">
        <v>19</v>
      </c>
      <c r="C4651" s="2">
        <v>19079200</v>
      </c>
      <c r="D4651" s="2">
        <v>19880500</v>
      </c>
      <c r="E4651" s="2">
        <v>18657700</v>
      </c>
      <c r="F4651" s="2">
        <v>66700800</v>
      </c>
      <c r="G4651" s="2">
        <v>64153200</v>
      </c>
      <c r="H4651" s="2">
        <v>61976200</v>
      </c>
      <c r="I4651" s="2">
        <v>60910800</v>
      </c>
      <c r="J4651" s="2">
        <v>60401300</v>
      </c>
      <c r="K4651" s="2">
        <v>60401300</v>
      </c>
      <c r="L4651" s="2">
        <v>60401300</v>
      </c>
      <c r="M4651" s="2">
        <v>60401300</v>
      </c>
      <c r="N4651" s="2">
        <v>60586600</v>
      </c>
      <c r="O4651" s="2">
        <v>61003400</v>
      </c>
      <c r="P4651" s="2">
        <v>61327700</v>
      </c>
      <c r="Q4651" s="2">
        <v>61744600</v>
      </c>
      <c r="R4651" s="2">
        <v>62022500</v>
      </c>
      <c r="S4651" s="2">
        <v>62393000</v>
      </c>
      <c r="T4651" s="2">
        <v>62902600</v>
      </c>
      <c r="U4651" s="2">
        <v>63226800</v>
      </c>
      <c r="V4651" s="2">
        <v>63875300</v>
      </c>
      <c r="W4651" s="2">
        <v>64477400</v>
      </c>
      <c r="X4651" s="2">
        <v>65079600</v>
      </c>
      <c r="Y4651" s="2">
        <v>65542800</v>
      </c>
      <c r="Z4651" s="2">
        <v>66098600</v>
      </c>
      <c r="AA4651" s="2">
        <v>66608200</v>
      </c>
      <c r="AB4651" s="2">
        <v>67071400</v>
      </c>
      <c r="AC4651" s="2">
        <v>67673500</v>
      </c>
      <c r="AD4651" s="2">
        <v>68136700</v>
      </c>
      <c r="AE4651" s="2">
        <v>68507300</v>
      </c>
      <c r="AF4651" s="2">
        <v>69202100</v>
      </c>
    </row>
    <row r="4652" spans="1:32">
      <c r="A4652" t="s">
        <v>10269</v>
      </c>
      <c r="B4652" t="s">
        <v>19</v>
      </c>
      <c r="C4652" s="2">
        <v>80782700</v>
      </c>
      <c r="D4652" s="2">
        <v>84175600</v>
      </c>
      <c r="E4652" s="2">
        <v>78997900</v>
      </c>
      <c r="F4652" s="2">
        <v>282416000</v>
      </c>
      <c r="G4652" s="2">
        <v>271629000</v>
      </c>
      <c r="H4652" s="2">
        <v>262411000</v>
      </c>
      <c r="I4652" s="2">
        <v>257900000</v>
      </c>
      <c r="J4652" s="2">
        <v>255743000</v>
      </c>
      <c r="K4652" s="2">
        <v>255743000</v>
      </c>
      <c r="L4652" s="2">
        <v>255743000</v>
      </c>
      <c r="M4652" s="2">
        <v>255743000</v>
      </c>
      <c r="N4652" s="2">
        <v>256528000</v>
      </c>
      <c r="O4652" s="2">
        <v>258293000</v>
      </c>
      <c r="P4652" s="2">
        <v>259666000</v>
      </c>
      <c r="Q4652" s="2">
        <v>261431000</v>
      </c>
      <c r="R4652" s="2">
        <v>262607000</v>
      </c>
      <c r="S4652" s="2">
        <v>264176000</v>
      </c>
      <c r="T4652" s="2">
        <v>266334000</v>
      </c>
      <c r="U4652" s="2">
        <v>267707000</v>
      </c>
      <c r="V4652" s="2">
        <v>270452000</v>
      </c>
      <c r="W4652" s="2">
        <v>273002000</v>
      </c>
      <c r="X4652" s="2">
        <v>275551000</v>
      </c>
      <c r="Y4652" s="2">
        <v>277513000</v>
      </c>
      <c r="Z4652" s="2">
        <v>279866000</v>
      </c>
      <c r="AA4652" s="2">
        <v>282023000</v>
      </c>
      <c r="AB4652" s="2">
        <v>283985000</v>
      </c>
      <c r="AC4652" s="2">
        <v>286534000</v>
      </c>
      <c r="AD4652" s="2">
        <v>288495000</v>
      </c>
      <c r="AE4652" s="2">
        <v>290064000</v>
      </c>
      <c r="AF4652" s="2">
        <v>293006000</v>
      </c>
    </row>
    <row r="4653" spans="1:32">
      <c r="A4653" t="s">
        <v>10270</v>
      </c>
      <c r="B4653" t="s">
        <v>19</v>
      </c>
      <c r="C4653" s="2">
        <v>1477070</v>
      </c>
      <c r="D4653" s="2">
        <v>1539110</v>
      </c>
      <c r="E4653" s="2">
        <v>1444440</v>
      </c>
      <c r="F4653" s="2">
        <v>5163840</v>
      </c>
      <c r="G4653" s="2">
        <v>4966610</v>
      </c>
      <c r="H4653" s="2">
        <v>4798070</v>
      </c>
      <c r="I4653" s="2">
        <v>4715590</v>
      </c>
      <c r="J4653" s="2">
        <v>4676140</v>
      </c>
      <c r="K4653" s="2">
        <v>4676140</v>
      </c>
      <c r="L4653" s="2">
        <v>4676140</v>
      </c>
      <c r="M4653" s="2">
        <v>4676140</v>
      </c>
      <c r="N4653" s="2">
        <v>4690490</v>
      </c>
      <c r="O4653" s="2">
        <v>4722760</v>
      </c>
      <c r="P4653" s="2">
        <v>4747860</v>
      </c>
      <c r="Q4653" s="2">
        <v>4780140</v>
      </c>
      <c r="R4653" s="2">
        <v>4801650</v>
      </c>
      <c r="S4653" s="2">
        <v>4830340</v>
      </c>
      <c r="T4653" s="2">
        <v>4869790</v>
      </c>
      <c r="U4653" s="2">
        <v>4894890</v>
      </c>
      <c r="V4653" s="2">
        <v>4945090</v>
      </c>
      <c r="W4653" s="2">
        <v>4991710</v>
      </c>
      <c r="X4653" s="2">
        <v>5038330</v>
      </c>
      <c r="Y4653" s="2">
        <v>5074190</v>
      </c>
      <c r="Z4653" s="2">
        <v>5117220</v>
      </c>
      <c r="AA4653" s="2">
        <v>5156670</v>
      </c>
      <c r="AB4653" s="2">
        <v>5192530</v>
      </c>
      <c r="AC4653" s="2">
        <v>5239150</v>
      </c>
      <c r="AD4653" s="2">
        <v>5275010</v>
      </c>
      <c r="AE4653" s="2">
        <v>5303690</v>
      </c>
      <c r="AF4653" s="2">
        <v>5357480</v>
      </c>
    </row>
    <row r="4654" spans="1:32">
      <c r="A4654" t="s">
        <v>10271</v>
      </c>
      <c r="B4654" t="s">
        <v>19</v>
      </c>
      <c r="C4654" s="2">
        <v>7244500</v>
      </c>
      <c r="D4654" s="2">
        <v>7548770</v>
      </c>
      <c r="E4654" s="2">
        <v>7084450</v>
      </c>
      <c r="F4654" s="2">
        <v>25326700</v>
      </c>
      <c r="G4654" s="2">
        <v>24359400</v>
      </c>
      <c r="H4654" s="2">
        <v>23532700</v>
      </c>
      <c r="I4654" s="2">
        <v>23128200</v>
      </c>
      <c r="J4654" s="2">
        <v>22934800</v>
      </c>
      <c r="K4654" s="2">
        <v>22934800</v>
      </c>
      <c r="L4654" s="2">
        <v>22934800</v>
      </c>
      <c r="M4654" s="2">
        <v>22934800</v>
      </c>
      <c r="N4654" s="2">
        <v>23005100</v>
      </c>
      <c r="O4654" s="2">
        <v>23163400</v>
      </c>
      <c r="P4654" s="2">
        <v>23286500</v>
      </c>
      <c r="Q4654" s="2">
        <v>23444800</v>
      </c>
      <c r="R4654" s="2">
        <v>23550300</v>
      </c>
      <c r="S4654" s="2">
        <v>23691000</v>
      </c>
      <c r="T4654" s="2">
        <v>23884500</v>
      </c>
      <c r="U4654" s="2">
        <v>24007600</v>
      </c>
      <c r="V4654" s="2">
        <v>24253900</v>
      </c>
      <c r="W4654" s="2">
        <v>24482500</v>
      </c>
      <c r="X4654" s="2">
        <v>24711100</v>
      </c>
      <c r="Y4654" s="2">
        <v>24887000</v>
      </c>
      <c r="Z4654" s="2">
        <v>25098100</v>
      </c>
      <c r="AA4654" s="2">
        <v>25291500</v>
      </c>
      <c r="AB4654" s="2">
        <v>25467400</v>
      </c>
      <c r="AC4654" s="2">
        <v>25696100</v>
      </c>
      <c r="AD4654" s="2">
        <v>25871900</v>
      </c>
      <c r="AE4654" s="2">
        <v>26012700</v>
      </c>
      <c r="AF4654" s="2">
        <v>26276500</v>
      </c>
    </row>
    <row r="4655" spans="1:32">
      <c r="A4655" t="s">
        <v>10272</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10273</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10274</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10275</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10276</v>
      </c>
      <c r="B4659" t="s">
        <v>19</v>
      </c>
      <c r="C4659" s="2">
        <v>11324800</v>
      </c>
      <c r="D4659" s="2">
        <v>11799800</v>
      </c>
      <c r="E4659" s="2">
        <v>12444500</v>
      </c>
      <c r="F4659" s="2">
        <v>44370000</v>
      </c>
      <c r="G4659" s="2">
        <v>47084400</v>
      </c>
      <c r="H4659" s="2">
        <v>49459500</v>
      </c>
      <c r="I4659" s="2">
        <v>51208200</v>
      </c>
      <c r="J4659" s="2">
        <v>51860700</v>
      </c>
      <c r="K4659" s="2">
        <v>51756300</v>
      </c>
      <c r="L4659" s="2">
        <v>51103800</v>
      </c>
      <c r="M4659" s="2">
        <v>50529600</v>
      </c>
      <c r="N4659" s="2">
        <v>50190300</v>
      </c>
      <c r="O4659" s="2">
        <v>50190300</v>
      </c>
      <c r="P4659" s="2">
        <v>50425200</v>
      </c>
      <c r="Q4659" s="2">
        <v>51051600</v>
      </c>
      <c r="R4659" s="2">
        <v>51756300</v>
      </c>
      <c r="S4659" s="2">
        <v>52356600</v>
      </c>
      <c r="T4659" s="2">
        <v>52748100</v>
      </c>
      <c r="U4659" s="2">
        <v>53557200</v>
      </c>
      <c r="V4659" s="2">
        <v>53870400</v>
      </c>
      <c r="W4659" s="2">
        <v>54340200</v>
      </c>
      <c r="X4659" s="2">
        <v>54966600</v>
      </c>
      <c r="Y4659" s="2">
        <v>55566900</v>
      </c>
      <c r="Z4659" s="2">
        <v>56062800</v>
      </c>
      <c r="AA4659" s="2">
        <v>56454300</v>
      </c>
      <c r="AB4659" s="2">
        <v>56950200</v>
      </c>
      <c r="AC4659" s="2">
        <v>57524400</v>
      </c>
      <c r="AD4659" s="2">
        <v>57811500</v>
      </c>
      <c r="AE4659" s="2">
        <v>58046400</v>
      </c>
      <c r="AF4659" s="2">
        <v>58594500</v>
      </c>
    </row>
    <row r="4660" spans="1:32">
      <c r="A4660" t="s">
        <v>10277</v>
      </c>
      <c r="B4660" t="s">
        <v>19</v>
      </c>
      <c r="C4660" s="2">
        <v>191018000</v>
      </c>
      <c r="D4660" s="2">
        <v>199030000</v>
      </c>
      <c r="E4660" s="2">
        <v>209904000</v>
      </c>
      <c r="F4660" s="2">
        <v>748399000</v>
      </c>
      <c r="G4660" s="2">
        <v>794184000</v>
      </c>
      <c r="H4660" s="2">
        <v>834245000</v>
      </c>
      <c r="I4660" s="2">
        <v>863741000</v>
      </c>
      <c r="J4660" s="2">
        <v>874747000</v>
      </c>
      <c r="K4660" s="2">
        <v>872986000</v>
      </c>
      <c r="L4660" s="2">
        <v>861980000</v>
      </c>
      <c r="M4660" s="2">
        <v>852295000</v>
      </c>
      <c r="N4660" s="2">
        <v>846572000</v>
      </c>
      <c r="O4660" s="2">
        <v>846572000</v>
      </c>
      <c r="P4660" s="2">
        <v>850534000</v>
      </c>
      <c r="Q4660" s="2">
        <v>861100000</v>
      </c>
      <c r="R4660" s="2">
        <v>872986000</v>
      </c>
      <c r="S4660" s="2">
        <v>883111000</v>
      </c>
      <c r="T4660" s="2">
        <v>889715000</v>
      </c>
      <c r="U4660" s="2">
        <v>903362000</v>
      </c>
      <c r="V4660" s="2">
        <v>908645000</v>
      </c>
      <c r="W4660" s="2">
        <v>916569000</v>
      </c>
      <c r="X4660" s="2">
        <v>927135000</v>
      </c>
      <c r="Y4660" s="2">
        <v>937260000</v>
      </c>
      <c r="Z4660" s="2">
        <v>945625000</v>
      </c>
      <c r="AA4660" s="2">
        <v>952228000</v>
      </c>
      <c r="AB4660" s="2">
        <v>960593000</v>
      </c>
      <c r="AC4660" s="2">
        <v>970278000</v>
      </c>
      <c r="AD4660" s="2">
        <v>975121000</v>
      </c>
      <c r="AE4660" s="2">
        <v>979083000</v>
      </c>
      <c r="AF4660" s="2">
        <v>988328000</v>
      </c>
    </row>
    <row r="4661" spans="1:32">
      <c r="A4661" t="s">
        <v>10278</v>
      </c>
      <c r="B4661" t="s">
        <v>19</v>
      </c>
      <c r="C4661" s="2">
        <v>124066000</v>
      </c>
      <c r="D4661" s="2">
        <v>129270000</v>
      </c>
      <c r="E4661" s="2">
        <v>136333000</v>
      </c>
      <c r="F4661" s="2">
        <v>486086000</v>
      </c>
      <c r="G4661" s="2">
        <v>515823000</v>
      </c>
      <c r="H4661" s="2">
        <v>541843000</v>
      </c>
      <c r="I4661" s="2">
        <v>561001000</v>
      </c>
      <c r="J4661" s="2">
        <v>568149000</v>
      </c>
      <c r="K4661" s="2">
        <v>567005000</v>
      </c>
      <c r="L4661" s="2">
        <v>559857000</v>
      </c>
      <c r="M4661" s="2">
        <v>553566000</v>
      </c>
      <c r="N4661" s="2">
        <v>549849000</v>
      </c>
      <c r="O4661" s="2">
        <v>549849000</v>
      </c>
      <c r="P4661" s="2">
        <v>552423000</v>
      </c>
      <c r="Q4661" s="2">
        <v>559285000</v>
      </c>
      <c r="R4661" s="2">
        <v>567005000</v>
      </c>
      <c r="S4661" s="2">
        <v>573582000</v>
      </c>
      <c r="T4661" s="2">
        <v>577871000</v>
      </c>
      <c r="U4661" s="2">
        <v>586735000</v>
      </c>
      <c r="V4661" s="2">
        <v>590166000</v>
      </c>
      <c r="W4661" s="2">
        <v>595313000</v>
      </c>
      <c r="X4661" s="2">
        <v>602175000</v>
      </c>
      <c r="Y4661" s="2">
        <v>608751000</v>
      </c>
      <c r="Z4661" s="2">
        <v>614184000</v>
      </c>
      <c r="AA4661" s="2">
        <v>618473000</v>
      </c>
      <c r="AB4661" s="2">
        <v>623906000</v>
      </c>
      <c r="AC4661" s="2">
        <v>630196000</v>
      </c>
      <c r="AD4661" s="2">
        <v>633342000</v>
      </c>
      <c r="AE4661" s="2">
        <v>635915000</v>
      </c>
      <c r="AF4661" s="2">
        <v>641920000</v>
      </c>
    </row>
    <row r="4662" spans="1:32">
      <c r="A4662" t="s">
        <v>10279</v>
      </c>
      <c r="B4662" t="s">
        <v>19</v>
      </c>
      <c r="C4662" s="2">
        <v>22936800</v>
      </c>
      <c r="D4662" s="2">
        <v>23898900</v>
      </c>
      <c r="E4662" s="2">
        <v>25204600</v>
      </c>
      <c r="F4662" s="2">
        <v>89865400</v>
      </c>
      <c r="G4662" s="2">
        <v>95363000</v>
      </c>
      <c r="H4662" s="2">
        <v>100173000</v>
      </c>
      <c r="I4662" s="2">
        <v>103715000</v>
      </c>
      <c r="J4662" s="2">
        <v>105037000</v>
      </c>
      <c r="K4662" s="2">
        <v>104825000</v>
      </c>
      <c r="L4662" s="2">
        <v>103504000</v>
      </c>
      <c r="M4662" s="2">
        <v>102341000</v>
      </c>
      <c r="N4662" s="2">
        <v>101654000</v>
      </c>
      <c r="O4662" s="2">
        <v>101654000</v>
      </c>
      <c r="P4662" s="2">
        <v>102129000</v>
      </c>
      <c r="Q4662" s="2">
        <v>103398000</v>
      </c>
      <c r="R4662" s="2">
        <v>104825000</v>
      </c>
      <c r="S4662" s="2">
        <v>106041000</v>
      </c>
      <c r="T4662" s="2">
        <v>106834000</v>
      </c>
      <c r="U4662" s="2">
        <v>108473000</v>
      </c>
      <c r="V4662" s="2">
        <v>109107000</v>
      </c>
      <c r="W4662" s="2">
        <v>110059000</v>
      </c>
      <c r="X4662" s="2">
        <v>111327000</v>
      </c>
      <c r="Y4662" s="2">
        <v>112543000</v>
      </c>
      <c r="Z4662" s="2">
        <v>113548000</v>
      </c>
      <c r="AA4662" s="2">
        <v>114341000</v>
      </c>
      <c r="AB4662" s="2">
        <v>115345000</v>
      </c>
      <c r="AC4662" s="2">
        <v>116508000</v>
      </c>
      <c r="AD4662" s="2">
        <v>117089000</v>
      </c>
      <c r="AE4662" s="2">
        <v>117565000</v>
      </c>
      <c r="AF4662" s="2">
        <v>118675000</v>
      </c>
    </row>
    <row r="4663" spans="1:32">
      <c r="A4663" t="s">
        <v>10280</v>
      </c>
      <c r="B4663" t="s">
        <v>19</v>
      </c>
      <c r="C4663" s="2">
        <v>20098200</v>
      </c>
      <c r="D4663" s="2">
        <v>20941300</v>
      </c>
      <c r="E4663" s="2">
        <v>22085400</v>
      </c>
      <c r="F4663" s="2">
        <v>78744000</v>
      </c>
      <c r="G4663" s="2">
        <v>83561300</v>
      </c>
      <c r="H4663" s="2">
        <v>87776400</v>
      </c>
      <c r="I4663" s="2">
        <v>90879800</v>
      </c>
      <c r="J4663" s="2">
        <v>92037800</v>
      </c>
      <c r="K4663" s="2">
        <v>91852600</v>
      </c>
      <c r="L4663" s="2">
        <v>90694600</v>
      </c>
      <c r="M4663" s="2">
        <v>89675500</v>
      </c>
      <c r="N4663" s="2">
        <v>89073400</v>
      </c>
      <c r="O4663" s="2">
        <v>89073400</v>
      </c>
      <c r="P4663" s="2">
        <v>89490200</v>
      </c>
      <c r="Q4663" s="2">
        <v>90601900</v>
      </c>
      <c r="R4663" s="2">
        <v>91852600</v>
      </c>
      <c r="S4663" s="2">
        <v>92917900</v>
      </c>
      <c r="T4663" s="2">
        <v>93612700</v>
      </c>
      <c r="U4663" s="2">
        <v>95048600</v>
      </c>
      <c r="V4663" s="2">
        <v>95604500</v>
      </c>
      <c r="W4663" s="2">
        <v>96438200</v>
      </c>
      <c r="X4663" s="2">
        <v>97549900</v>
      </c>
      <c r="Y4663" s="2">
        <v>98615300</v>
      </c>
      <c r="Z4663" s="2">
        <v>99495400</v>
      </c>
      <c r="AA4663" s="2">
        <v>100190000</v>
      </c>
      <c r="AB4663" s="2">
        <v>101070000</v>
      </c>
      <c r="AC4663" s="2">
        <v>102089000</v>
      </c>
      <c r="AD4663" s="2">
        <v>102599000</v>
      </c>
      <c r="AE4663" s="2">
        <v>103016000</v>
      </c>
      <c r="AF4663" s="2">
        <v>103988000</v>
      </c>
    </row>
    <row r="4664" spans="1:32">
      <c r="A4664" t="s">
        <v>10281</v>
      </c>
      <c r="B4664" t="s">
        <v>19</v>
      </c>
      <c r="C4664" s="2">
        <v>85097300</v>
      </c>
      <c r="D4664" s="2">
        <v>88666800</v>
      </c>
      <c r="E4664" s="2">
        <v>93511000</v>
      </c>
      <c r="F4664" s="2">
        <v>333407000</v>
      </c>
      <c r="G4664" s="2">
        <v>353804000</v>
      </c>
      <c r="H4664" s="2">
        <v>371651000</v>
      </c>
      <c r="I4664" s="2">
        <v>384791000</v>
      </c>
      <c r="J4664" s="2">
        <v>389694000</v>
      </c>
      <c r="K4664" s="2">
        <v>388910000</v>
      </c>
      <c r="L4664" s="2">
        <v>384007000</v>
      </c>
      <c r="M4664" s="2">
        <v>379692000</v>
      </c>
      <c r="N4664" s="2">
        <v>377143000</v>
      </c>
      <c r="O4664" s="2">
        <v>377143000</v>
      </c>
      <c r="P4664" s="2">
        <v>378908000</v>
      </c>
      <c r="Q4664" s="2">
        <v>383615000</v>
      </c>
      <c r="R4664" s="2">
        <v>388910000</v>
      </c>
      <c r="S4664" s="2">
        <v>393421000</v>
      </c>
      <c r="T4664" s="2">
        <v>396363000</v>
      </c>
      <c r="U4664" s="2">
        <v>402442000</v>
      </c>
      <c r="V4664" s="2">
        <v>404796000</v>
      </c>
      <c r="W4664" s="2">
        <v>408326000</v>
      </c>
      <c r="X4664" s="2">
        <v>413033000</v>
      </c>
      <c r="Y4664" s="2">
        <v>417544000</v>
      </c>
      <c r="Z4664" s="2">
        <v>421270000</v>
      </c>
      <c r="AA4664" s="2">
        <v>424212000</v>
      </c>
      <c r="AB4664" s="2">
        <v>427938000</v>
      </c>
      <c r="AC4664" s="2">
        <v>432253000</v>
      </c>
      <c r="AD4664" s="2">
        <v>434410000</v>
      </c>
      <c r="AE4664" s="2">
        <v>436175000</v>
      </c>
      <c r="AF4664" s="2">
        <v>440294000</v>
      </c>
    </row>
    <row r="4665" spans="1:32">
      <c r="A4665" t="s">
        <v>10282</v>
      </c>
      <c r="B4665" t="s">
        <v>19</v>
      </c>
      <c r="C4665" s="2">
        <v>1555970</v>
      </c>
      <c r="D4665" s="2">
        <v>1621230</v>
      </c>
      <c r="E4665" s="2">
        <v>1709800</v>
      </c>
      <c r="F4665" s="2">
        <v>6096200</v>
      </c>
      <c r="G4665" s="2">
        <v>6469140</v>
      </c>
      <c r="H4665" s="2">
        <v>6795470</v>
      </c>
      <c r="I4665" s="2">
        <v>7035730</v>
      </c>
      <c r="J4665" s="2">
        <v>7125380</v>
      </c>
      <c r="K4665" s="2">
        <v>7111040</v>
      </c>
      <c r="L4665" s="2">
        <v>7021390</v>
      </c>
      <c r="M4665" s="2">
        <v>6942500</v>
      </c>
      <c r="N4665" s="2">
        <v>6895880</v>
      </c>
      <c r="O4665" s="2">
        <v>6895880</v>
      </c>
      <c r="P4665" s="2">
        <v>6928150</v>
      </c>
      <c r="Q4665" s="2">
        <v>7014220</v>
      </c>
      <c r="R4665" s="2">
        <v>7111040</v>
      </c>
      <c r="S4665" s="2">
        <v>7193520</v>
      </c>
      <c r="T4665" s="2">
        <v>7247310</v>
      </c>
      <c r="U4665" s="2">
        <v>7358470</v>
      </c>
      <c r="V4665" s="2">
        <v>7401500</v>
      </c>
      <c r="W4665" s="2">
        <v>7466050</v>
      </c>
      <c r="X4665" s="2">
        <v>7552120</v>
      </c>
      <c r="Y4665" s="2">
        <v>7634590</v>
      </c>
      <c r="Z4665" s="2">
        <v>7702730</v>
      </c>
      <c r="AA4665" s="2">
        <v>7756520</v>
      </c>
      <c r="AB4665" s="2">
        <v>7824650</v>
      </c>
      <c r="AC4665" s="2">
        <v>7903540</v>
      </c>
      <c r="AD4665" s="2">
        <v>7942990</v>
      </c>
      <c r="AE4665" s="2">
        <v>7975260</v>
      </c>
      <c r="AF4665" s="2">
        <v>8050570</v>
      </c>
    </row>
    <row r="4666" spans="1:32">
      <c r="A4666" t="s">
        <v>10283</v>
      </c>
      <c r="B4666" t="s">
        <v>19</v>
      </c>
      <c r="C4666" s="2">
        <v>7631430</v>
      </c>
      <c r="D4666" s="2">
        <v>7951530</v>
      </c>
      <c r="E4666" s="2">
        <v>8385960</v>
      </c>
      <c r="F4666" s="2">
        <v>29899600</v>
      </c>
      <c r="G4666" s="2">
        <v>31728800</v>
      </c>
      <c r="H4666" s="2">
        <v>33329300</v>
      </c>
      <c r="I4666" s="2">
        <v>34507700</v>
      </c>
      <c r="J4666" s="2">
        <v>34947400</v>
      </c>
      <c r="K4666" s="2">
        <v>34877000</v>
      </c>
      <c r="L4666" s="2">
        <v>34437300</v>
      </c>
      <c r="M4666" s="2">
        <v>34050400</v>
      </c>
      <c r="N4666" s="2">
        <v>33821700</v>
      </c>
      <c r="O4666" s="2">
        <v>33821700</v>
      </c>
      <c r="P4666" s="2">
        <v>33980000</v>
      </c>
      <c r="Q4666" s="2">
        <v>34402100</v>
      </c>
      <c r="R4666" s="2">
        <v>34877000</v>
      </c>
      <c r="S4666" s="2">
        <v>35281500</v>
      </c>
      <c r="T4666" s="2">
        <v>35545300</v>
      </c>
      <c r="U4666" s="2">
        <v>36090600</v>
      </c>
      <c r="V4666" s="2">
        <v>36301600</v>
      </c>
      <c r="W4666" s="2">
        <v>36618200</v>
      </c>
      <c r="X4666" s="2">
        <v>37040300</v>
      </c>
      <c r="Y4666" s="2">
        <v>37444900</v>
      </c>
      <c r="Z4666" s="2">
        <v>37779000</v>
      </c>
      <c r="AA4666" s="2">
        <v>38042800</v>
      </c>
      <c r="AB4666" s="2">
        <v>38377000</v>
      </c>
      <c r="AC4666" s="2">
        <v>38764000</v>
      </c>
      <c r="AD4666" s="2">
        <v>38957400</v>
      </c>
      <c r="AE4666" s="2">
        <v>39115700</v>
      </c>
      <c r="AF4666" s="2">
        <v>39485100</v>
      </c>
    </row>
    <row r="4667" spans="1:32">
      <c r="A4667" t="s">
        <v>10284</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10285</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10286</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10287</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10288</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10289</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10290</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10291</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10292</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10293</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10294</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10295</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10296</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10297</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10298</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10299</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10300</v>
      </c>
      <c r="B4683" t="s">
        <v>19</v>
      </c>
      <c r="C4683" s="2">
        <v>5963850</v>
      </c>
      <c r="D4683" s="2">
        <v>6214410</v>
      </c>
      <c r="E4683" s="2">
        <v>6566760</v>
      </c>
      <c r="F4683" s="2">
        <v>23516100</v>
      </c>
      <c r="G4683" s="2">
        <v>24669700</v>
      </c>
      <c r="H4683" s="2">
        <v>25259600</v>
      </c>
      <c r="I4683" s="2">
        <v>25619800</v>
      </c>
      <c r="J4683" s="2">
        <v>25682400</v>
      </c>
      <c r="K4683" s="2">
        <v>25424000</v>
      </c>
      <c r="L4683" s="2">
        <v>25001200</v>
      </c>
      <c r="M4683" s="2">
        <v>24434800</v>
      </c>
      <c r="N4683" s="2">
        <v>23952000</v>
      </c>
      <c r="O4683" s="2">
        <v>23764000</v>
      </c>
      <c r="P4683" s="2">
        <v>23698800</v>
      </c>
      <c r="Q4683" s="2">
        <v>23753600</v>
      </c>
      <c r="R4683" s="2">
        <v>23907600</v>
      </c>
      <c r="S4683" s="2">
        <v>24085100</v>
      </c>
      <c r="T4683" s="2">
        <v>24213000</v>
      </c>
      <c r="U4683" s="2">
        <v>24586200</v>
      </c>
      <c r="V4683" s="2">
        <v>24737600</v>
      </c>
      <c r="W4683" s="2">
        <v>24964600</v>
      </c>
      <c r="X4683" s="2">
        <v>25264800</v>
      </c>
      <c r="Y4683" s="2">
        <v>25640600</v>
      </c>
      <c r="Z4683" s="2">
        <v>26040000</v>
      </c>
      <c r="AA4683" s="2">
        <v>26361000</v>
      </c>
      <c r="AB4683" s="2">
        <v>26752500</v>
      </c>
      <c r="AC4683" s="2">
        <v>27091800</v>
      </c>
      <c r="AD4683" s="2">
        <v>27405000</v>
      </c>
      <c r="AE4683" s="2">
        <v>27770400</v>
      </c>
      <c r="AF4683" s="2">
        <v>28188000</v>
      </c>
    </row>
    <row r="4684" spans="1:32">
      <c r="A4684" t="s">
        <v>10301</v>
      </c>
      <c r="B4684" t="s">
        <v>19</v>
      </c>
      <c r="C4684" s="2">
        <v>100594000</v>
      </c>
      <c r="D4684" s="2">
        <v>104820000</v>
      </c>
      <c r="E4684" s="2">
        <v>110763000</v>
      </c>
      <c r="F4684" s="2">
        <v>396652000</v>
      </c>
      <c r="G4684" s="2">
        <v>416110000</v>
      </c>
      <c r="H4684" s="2">
        <v>426059000</v>
      </c>
      <c r="I4684" s="2">
        <v>432135000</v>
      </c>
      <c r="J4684" s="2">
        <v>433191000</v>
      </c>
      <c r="K4684" s="2">
        <v>428833000</v>
      </c>
      <c r="L4684" s="2">
        <v>421701000</v>
      </c>
      <c r="M4684" s="2">
        <v>412148000</v>
      </c>
      <c r="N4684" s="2">
        <v>404004000</v>
      </c>
      <c r="O4684" s="2">
        <v>400834000</v>
      </c>
      <c r="P4684" s="2">
        <v>399733000</v>
      </c>
      <c r="Q4684" s="2">
        <v>400658000</v>
      </c>
      <c r="R4684" s="2">
        <v>403255000</v>
      </c>
      <c r="S4684" s="2">
        <v>406249000</v>
      </c>
      <c r="T4684" s="2">
        <v>408406000</v>
      </c>
      <c r="U4684" s="2">
        <v>414701000</v>
      </c>
      <c r="V4684" s="2">
        <v>417255000</v>
      </c>
      <c r="W4684" s="2">
        <v>421085000</v>
      </c>
      <c r="X4684" s="2">
        <v>426147000</v>
      </c>
      <c r="Y4684" s="2">
        <v>432487000</v>
      </c>
      <c r="Z4684" s="2">
        <v>439222000</v>
      </c>
      <c r="AA4684" s="2">
        <v>444637000</v>
      </c>
      <c r="AB4684" s="2">
        <v>451241000</v>
      </c>
      <c r="AC4684" s="2">
        <v>456964000</v>
      </c>
      <c r="AD4684" s="2">
        <v>462247000</v>
      </c>
      <c r="AE4684" s="2">
        <v>468410000</v>
      </c>
      <c r="AF4684" s="2">
        <v>475454000</v>
      </c>
    </row>
    <row r="4685" spans="1:32">
      <c r="A4685" t="s">
        <v>10302</v>
      </c>
      <c r="B4685" t="s">
        <v>19</v>
      </c>
      <c r="C4685" s="2">
        <v>65335700</v>
      </c>
      <c r="D4685" s="2">
        <v>68080600</v>
      </c>
      <c r="E4685" s="2">
        <v>71940700</v>
      </c>
      <c r="F4685" s="2">
        <v>257626000</v>
      </c>
      <c r="G4685" s="2">
        <v>270264000</v>
      </c>
      <c r="H4685" s="2">
        <v>276726000</v>
      </c>
      <c r="I4685" s="2">
        <v>280672000</v>
      </c>
      <c r="J4685" s="2">
        <v>281358000</v>
      </c>
      <c r="K4685" s="2">
        <v>278527000</v>
      </c>
      <c r="L4685" s="2">
        <v>273895000</v>
      </c>
      <c r="M4685" s="2">
        <v>267690000</v>
      </c>
      <c r="N4685" s="2">
        <v>262401000</v>
      </c>
      <c r="O4685" s="2">
        <v>260342000</v>
      </c>
      <c r="P4685" s="2">
        <v>259627000</v>
      </c>
      <c r="Q4685" s="2">
        <v>260228000</v>
      </c>
      <c r="R4685" s="2">
        <v>261915000</v>
      </c>
      <c r="S4685" s="2">
        <v>263859000</v>
      </c>
      <c r="T4685" s="2">
        <v>265260000</v>
      </c>
      <c r="U4685" s="2">
        <v>269349000</v>
      </c>
      <c r="V4685" s="2">
        <v>271007000</v>
      </c>
      <c r="W4685" s="2">
        <v>273495000</v>
      </c>
      <c r="X4685" s="2">
        <v>276783000</v>
      </c>
      <c r="Y4685" s="2">
        <v>280901000</v>
      </c>
      <c r="Z4685" s="2">
        <v>285275000</v>
      </c>
      <c r="AA4685" s="2">
        <v>288792000</v>
      </c>
      <c r="AB4685" s="2">
        <v>293081000</v>
      </c>
      <c r="AC4685" s="2">
        <v>296798000</v>
      </c>
      <c r="AD4685" s="2">
        <v>300230000</v>
      </c>
      <c r="AE4685" s="2">
        <v>304233000</v>
      </c>
      <c r="AF4685" s="2">
        <v>308808000</v>
      </c>
    </row>
    <row r="4686" spans="1:32">
      <c r="A4686" t="s">
        <v>10303</v>
      </c>
      <c r="B4686" t="s">
        <v>19</v>
      </c>
      <c r="C4686" s="2">
        <v>12079000</v>
      </c>
      <c r="D4686" s="2">
        <v>12586400</v>
      </c>
      <c r="E4686" s="2">
        <v>13300100</v>
      </c>
      <c r="F4686" s="2">
        <v>47628700</v>
      </c>
      <c r="G4686" s="2">
        <v>49965200</v>
      </c>
      <c r="H4686" s="2">
        <v>51159800</v>
      </c>
      <c r="I4686" s="2">
        <v>51889300</v>
      </c>
      <c r="J4686" s="2">
        <v>52016200</v>
      </c>
      <c r="K4686" s="2">
        <v>51492900</v>
      </c>
      <c r="L4686" s="2">
        <v>50636500</v>
      </c>
      <c r="M4686" s="2">
        <v>49489400</v>
      </c>
      <c r="N4686" s="2">
        <v>48511500</v>
      </c>
      <c r="O4686" s="2">
        <v>48130900</v>
      </c>
      <c r="P4686" s="2">
        <v>47998700</v>
      </c>
      <c r="Q4686" s="2">
        <v>48109700</v>
      </c>
      <c r="R4686" s="2">
        <v>48421600</v>
      </c>
      <c r="S4686" s="2">
        <v>48781100</v>
      </c>
      <c r="T4686" s="2">
        <v>49040100</v>
      </c>
      <c r="U4686" s="2">
        <v>49796000</v>
      </c>
      <c r="V4686" s="2">
        <v>50102600</v>
      </c>
      <c r="W4686" s="2">
        <v>50562500</v>
      </c>
      <c r="X4686" s="2">
        <v>51170400</v>
      </c>
      <c r="Y4686" s="2">
        <v>51931600</v>
      </c>
      <c r="Z4686" s="2">
        <v>52740400</v>
      </c>
      <c r="AA4686" s="2">
        <v>53390600</v>
      </c>
      <c r="AB4686" s="2">
        <v>54183500</v>
      </c>
      <c r="AC4686" s="2">
        <v>54870800</v>
      </c>
      <c r="AD4686" s="2">
        <v>55505100</v>
      </c>
      <c r="AE4686" s="2">
        <v>56245200</v>
      </c>
      <c r="AF4686" s="2">
        <v>57091000</v>
      </c>
    </row>
    <row r="4687" spans="1:32">
      <c r="A4687" t="s">
        <v>10304</v>
      </c>
      <c r="B4687" t="s">
        <v>19</v>
      </c>
      <c r="C4687" s="2">
        <v>10584100</v>
      </c>
      <c r="D4687" s="2">
        <v>11028800</v>
      </c>
      <c r="E4687" s="2">
        <v>11654100</v>
      </c>
      <c r="F4687" s="2">
        <v>41734300</v>
      </c>
      <c r="G4687" s="2">
        <v>43781700</v>
      </c>
      <c r="H4687" s="2">
        <v>44828500</v>
      </c>
      <c r="I4687" s="2">
        <v>45467700</v>
      </c>
      <c r="J4687" s="2">
        <v>45578900</v>
      </c>
      <c r="K4687" s="2">
        <v>45120300</v>
      </c>
      <c r="L4687" s="2">
        <v>44369900</v>
      </c>
      <c r="M4687" s="2">
        <v>43364800</v>
      </c>
      <c r="N4687" s="2">
        <v>42507900</v>
      </c>
      <c r="O4687" s="2">
        <v>42174400</v>
      </c>
      <c r="P4687" s="2">
        <v>42058600</v>
      </c>
      <c r="Q4687" s="2">
        <v>42155800</v>
      </c>
      <c r="R4687" s="2">
        <v>42429100</v>
      </c>
      <c r="S4687" s="2">
        <v>42744100</v>
      </c>
      <c r="T4687" s="2">
        <v>42971100</v>
      </c>
      <c r="U4687" s="2">
        <v>43633400</v>
      </c>
      <c r="V4687" s="2">
        <v>43902100</v>
      </c>
      <c r="W4687" s="2">
        <v>44305100</v>
      </c>
      <c r="X4687" s="2">
        <v>44837800</v>
      </c>
      <c r="Y4687" s="2">
        <v>45504800</v>
      </c>
      <c r="Z4687" s="2">
        <v>46213500</v>
      </c>
      <c r="AA4687" s="2">
        <v>46783200</v>
      </c>
      <c r="AB4687" s="2">
        <v>47478000</v>
      </c>
      <c r="AC4687" s="2">
        <v>48080200</v>
      </c>
      <c r="AD4687" s="2">
        <v>48636000</v>
      </c>
      <c r="AE4687" s="2">
        <v>49284500</v>
      </c>
      <c r="AF4687" s="2">
        <v>50025600</v>
      </c>
    </row>
    <row r="4688" spans="1:32">
      <c r="A4688" t="s">
        <v>10305</v>
      </c>
      <c r="B4688" t="s">
        <v>19</v>
      </c>
      <c r="C4688" s="2">
        <v>44813900</v>
      </c>
      <c r="D4688" s="2">
        <v>46696600</v>
      </c>
      <c r="E4688" s="2">
        <v>49344300</v>
      </c>
      <c r="F4688" s="2">
        <v>176706000</v>
      </c>
      <c r="G4688" s="2">
        <v>185375000</v>
      </c>
      <c r="H4688" s="2">
        <v>189807000</v>
      </c>
      <c r="I4688" s="2">
        <v>192513000</v>
      </c>
      <c r="J4688" s="2">
        <v>192984000</v>
      </c>
      <c r="K4688" s="2">
        <v>191042000</v>
      </c>
      <c r="L4688" s="2">
        <v>187865000</v>
      </c>
      <c r="M4688" s="2">
        <v>183609000</v>
      </c>
      <c r="N4688" s="2">
        <v>179981000</v>
      </c>
      <c r="O4688" s="2">
        <v>178569000</v>
      </c>
      <c r="P4688" s="2">
        <v>178079000</v>
      </c>
      <c r="Q4688" s="2">
        <v>178491000</v>
      </c>
      <c r="R4688" s="2">
        <v>179648000</v>
      </c>
      <c r="S4688" s="2">
        <v>180981000</v>
      </c>
      <c r="T4688" s="2">
        <v>181942000</v>
      </c>
      <c r="U4688" s="2">
        <v>184747000</v>
      </c>
      <c r="V4688" s="2">
        <v>185884000</v>
      </c>
      <c r="W4688" s="2">
        <v>187591000</v>
      </c>
      <c r="X4688" s="2">
        <v>189846000</v>
      </c>
      <c r="Y4688" s="2">
        <v>192670000</v>
      </c>
      <c r="Z4688" s="2">
        <v>195671000</v>
      </c>
      <c r="AA4688" s="2">
        <v>198083000</v>
      </c>
      <c r="AB4688" s="2">
        <v>201025000</v>
      </c>
      <c r="AC4688" s="2">
        <v>203575000</v>
      </c>
      <c r="AD4688" s="2">
        <v>205928000</v>
      </c>
      <c r="AE4688" s="2">
        <v>208674000</v>
      </c>
      <c r="AF4688" s="2">
        <v>211812000</v>
      </c>
    </row>
    <row r="4689" spans="1:32">
      <c r="A4689" t="s">
        <v>10306</v>
      </c>
      <c r="B4689" t="s">
        <v>19</v>
      </c>
      <c r="C4689">
        <v>819401</v>
      </c>
      <c r="D4689">
        <v>853827</v>
      </c>
      <c r="E4689">
        <v>902238</v>
      </c>
      <c r="F4689" s="2">
        <v>3230990</v>
      </c>
      <c r="G4689" s="2">
        <v>3389490</v>
      </c>
      <c r="H4689" s="2">
        <v>3470530</v>
      </c>
      <c r="I4689" s="2">
        <v>3520020</v>
      </c>
      <c r="J4689" s="2">
        <v>3528620</v>
      </c>
      <c r="K4689" s="2">
        <v>3493120</v>
      </c>
      <c r="L4689" s="2">
        <v>3435030</v>
      </c>
      <c r="M4689" s="2">
        <v>3357210</v>
      </c>
      <c r="N4689" s="2">
        <v>3290870</v>
      </c>
      <c r="O4689" s="2">
        <v>3265050</v>
      </c>
      <c r="P4689" s="2">
        <v>3256090</v>
      </c>
      <c r="Q4689" s="2">
        <v>3263620</v>
      </c>
      <c r="R4689" s="2">
        <v>3284780</v>
      </c>
      <c r="S4689" s="2">
        <v>3309160</v>
      </c>
      <c r="T4689" s="2">
        <v>3326730</v>
      </c>
      <c r="U4689" s="2">
        <v>3378010</v>
      </c>
      <c r="V4689" s="2">
        <v>3398810</v>
      </c>
      <c r="W4689" s="2">
        <v>3430010</v>
      </c>
      <c r="X4689" s="2">
        <v>3471250</v>
      </c>
      <c r="Y4689" s="2">
        <v>3522890</v>
      </c>
      <c r="Z4689" s="2">
        <v>3577750</v>
      </c>
      <c r="AA4689" s="2">
        <v>3621860</v>
      </c>
      <c r="AB4689" s="2">
        <v>3675650</v>
      </c>
      <c r="AC4689" s="2">
        <v>3722270</v>
      </c>
      <c r="AD4689" s="2">
        <v>3765300</v>
      </c>
      <c r="AE4689" s="2">
        <v>3815500</v>
      </c>
      <c r="AF4689" s="2">
        <v>3872880</v>
      </c>
    </row>
    <row r="4690" spans="1:32">
      <c r="A4690" t="s">
        <v>10307</v>
      </c>
      <c r="B4690" t="s">
        <v>19</v>
      </c>
      <c r="C4690" s="2">
        <v>4018860</v>
      </c>
      <c r="D4690" s="2">
        <v>4187700</v>
      </c>
      <c r="E4690" s="2">
        <v>4425140</v>
      </c>
      <c r="F4690" s="2">
        <v>15846800</v>
      </c>
      <c r="G4690" s="2">
        <v>16624200</v>
      </c>
      <c r="H4690" s="2">
        <v>17021700</v>
      </c>
      <c r="I4690" s="2">
        <v>17264400</v>
      </c>
      <c r="J4690" s="2">
        <v>17306600</v>
      </c>
      <c r="K4690" s="2">
        <v>17132500</v>
      </c>
      <c r="L4690" s="2">
        <v>16847500</v>
      </c>
      <c r="M4690" s="2">
        <v>16465900</v>
      </c>
      <c r="N4690" s="2">
        <v>16140500</v>
      </c>
      <c r="O4690" s="2">
        <v>16013900</v>
      </c>
      <c r="P4690" s="2">
        <v>15969900</v>
      </c>
      <c r="Q4690" s="2">
        <v>16006800</v>
      </c>
      <c r="R4690" s="2">
        <v>16110600</v>
      </c>
      <c r="S4690" s="2">
        <v>16230200</v>
      </c>
      <c r="T4690" s="2">
        <v>16316400</v>
      </c>
      <c r="U4690" s="2">
        <v>16567900</v>
      </c>
      <c r="V4690" s="2">
        <v>16669900</v>
      </c>
      <c r="W4690" s="2">
        <v>16822900</v>
      </c>
      <c r="X4690" s="2">
        <v>17025200</v>
      </c>
      <c r="Y4690" s="2">
        <v>17278500</v>
      </c>
      <c r="Z4690" s="2">
        <v>17547500</v>
      </c>
      <c r="AA4690" s="2">
        <v>17763900</v>
      </c>
      <c r="AB4690" s="2">
        <v>18027700</v>
      </c>
      <c r="AC4690" s="2">
        <v>18256300</v>
      </c>
      <c r="AD4690" s="2">
        <v>18467400</v>
      </c>
      <c r="AE4690" s="2">
        <v>18713600</v>
      </c>
      <c r="AF4690" s="2">
        <v>18995000</v>
      </c>
    </row>
    <row r="4691" spans="1:32">
      <c r="A4691" t="s">
        <v>10308</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10309</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10310</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10311</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10312</v>
      </c>
      <c r="B4695" t="s">
        <v>19</v>
      </c>
      <c r="C4695" s="2">
        <v>5778540</v>
      </c>
      <c r="D4695" s="2">
        <v>6021270</v>
      </c>
      <c r="E4695" s="2">
        <v>6376230</v>
      </c>
      <c r="F4695" s="2">
        <v>23338600</v>
      </c>
      <c r="G4695" s="2">
        <v>24403500</v>
      </c>
      <c r="H4695" s="2">
        <v>25643300</v>
      </c>
      <c r="I4695" s="2">
        <v>26622000</v>
      </c>
      <c r="J4695" s="2">
        <v>26909100</v>
      </c>
      <c r="K4695" s="2">
        <v>26752500</v>
      </c>
      <c r="L4695" s="2">
        <v>26413200</v>
      </c>
      <c r="M4695" s="2">
        <v>26178300</v>
      </c>
      <c r="N4695" s="2">
        <v>25985200</v>
      </c>
      <c r="O4695" s="2">
        <v>25919900</v>
      </c>
      <c r="P4695" s="2">
        <v>25953800</v>
      </c>
      <c r="Q4695" s="2">
        <v>26204400</v>
      </c>
      <c r="R4695" s="2">
        <v>26465400</v>
      </c>
      <c r="S4695" s="2">
        <v>26674200</v>
      </c>
      <c r="T4695" s="2">
        <v>26778600</v>
      </c>
      <c r="U4695" s="2">
        <v>27144000</v>
      </c>
      <c r="V4695" s="2">
        <v>27248400</v>
      </c>
      <c r="W4695" s="2">
        <v>27405000</v>
      </c>
      <c r="X4695" s="2">
        <v>27692100</v>
      </c>
      <c r="Y4695" s="2">
        <v>27953100</v>
      </c>
      <c r="Z4695" s="2">
        <v>28240200</v>
      </c>
      <c r="AA4695" s="2">
        <v>28501200</v>
      </c>
      <c r="AB4695" s="2">
        <v>28840500</v>
      </c>
      <c r="AC4695" s="2">
        <v>29179800</v>
      </c>
      <c r="AD4695" s="2">
        <v>29440800</v>
      </c>
      <c r="AE4695" s="2">
        <v>29675700</v>
      </c>
      <c r="AF4695" s="2">
        <v>29962800</v>
      </c>
    </row>
    <row r="4696" spans="1:32">
      <c r="A4696" t="s">
        <v>10313</v>
      </c>
      <c r="B4696" t="s">
        <v>19</v>
      </c>
      <c r="C4696" s="2">
        <v>97468000</v>
      </c>
      <c r="D4696" s="2">
        <v>101562000</v>
      </c>
      <c r="E4696" s="2">
        <v>107549000</v>
      </c>
      <c r="F4696" s="2">
        <v>393658000</v>
      </c>
      <c r="G4696" s="2">
        <v>411620000</v>
      </c>
      <c r="H4696" s="2">
        <v>432531000</v>
      </c>
      <c r="I4696" s="2">
        <v>449040000</v>
      </c>
      <c r="J4696" s="2">
        <v>453882000</v>
      </c>
      <c r="K4696" s="2">
        <v>451241000</v>
      </c>
      <c r="L4696" s="2">
        <v>445518000</v>
      </c>
      <c r="M4696" s="2">
        <v>441556000</v>
      </c>
      <c r="N4696" s="2">
        <v>438298000</v>
      </c>
      <c r="O4696" s="2">
        <v>437197000</v>
      </c>
      <c r="P4696" s="2">
        <v>437770000</v>
      </c>
      <c r="Q4696" s="2">
        <v>441996000</v>
      </c>
      <c r="R4696" s="2">
        <v>446398000</v>
      </c>
      <c r="S4696" s="2">
        <v>449920000</v>
      </c>
      <c r="T4696" s="2">
        <v>451681000</v>
      </c>
      <c r="U4696" s="2">
        <v>457844000</v>
      </c>
      <c r="V4696" s="2">
        <v>459605000</v>
      </c>
      <c r="W4696" s="2">
        <v>462247000</v>
      </c>
      <c r="X4696" s="2">
        <v>467089000</v>
      </c>
      <c r="Y4696" s="2">
        <v>471492000</v>
      </c>
      <c r="Z4696" s="2">
        <v>476334000</v>
      </c>
      <c r="AA4696" s="2">
        <v>480737000</v>
      </c>
      <c r="AB4696" s="2">
        <v>486460000</v>
      </c>
      <c r="AC4696" s="2">
        <v>492183000</v>
      </c>
      <c r="AD4696" s="2">
        <v>496585000</v>
      </c>
      <c r="AE4696" s="2">
        <v>500547000</v>
      </c>
      <c r="AF4696" s="2">
        <v>505390000</v>
      </c>
    </row>
    <row r="4697" spans="1:32">
      <c r="A4697" t="s">
        <v>10314</v>
      </c>
      <c r="B4697" t="s">
        <v>19</v>
      </c>
      <c r="C4697" s="2">
        <v>63305600</v>
      </c>
      <c r="D4697" s="2">
        <v>65964700</v>
      </c>
      <c r="E4697" s="2">
        <v>69853400</v>
      </c>
      <c r="F4697" s="2">
        <v>255681000</v>
      </c>
      <c r="G4697" s="2">
        <v>267347000</v>
      </c>
      <c r="H4697" s="2">
        <v>280929000</v>
      </c>
      <c r="I4697" s="2">
        <v>291652000</v>
      </c>
      <c r="J4697" s="2">
        <v>294797000</v>
      </c>
      <c r="K4697" s="2">
        <v>293081000</v>
      </c>
      <c r="L4697" s="2">
        <v>289364000</v>
      </c>
      <c r="M4697" s="2">
        <v>286791000</v>
      </c>
      <c r="N4697" s="2">
        <v>284675000</v>
      </c>
      <c r="O4697" s="2">
        <v>283960000</v>
      </c>
      <c r="P4697" s="2">
        <v>284332000</v>
      </c>
      <c r="Q4697" s="2">
        <v>287077000</v>
      </c>
      <c r="R4697" s="2">
        <v>289936000</v>
      </c>
      <c r="S4697" s="2">
        <v>292224000</v>
      </c>
      <c r="T4697" s="2">
        <v>293367000</v>
      </c>
      <c r="U4697" s="2">
        <v>297370000</v>
      </c>
      <c r="V4697" s="2">
        <v>298514000</v>
      </c>
      <c r="W4697" s="2">
        <v>300230000</v>
      </c>
      <c r="X4697" s="2">
        <v>303375000</v>
      </c>
      <c r="Y4697" s="2">
        <v>306234000</v>
      </c>
      <c r="Z4697" s="2">
        <v>309380000</v>
      </c>
      <c r="AA4697" s="2">
        <v>312239000</v>
      </c>
      <c r="AB4697" s="2">
        <v>315956000</v>
      </c>
      <c r="AC4697" s="2">
        <v>319673000</v>
      </c>
      <c r="AD4697" s="2">
        <v>322532000</v>
      </c>
      <c r="AE4697" s="2">
        <v>325106000</v>
      </c>
      <c r="AF4697" s="2">
        <v>328251000</v>
      </c>
    </row>
    <row r="4698" spans="1:32">
      <c r="A4698" t="s">
        <v>10315</v>
      </c>
      <c r="B4698" t="s">
        <v>19</v>
      </c>
      <c r="C4698" s="2">
        <v>11703600</v>
      </c>
      <c r="D4698" s="2">
        <v>12195300</v>
      </c>
      <c r="E4698" s="2">
        <v>12914200</v>
      </c>
      <c r="F4698" s="2">
        <v>47269200</v>
      </c>
      <c r="G4698" s="2">
        <v>49426000</v>
      </c>
      <c r="H4698" s="2">
        <v>51936900</v>
      </c>
      <c r="I4698" s="2">
        <v>53919200</v>
      </c>
      <c r="J4698" s="2">
        <v>54500700</v>
      </c>
      <c r="K4698" s="2">
        <v>54183600</v>
      </c>
      <c r="L4698" s="2">
        <v>53496300</v>
      </c>
      <c r="M4698" s="2">
        <v>53020600</v>
      </c>
      <c r="N4698" s="2">
        <v>52629400</v>
      </c>
      <c r="O4698" s="2">
        <v>52497300</v>
      </c>
      <c r="P4698" s="2">
        <v>52566000</v>
      </c>
      <c r="Q4698" s="2">
        <v>53073400</v>
      </c>
      <c r="R4698" s="2">
        <v>53602100</v>
      </c>
      <c r="S4698" s="2">
        <v>54025000</v>
      </c>
      <c r="T4698" s="2">
        <v>54236400</v>
      </c>
      <c r="U4698" s="2">
        <v>54976500</v>
      </c>
      <c r="V4698" s="2">
        <v>55187900</v>
      </c>
      <c r="W4698" s="2">
        <v>55505100</v>
      </c>
      <c r="X4698" s="2">
        <v>56086600</v>
      </c>
      <c r="Y4698" s="2">
        <v>56615200</v>
      </c>
      <c r="Z4698" s="2">
        <v>57196700</v>
      </c>
      <c r="AA4698" s="2">
        <v>57725300</v>
      </c>
      <c r="AB4698" s="2">
        <v>58412500</v>
      </c>
      <c r="AC4698" s="2">
        <v>59099700</v>
      </c>
      <c r="AD4698" s="2">
        <v>59628300</v>
      </c>
      <c r="AE4698" s="2">
        <v>60104100</v>
      </c>
      <c r="AF4698" s="2">
        <v>60685600</v>
      </c>
    </row>
    <row r="4699" spans="1:32">
      <c r="A4699" t="s">
        <v>10316</v>
      </c>
      <c r="B4699" t="s">
        <v>19</v>
      </c>
      <c r="C4699" s="2">
        <v>10255200</v>
      </c>
      <c r="D4699" s="2">
        <v>10686000</v>
      </c>
      <c r="E4699" s="2">
        <v>11316000</v>
      </c>
      <c r="F4699" s="2">
        <v>41419300</v>
      </c>
      <c r="G4699" s="2">
        <v>43309200</v>
      </c>
      <c r="H4699" s="2">
        <v>45509400</v>
      </c>
      <c r="I4699" s="2">
        <v>47246400</v>
      </c>
      <c r="J4699" s="2">
        <v>47755900</v>
      </c>
      <c r="K4699" s="2">
        <v>47478000</v>
      </c>
      <c r="L4699" s="2">
        <v>46875800</v>
      </c>
      <c r="M4699" s="2">
        <v>46459000</v>
      </c>
      <c r="N4699" s="2">
        <v>46116200</v>
      </c>
      <c r="O4699" s="2">
        <v>46000400</v>
      </c>
      <c r="P4699" s="2">
        <v>46060600</v>
      </c>
      <c r="Q4699" s="2">
        <v>46505300</v>
      </c>
      <c r="R4699" s="2">
        <v>46968500</v>
      </c>
      <c r="S4699" s="2">
        <v>47339000</v>
      </c>
      <c r="T4699" s="2">
        <v>47524300</v>
      </c>
      <c r="U4699" s="2">
        <v>48172800</v>
      </c>
      <c r="V4699" s="2">
        <v>48358100</v>
      </c>
      <c r="W4699" s="2">
        <v>48636000</v>
      </c>
      <c r="X4699" s="2">
        <v>49145500</v>
      </c>
      <c r="Y4699" s="2">
        <v>49608700</v>
      </c>
      <c r="Z4699" s="2">
        <v>50118200</v>
      </c>
      <c r="AA4699" s="2">
        <v>50581400</v>
      </c>
      <c r="AB4699" s="2">
        <v>51183600</v>
      </c>
      <c r="AC4699" s="2">
        <v>51785800</v>
      </c>
      <c r="AD4699" s="2">
        <v>52249000</v>
      </c>
      <c r="AE4699" s="2">
        <v>52665800</v>
      </c>
      <c r="AF4699" s="2">
        <v>53175400</v>
      </c>
    </row>
    <row r="4700" spans="1:32">
      <c r="A4700" t="s">
        <v>10317</v>
      </c>
      <c r="B4700" t="s">
        <v>19</v>
      </c>
      <c r="C4700" s="2">
        <v>43421400</v>
      </c>
      <c r="D4700" s="2">
        <v>45245300</v>
      </c>
      <c r="E4700" s="2">
        <v>47912600</v>
      </c>
      <c r="F4700" s="2">
        <v>175372000</v>
      </c>
      <c r="G4700" s="2">
        <v>183374000</v>
      </c>
      <c r="H4700" s="2">
        <v>192690000</v>
      </c>
      <c r="I4700" s="2">
        <v>200044000</v>
      </c>
      <c r="J4700" s="2">
        <v>202202000</v>
      </c>
      <c r="K4700" s="2">
        <v>201025000</v>
      </c>
      <c r="L4700" s="2">
        <v>198475000</v>
      </c>
      <c r="M4700" s="2">
        <v>196710000</v>
      </c>
      <c r="N4700" s="2">
        <v>195259000</v>
      </c>
      <c r="O4700" s="2">
        <v>194769000</v>
      </c>
      <c r="P4700" s="2">
        <v>195024000</v>
      </c>
      <c r="Q4700" s="2">
        <v>196906000</v>
      </c>
      <c r="R4700" s="2">
        <v>198868000</v>
      </c>
      <c r="S4700" s="2">
        <v>200437000</v>
      </c>
      <c r="T4700" s="2">
        <v>201221000</v>
      </c>
      <c r="U4700" s="2">
        <v>203967000</v>
      </c>
      <c r="V4700" s="2">
        <v>204751000</v>
      </c>
      <c r="W4700" s="2">
        <v>205928000</v>
      </c>
      <c r="X4700" s="2">
        <v>208085000</v>
      </c>
      <c r="Y4700" s="2">
        <v>210047000</v>
      </c>
      <c r="Z4700" s="2">
        <v>212204000</v>
      </c>
      <c r="AA4700" s="2">
        <v>214165000</v>
      </c>
      <c r="AB4700" s="2">
        <v>216715000</v>
      </c>
      <c r="AC4700" s="2">
        <v>219264000</v>
      </c>
      <c r="AD4700" s="2">
        <v>221226000</v>
      </c>
      <c r="AE4700" s="2">
        <v>222991000</v>
      </c>
      <c r="AF4700" s="2">
        <v>225148000</v>
      </c>
    </row>
    <row r="4701" spans="1:32">
      <c r="A4701" t="s">
        <v>10318</v>
      </c>
      <c r="B4701" t="s">
        <v>19</v>
      </c>
      <c r="C4701">
        <v>793940</v>
      </c>
      <c r="D4701">
        <v>827290</v>
      </c>
      <c r="E4701">
        <v>876060</v>
      </c>
      <c r="F4701" s="2">
        <v>3206600</v>
      </c>
      <c r="G4701" s="2">
        <v>3352910</v>
      </c>
      <c r="H4701" s="2">
        <v>3523250</v>
      </c>
      <c r="I4701" s="2">
        <v>3657720</v>
      </c>
      <c r="J4701" s="2">
        <v>3697170</v>
      </c>
      <c r="K4701" s="2">
        <v>3675650</v>
      </c>
      <c r="L4701" s="2">
        <v>3629030</v>
      </c>
      <c r="M4701" s="2">
        <v>3596760</v>
      </c>
      <c r="N4701" s="2">
        <v>3570220</v>
      </c>
      <c r="O4701" s="2">
        <v>3561260</v>
      </c>
      <c r="P4701" s="2">
        <v>3565920</v>
      </c>
      <c r="Q4701" s="2">
        <v>3600340</v>
      </c>
      <c r="R4701" s="2">
        <v>3636200</v>
      </c>
      <c r="S4701" s="2">
        <v>3664890</v>
      </c>
      <c r="T4701" s="2">
        <v>3679240</v>
      </c>
      <c r="U4701" s="2">
        <v>3729440</v>
      </c>
      <c r="V4701" s="2">
        <v>3743780</v>
      </c>
      <c r="W4701" s="2">
        <v>3765300</v>
      </c>
      <c r="X4701" s="2">
        <v>3804750</v>
      </c>
      <c r="Y4701" s="2">
        <v>3840610</v>
      </c>
      <c r="Z4701" s="2">
        <v>3880050</v>
      </c>
      <c r="AA4701" s="2">
        <v>3915910</v>
      </c>
      <c r="AB4701" s="2">
        <v>3962530</v>
      </c>
      <c r="AC4701" s="2">
        <v>4009150</v>
      </c>
      <c r="AD4701" s="2">
        <v>4045010</v>
      </c>
      <c r="AE4701" s="2">
        <v>4077280</v>
      </c>
      <c r="AF4701" s="2">
        <v>4116730</v>
      </c>
    </row>
    <row r="4702" spans="1:32">
      <c r="A4702" t="s">
        <v>10319</v>
      </c>
      <c r="B4702" t="s">
        <v>19</v>
      </c>
      <c r="C4702" s="2">
        <v>3893980</v>
      </c>
      <c r="D4702" s="2">
        <v>4057550</v>
      </c>
      <c r="E4702" s="2">
        <v>4296750</v>
      </c>
      <c r="F4702" s="2">
        <v>15727200</v>
      </c>
      <c r="G4702" s="2">
        <v>16444800</v>
      </c>
      <c r="H4702" s="2">
        <v>17280200</v>
      </c>
      <c r="I4702" s="2">
        <v>17939800</v>
      </c>
      <c r="J4702" s="2">
        <v>18133200</v>
      </c>
      <c r="K4702" s="2">
        <v>18027700</v>
      </c>
      <c r="L4702" s="2">
        <v>17799100</v>
      </c>
      <c r="M4702" s="2">
        <v>17640800</v>
      </c>
      <c r="N4702" s="2">
        <v>17510600</v>
      </c>
      <c r="O4702" s="2">
        <v>17466600</v>
      </c>
      <c r="P4702" s="2">
        <v>17489500</v>
      </c>
      <c r="Q4702" s="2">
        <v>17658400</v>
      </c>
      <c r="R4702" s="2">
        <v>17834200</v>
      </c>
      <c r="S4702" s="2">
        <v>17974900</v>
      </c>
      <c r="T4702" s="2">
        <v>18045300</v>
      </c>
      <c r="U4702" s="2">
        <v>18291500</v>
      </c>
      <c r="V4702" s="2">
        <v>18361900</v>
      </c>
      <c r="W4702" s="2">
        <v>18467400</v>
      </c>
      <c r="X4702" s="2">
        <v>18660900</v>
      </c>
      <c r="Y4702" s="2">
        <v>18836700</v>
      </c>
      <c r="Z4702" s="2">
        <v>19030200</v>
      </c>
      <c r="AA4702" s="2">
        <v>19206100</v>
      </c>
      <c r="AB4702" s="2">
        <v>19434700</v>
      </c>
      <c r="AC4702" s="2">
        <v>19663400</v>
      </c>
      <c r="AD4702" s="2">
        <v>19839300</v>
      </c>
      <c r="AE4702" s="2">
        <v>19997600</v>
      </c>
      <c r="AF4702" s="2">
        <v>20191000</v>
      </c>
    </row>
    <row r="4703" spans="1:32">
      <c r="A4703" t="s">
        <v>10320</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10321</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10322</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10323</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10324</v>
      </c>
      <c r="B4707" t="s">
        <v>19</v>
      </c>
      <c r="C4707" s="2">
        <v>7459380</v>
      </c>
      <c r="D4707" s="2">
        <v>7772580</v>
      </c>
      <c r="E4707" s="2">
        <v>8644320</v>
      </c>
      <c r="F4707" s="2">
        <v>31789800</v>
      </c>
      <c r="G4707" s="2">
        <v>32364000</v>
      </c>
      <c r="H4707" s="2">
        <v>32598900</v>
      </c>
      <c r="I4707" s="2">
        <v>33486300</v>
      </c>
      <c r="J4707" s="2">
        <v>33747300</v>
      </c>
      <c r="K4707" s="2">
        <v>33434100</v>
      </c>
      <c r="L4707" s="2">
        <v>32755500</v>
      </c>
      <c r="M4707" s="2">
        <v>32129100</v>
      </c>
      <c r="N4707" s="2">
        <v>31633200</v>
      </c>
      <c r="O4707" s="2">
        <v>31241700</v>
      </c>
      <c r="P4707" s="2">
        <v>31085100</v>
      </c>
      <c r="Q4707" s="2">
        <v>31111200</v>
      </c>
      <c r="R4707" s="2">
        <v>31189500</v>
      </c>
      <c r="S4707" s="2">
        <v>31137300</v>
      </c>
      <c r="T4707" s="2">
        <v>30954600</v>
      </c>
      <c r="U4707" s="2">
        <v>31059000</v>
      </c>
      <c r="V4707" s="2">
        <v>30850200</v>
      </c>
      <c r="W4707" s="2">
        <v>30693600</v>
      </c>
      <c r="X4707" s="2">
        <v>30693600</v>
      </c>
      <c r="Y4707" s="2">
        <v>30641400</v>
      </c>
      <c r="Z4707" s="2">
        <v>30537000</v>
      </c>
      <c r="AA4707" s="2">
        <v>30458700</v>
      </c>
      <c r="AB4707" s="2">
        <v>30484800</v>
      </c>
      <c r="AC4707" s="2">
        <v>30458700</v>
      </c>
      <c r="AD4707" s="2">
        <v>30354300</v>
      </c>
      <c r="AE4707" s="2">
        <v>30302100</v>
      </c>
      <c r="AF4707" s="2">
        <v>30223800</v>
      </c>
    </row>
    <row r="4708" spans="1:32">
      <c r="A4708" t="s">
        <v>10325</v>
      </c>
      <c r="B4708" t="s">
        <v>19</v>
      </c>
      <c r="C4708" s="2">
        <v>125819000</v>
      </c>
      <c r="D4708" s="2">
        <v>131102000</v>
      </c>
      <c r="E4708" s="2">
        <v>145806000</v>
      </c>
      <c r="F4708" s="2">
        <v>536206000</v>
      </c>
      <c r="G4708" s="2">
        <v>545891000</v>
      </c>
      <c r="H4708" s="2">
        <v>549854000</v>
      </c>
      <c r="I4708" s="2">
        <v>564822000</v>
      </c>
      <c r="J4708" s="2">
        <v>569224000</v>
      </c>
      <c r="K4708" s="2">
        <v>563941000</v>
      </c>
      <c r="L4708" s="2">
        <v>552495000</v>
      </c>
      <c r="M4708" s="2">
        <v>541929000</v>
      </c>
      <c r="N4708" s="2">
        <v>533565000</v>
      </c>
      <c r="O4708" s="2">
        <v>526961000</v>
      </c>
      <c r="P4708" s="2">
        <v>524320000</v>
      </c>
      <c r="Q4708" s="2">
        <v>524760000</v>
      </c>
      <c r="R4708" s="2">
        <v>526081000</v>
      </c>
      <c r="S4708" s="2">
        <v>525200000</v>
      </c>
      <c r="T4708" s="2">
        <v>522119000</v>
      </c>
      <c r="U4708" s="2">
        <v>523880000</v>
      </c>
      <c r="V4708" s="2">
        <v>520358000</v>
      </c>
      <c r="W4708" s="2">
        <v>517716000</v>
      </c>
      <c r="X4708" s="2">
        <v>517716000</v>
      </c>
      <c r="Y4708" s="2">
        <v>516836000</v>
      </c>
      <c r="Z4708" s="2">
        <v>515075000</v>
      </c>
      <c r="AA4708" s="2">
        <v>513754000</v>
      </c>
      <c r="AB4708" s="2">
        <v>514194000</v>
      </c>
      <c r="AC4708" s="2">
        <v>513754000</v>
      </c>
      <c r="AD4708" s="2">
        <v>511993000</v>
      </c>
      <c r="AE4708" s="2">
        <v>511113000</v>
      </c>
      <c r="AF4708" s="2">
        <v>509792000</v>
      </c>
    </row>
    <row r="4709" spans="1:32">
      <c r="A4709" t="s">
        <v>10326</v>
      </c>
      <c r="B4709" t="s">
        <v>19</v>
      </c>
      <c r="C4709" s="2">
        <v>81719700</v>
      </c>
      <c r="D4709" s="2">
        <v>85150800</v>
      </c>
      <c r="E4709" s="2">
        <v>94701000</v>
      </c>
      <c r="F4709" s="2">
        <v>348266000</v>
      </c>
      <c r="G4709" s="2">
        <v>354557000</v>
      </c>
      <c r="H4709" s="2">
        <v>357130000</v>
      </c>
      <c r="I4709" s="2">
        <v>366852000</v>
      </c>
      <c r="J4709" s="2">
        <v>369711000</v>
      </c>
      <c r="K4709" s="2">
        <v>366280000</v>
      </c>
      <c r="L4709" s="2">
        <v>358846000</v>
      </c>
      <c r="M4709" s="2">
        <v>351984000</v>
      </c>
      <c r="N4709" s="2">
        <v>346551000</v>
      </c>
      <c r="O4709" s="2">
        <v>342262000</v>
      </c>
      <c r="P4709" s="2">
        <v>340546000</v>
      </c>
      <c r="Q4709" s="2">
        <v>340832000</v>
      </c>
      <c r="R4709" s="2">
        <v>341690000</v>
      </c>
      <c r="S4709" s="2">
        <v>341118000</v>
      </c>
      <c r="T4709" s="2">
        <v>339117000</v>
      </c>
      <c r="U4709" s="2">
        <v>340260000</v>
      </c>
      <c r="V4709" s="2">
        <v>337973000</v>
      </c>
      <c r="W4709" s="2">
        <v>336257000</v>
      </c>
      <c r="X4709" s="2">
        <v>336257000</v>
      </c>
      <c r="Y4709" s="2">
        <v>335685000</v>
      </c>
      <c r="Z4709" s="2">
        <v>334542000</v>
      </c>
      <c r="AA4709" s="2">
        <v>333684000</v>
      </c>
      <c r="AB4709" s="2">
        <v>333970000</v>
      </c>
      <c r="AC4709" s="2">
        <v>333684000</v>
      </c>
      <c r="AD4709" s="2">
        <v>332540000</v>
      </c>
      <c r="AE4709" s="2">
        <v>331968000</v>
      </c>
      <c r="AF4709" s="2">
        <v>331110000</v>
      </c>
    </row>
    <row r="4710" spans="1:32">
      <c r="A4710" t="s">
        <v>10327</v>
      </c>
      <c r="B4710" t="s">
        <v>19</v>
      </c>
      <c r="C4710" s="2">
        <v>15108000</v>
      </c>
      <c r="D4710" s="2">
        <v>15742300</v>
      </c>
      <c r="E4710" s="2">
        <v>17507900</v>
      </c>
      <c r="F4710" s="2">
        <v>64385900</v>
      </c>
      <c r="G4710" s="2">
        <v>65548900</v>
      </c>
      <c r="H4710" s="2">
        <v>66024600</v>
      </c>
      <c r="I4710" s="2">
        <v>67821900</v>
      </c>
      <c r="J4710" s="2">
        <v>68350600</v>
      </c>
      <c r="K4710" s="2">
        <v>67716200</v>
      </c>
      <c r="L4710" s="2">
        <v>66341800</v>
      </c>
      <c r="M4710" s="2">
        <v>65073100</v>
      </c>
      <c r="N4710" s="2">
        <v>64068700</v>
      </c>
      <c r="O4710" s="2">
        <v>63275800</v>
      </c>
      <c r="P4710" s="2">
        <v>62958600</v>
      </c>
      <c r="Q4710" s="2">
        <v>63011500</v>
      </c>
      <c r="R4710" s="2">
        <v>63170100</v>
      </c>
      <c r="S4710" s="2">
        <v>63064400</v>
      </c>
      <c r="T4710" s="2">
        <v>62694300</v>
      </c>
      <c r="U4710" s="2">
        <v>62905800</v>
      </c>
      <c r="V4710" s="2">
        <v>62482900</v>
      </c>
      <c r="W4710" s="2">
        <v>62165700</v>
      </c>
      <c r="X4710" s="2">
        <v>62165700</v>
      </c>
      <c r="Y4710" s="2">
        <v>62060000</v>
      </c>
      <c r="Z4710" s="2">
        <v>61848500</v>
      </c>
      <c r="AA4710" s="2">
        <v>61690000</v>
      </c>
      <c r="AB4710" s="2">
        <v>61742800</v>
      </c>
      <c r="AC4710" s="2">
        <v>61690000</v>
      </c>
      <c r="AD4710" s="2">
        <v>61478500</v>
      </c>
      <c r="AE4710" s="2">
        <v>61372800</v>
      </c>
      <c r="AF4710" s="2">
        <v>61214200</v>
      </c>
    </row>
    <row r="4711" spans="1:32">
      <c r="A4711" t="s">
        <v>10328</v>
      </c>
      <c r="B4711" t="s">
        <v>19</v>
      </c>
      <c r="C4711" s="2">
        <v>13238300</v>
      </c>
      <c r="D4711" s="2">
        <v>13794100</v>
      </c>
      <c r="E4711" s="2">
        <v>15341200</v>
      </c>
      <c r="F4711" s="2">
        <v>56417800</v>
      </c>
      <c r="G4711" s="2">
        <v>57436800</v>
      </c>
      <c r="H4711" s="2">
        <v>57853700</v>
      </c>
      <c r="I4711" s="2">
        <v>59428600</v>
      </c>
      <c r="J4711" s="2">
        <v>59891800</v>
      </c>
      <c r="K4711" s="2">
        <v>59335900</v>
      </c>
      <c r="L4711" s="2">
        <v>58131600</v>
      </c>
      <c r="M4711" s="2">
        <v>57019900</v>
      </c>
      <c r="N4711" s="2">
        <v>56139800</v>
      </c>
      <c r="O4711" s="2">
        <v>55445000</v>
      </c>
      <c r="P4711" s="2">
        <v>55167100</v>
      </c>
      <c r="Q4711" s="2">
        <v>55213400</v>
      </c>
      <c r="R4711" s="2">
        <v>55352400</v>
      </c>
      <c r="S4711" s="2">
        <v>55259800</v>
      </c>
      <c r="T4711" s="2">
        <v>54935500</v>
      </c>
      <c r="U4711" s="2">
        <v>55120800</v>
      </c>
      <c r="V4711" s="2">
        <v>54750200</v>
      </c>
      <c r="W4711" s="2">
        <v>54472300</v>
      </c>
      <c r="X4711" s="2">
        <v>54472300</v>
      </c>
      <c r="Y4711" s="2">
        <v>54379700</v>
      </c>
      <c r="Z4711" s="2">
        <v>54194400</v>
      </c>
      <c r="AA4711" s="2">
        <v>54055400</v>
      </c>
      <c r="AB4711" s="2">
        <v>54101800</v>
      </c>
      <c r="AC4711" s="2">
        <v>54055400</v>
      </c>
      <c r="AD4711" s="2">
        <v>53870200</v>
      </c>
      <c r="AE4711" s="2">
        <v>53777500</v>
      </c>
      <c r="AF4711" s="2">
        <v>53638600</v>
      </c>
    </row>
    <row r="4712" spans="1:32">
      <c r="A4712" t="s">
        <v>10329</v>
      </c>
      <c r="B4712" t="s">
        <v>19</v>
      </c>
      <c r="C4712" s="2">
        <v>56051700</v>
      </c>
      <c r="D4712" s="2">
        <v>58405100</v>
      </c>
      <c r="E4712" s="2">
        <v>64955600</v>
      </c>
      <c r="F4712" s="2">
        <v>238877000</v>
      </c>
      <c r="G4712" s="2">
        <v>243191000</v>
      </c>
      <c r="H4712" s="2">
        <v>244956000</v>
      </c>
      <c r="I4712" s="2">
        <v>251625000</v>
      </c>
      <c r="J4712" s="2">
        <v>253586000</v>
      </c>
      <c r="K4712" s="2">
        <v>251232000</v>
      </c>
      <c r="L4712" s="2">
        <v>246133000</v>
      </c>
      <c r="M4712" s="2">
        <v>241426000</v>
      </c>
      <c r="N4712" s="2">
        <v>237700000</v>
      </c>
      <c r="O4712" s="2">
        <v>234758000</v>
      </c>
      <c r="P4712" s="2">
        <v>233581000</v>
      </c>
      <c r="Q4712" s="2">
        <v>233777000</v>
      </c>
      <c r="R4712" s="2">
        <v>234366000</v>
      </c>
      <c r="S4712" s="2">
        <v>233974000</v>
      </c>
      <c r="T4712" s="2">
        <v>232601000</v>
      </c>
      <c r="U4712" s="2">
        <v>233385000</v>
      </c>
      <c r="V4712" s="2">
        <v>231816000</v>
      </c>
      <c r="W4712" s="2">
        <v>230639000</v>
      </c>
      <c r="X4712" s="2">
        <v>230639000</v>
      </c>
      <c r="Y4712" s="2">
        <v>230247000</v>
      </c>
      <c r="Z4712" s="2">
        <v>229463000</v>
      </c>
      <c r="AA4712" s="2">
        <v>228874000</v>
      </c>
      <c r="AB4712" s="2">
        <v>229070000</v>
      </c>
      <c r="AC4712" s="2">
        <v>228874000</v>
      </c>
      <c r="AD4712" s="2">
        <v>228090000</v>
      </c>
      <c r="AE4712" s="2">
        <v>227698000</v>
      </c>
      <c r="AF4712" s="2">
        <v>227109000</v>
      </c>
    </row>
    <row r="4713" spans="1:32">
      <c r="A4713" t="s">
        <v>10330</v>
      </c>
      <c r="B4713" t="s">
        <v>19</v>
      </c>
      <c r="C4713" s="2">
        <v>1024880</v>
      </c>
      <c r="D4713" s="2">
        <v>1067910</v>
      </c>
      <c r="E4713" s="2">
        <v>1187680</v>
      </c>
      <c r="F4713" s="2">
        <v>4367750</v>
      </c>
      <c r="G4713" s="2">
        <v>4446640</v>
      </c>
      <c r="H4713" s="2">
        <v>4478910</v>
      </c>
      <c r="I4713" s="2">
        <v>4600840</v>
      </c>
      <c r="J4713" s="2">
        <v>4636700</v>
      </c>
      <c r="K4713" s="2">
        <v>4593670</v>
      </c>
      <c r="L4713" s="2">
        <v>4500430</v>
      </c>
      <c r="M4713" s="2">
        <v>4414370</v>
      </c>
      <c r="N4713" s="2">
        <v>4346230</v>
      </c>
      <c r="O4713" s="2">
        <v>4292440</v>
      </c>
      <c r="P4713" s="2">
        <v>4270930</v>
      </c>
      <c r="Q4713" s="2">
        <v>4274510</v>
      </c>
      <c r="R4713" s="2">
        <v>4285270</v>
      </c>
      <c r="S4713" s="2">
        <v>4278100</v>
      </c>
      <c r="T4713" s="2">
        <v>4253000</v>
      </c>
      <c r="U4713" s="2">
        <v>4267340</v>
      </c>
      <c r="V4713" s="2">
        <v>4238650</v>
      </c>
      <c r="W4713" s="2">
        <v>4217140</v>
      </c>
      <c r="X4713" s="2">
        <v>4217140</v>
      </c>
      <c r="Y4713" s="2">
        <v>4209960</v>
      </c>
      <c r="Z4713" s="2">
        <v>4195620</v>
      </c>
      <c r="AA4713" s="2">
        <v>4184860</v>
      </c>
      <c r="AB4713" s="2">
        <v>4188450</v>
      </c>
      <c r="AC4713" s="2">
        <v>4184860</v>
      </c>
      <c r="AD4713" s="2">
        <v>4170520</v>
      </c>
      <c r="AE4713" s="2">
        <v>4163350</v>
      </c>
      <c r="AF4713" s="2">
        <v>4152590</v>
      </c>
    </row>
    <row r="4714" spans="1:32">
      <c r="A4714" t="s">
        <v>10331</v>
      </c>
      <c r="B4714" t="s">
        <v>19</v>
      </c>
      <c r="C4714" s="2">
        <v>5026650</v>
      </c>
      <c r="D4714" s="2">
        <v>5237710</v>
      </c>
      <c r="E4714" s="2">
        <v>5825150</v>
      </c>
      <c r="F4714" s="2">
        <v>21422200</v>
      </c>
      <c r="G4714" s="2">
        <v>21809100</v>
      </c>
      <c r="H4714" s="2">
        <v>21967400</v>
      </c>
      <c r="I4714" s="2">
        <v>22565400</v>
      </c>
      <c r="J4714" s="2">
        <v>22741300</v>
      </c>
      <c r="K4714" s="2">
        <v>22530200</v>
      </c>
      <c r="L4714" s="2">
        <v>22072900</v>
      </c>
      <c r="M4714" s="2">
        <v>21650800</v>
      </c>
      <c r="N4714" s="2">
        <v>21316700</v>
      </c>
      <c r="O4714" s="2">
        <v>21052800</v>
      </c>
      <c r="P4714" s="2">
        <v>20947300</v>
      </c>
      <c r="Q4714" s="2">
        <v>20964900</v>
      </c>
      <c r="R4714" s="2">
        <v>21017700</v>
      </c>
      <c r="S4714" s="2">
        <v>20982500</v>
      </c>
      <c r="T4714" s="2">
        <v>20859400</v>
      </c>
      <c r="U4714" s="2">
        <v>20929700</v>
      </c>
      <c r="V4714" s="2">
        <v>20789000</v>
      </c>
      <c r="W4714" s="2">
        <v>20683500</v>
      </c>
      <c r="X4714" s="2">
        <v>20683500</v>
      </c>
      <c r="Y4714" s="2">
        <v>20648300</v>
      </c>
      <c r="Z4714" s="2">
        <v>20578000</v>
      </c>
      <c r="AA4714" s="2">
        <v>20525200</v>
      </c>
      <c r="AB4714" s="2">
        <v>20542800</v>
      </c>
      <c r="AC4714" s="2">
        <v>20525200</v>
      </c>
      <c r="AD4714" s="2">
        <v>20454800</v>
      </c>
      <c r="AE4714" s="2">
        <v>20419700</v>
      </c>
      <c r="AF4714" s="2">
        <v>20366900</v>
      </c>
    </row>
    <row r="4715" spans="1:32">
      <c r="A4715" t="s">
        <v>10332</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10333</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10334</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10335</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10336</v>
      </c>
      <c r="B4719" t="s">
        <v>19</v>
      </c>
      <c r="C4719" s="2">
        <v>4222980</v>
      </c>
      <c r="D4719" s="2">
        <v>4400460</v>
      </c>
      <c r="E4719" s="2">
        <v>4893750</v>
      </c>
      <c r="F4719" s="2">
        <v>17996000</v>
      </c>
      <c r="G4719" s="2">
        <v>18322200</v>
      </c>
      <c r="H4719" s="2">
        <v>18452700</v>
      </c>
      <c r="I4719" s="2">
        <v>18956400</v>
      </c>
      <c r="J4719" s="2">
        <v>19105200</v>
      </c>
      <c r="K4719" s="2">
        <v>18917300</v>
      </c>
      <c r="L4719" s="2">
        <v>18536200</v>
      </c>
      <c r="M4719" s="2">
        <v>18183900</v>
      </c>
      <c r="N4719" s="2">
        <v>17896800</v>
      </c>
      <c r="O4719" s="2">
        <v>17682800</v>
      </c>
      <c r="P4719" s="2">
        <v>17586200</v>
      </c>
      <c r="Q4719" s="2">
        <v>17601800</v>
      </c>
      <c r="R4719" s="2">
        <v>17654000</v>
      </c>
      <c r="S4719" s="2">
        <v>17614900</v>
      </c>
      <c r="T4719" s="2">
        <v>17510500</v>
      </c>
      <c r="U4719" s="2">
        <v>17570500</v>
      </c>
      <c r="V4719" s="2">
        <v>17455700</v>
      </c>
      <c r="W4719" s="2">
        <v>17369600</v>
      </c>
      <c r="X4719" s="2">
        <v>17364300</v>
      </c>
      <c r="Y4719" s="2">
        <v>17333000</v>
      </c>
      <c r="Z4719" s="2">
        <v>17283400</v>
      </c>
      <c r="AA4719" s="2">
        <v>17233800</v>
      </c>
      <c r="AB4719" s="2">
        <v>17246900</v>
      </c>
      <c r="AC4719" s="2">
        <v>17233800</v>
      </c>
      <c r="AD4719" s="2">
        <v>17173800</v>
      </c>
      <c r="AE4719" s="2">
        <v>17142500</v>
      </c>
      <c r="AF4719" s="2">
        <v>17111200</v>
      </c>
    </row>
    <row r="4720" spans="1:32">
      <c r="A4720" t="s">
        <v>10337</v>
      </c>
      <c r="B4720" t="s">
        <v>19</v>
      </c>
      <c r="C4720" s="2">
        <v>71230000</v>
      </c>
      <c r="D4720" s="2">
        <v>74223600</v>
      </c>
      <c r="E4720" s="2">
        <v>82544100</v>
      </c>
      <c r="F4720" s="2">
        <v>303542000</v>
      </c>
      <c r="G4720" s="2">
        <v>309045000</v>
      </c>
      <c r="H4720" s="2">
        <v>311246000</v>
      </c>
      <c r="I4720" s="2">
        <v>319743000</v>
      </c>
      <c r="J4720" s="2">
        <v>322252000</v>
      </c>
      <c r="K4720" s="2">
        <v>319082000</v>
      </c>
      <c r="L4720" s="2">
        <v>312655000</v>
      </c>
      <c r="M4720" s="2">
        <v>306712000</v>
      </c>
      <c r="N4720" s="2">
        <v>301869000</v>
      </c>
      <c r="O4720" s="2">
        <v>298259000</v>
      </c>
      <c r="P4720" s="2">
        <v>296630000</v>
      </c>
      <c r="Q4720" s="2">
        <v>296894000</v>
      </c>
      <c r="R4720" s="2">
        <v>297775000</v>
      </c>
      <c r="S4720" s="2">
        <v>297115000</v>
      </c>
      <c r="T4720" s="2">
        <v>295354000</v>
      </c>
      <c r="U4720" s="2">
        <v>296366000</v>
      </c>
      <c r="V4720" s="2">
        <v>294429000</v>
      </c>
      <c r="W4720" s="2">
        <v>292976000</v>
      </c>
      <c r="X4720" s="2">
        <v>292888000</v>
      </c>
      <c r="Y4720" s="2">
        <v>292360000</v>
      </c>
      <c r="Z4720" s="2">
        <v>291524000</v>
      </c>
      <c r="AA4720" s="2">
        <v>290687000</v>
      </c>
      <c r="AB4720" s="2">
        <v>290907000</v>
      </c>
      <c r="AC4720" s="2">
        <v>290687000</v>
      </c>
      <c r="AD4720" s="2">
        <v>289675000</v>
      </c>
      <c r="AE4720" s="2">
        <v>289146000</v>
      </c>
      <c r="AF4720" s="2">
        <v>288618000</v>
      </c>
    </row>
    <row r="4721" spans="1:32">
      <c r="A4721" t="s">
        <v>10338</v>
      </c>
      <c r="B4721" t="s">
        <v>19</v>
      </c>
      <c r="C4721" s="2">
        <v>46264000</v>
      </c>
      <c r="D4721" s="2">
        <v>48208300</v>
      </c>
      <c r="E4721" s="2">
        <v>53612400</v>
      </c>
      <c r="F4721" s="2">
        <v>197151000</v>
      </c>
      <c r="G4721" s="2">
        <v>200725000</v>
      </c>
      <c r="H4721" s="2">
        <v>202155000</v>
      </c>
      <c r="I4721" s="2">
        <v>207673000</v>
      </c>
      <c r="J4721" s="2">
        <v>209303000</v>
      </c>
      <c r="K4721" s="2">
        <v>207244000</v>
      </c>
      <c r="L4721" s="2">
        <v>203070000</v>
      </c>
      <c r="M4721" s="2">
        <v>199210000</v>
      </c>
      <c r="N4721" s="2">
        <v>196064000</v>
      </c>
      <c r="O4721" s="2">
        <v>193720000</v>
      </c>
      <c r="P4721" s="2">
        <v>192662000</v>
      </c>
      <c r="Q4721" s="2">
        <v>192833000</v>
      </c>
      <c r="R4721" s="2">
        <v>193405000</v>
      </c>
      <c r="S4721" s="2">
        <v>192976000</v>
      </c>
      <c r="T4721" s="2">
        <v>191832000</v>
      </c>
      <c r="U4721" s="2">
        <v>192490000</v>
      </c>
      <c r="V4721" s="2">
        <v>191232000</v>
      </c>
      <c r="W4721" s="2">
        <v>190288000</v>
      </c>
      <c r="X4721" s="2">
        <v>190231000</v>
      </c>
      <c r="Y4721" s="2">
        <v>189888000</v>
      </c>
      <c r="Z4721" s="2">
        <v>189345000</v>
      </c>
      <c r="AA4721" s="2">
        <v>188802000</v>
      </c>
      <c r="AB4721" s="2">
        <v>188945000</v>
      </c>
      <c r="AC4721" s="2">
        <v>188802000</v>
      </c>
      <c r="AD4721" s="2">
        <v>188144000</v>
      </c>
      <c r="AE4721" s="2">
        <v>187801000</v>
      </c>
      <c r="AF4721" s="2">
        <v>187458000</v>
      </c>
    </row>
    <row r="4722" spans="1:32">
      <c r="A4722" t="s">
        <v>10339</v>
      </c>
      <c r="B4722" t="s">
        <v>19</v>
      </c>
      <c r="C4722" s="2">
        <v>8553070</v>
      </c>
      <c r="D4722" s="2">
        <v>8912530</v>
      </c>
      <c r="E4722" s="2">
        <v>9911620</v>
      </c>
      <c r="F4722" s="2">
        <v>36448300</v>
      </c>
      <c r="G4722" s="2">
        <v>37109100</v>
      </c>
      <c r="H4722" s="2">
        <v>37373400</v>
      </c>
      <c r="I4722" s="2">
        <v>38393700</v>
      </c>
      <c r="J4722" s="2">
        <v>38695000</v>
      </c>
      <c r="K4722" s="2">
        <v>38314400</v>
      </c>
      <c r="L4722" s="2">
        <v>37542600</v>
      </c>
      <c r="M4722" s="2">
        <v>36829000</v>
      </c>
      <c r="N4722" s="2">
        <v>36247500</v>
      </c>
      <c r="O4722" s="2">
        <v>35814000</v>
      </c>
      <c r="P4722" s="2">
        <v>35618400</v>
      </c>
      <c r="Q4722" s="2">
        <v>35650100</v>
      </c>
      <c r="R4722" s="2">
        <v>35755900</v>
      </c>
      <c r="S4722" s="2">
        <v>35676600</v>
      </c>
      <c r="T4722" s="2">
        <v>35465100</v>
      </c>
      <c r="U4722" s="2">
        <v>35586700</v>
      </c>
      <c r="V4722" s="2">
        <v>35354100</v>
      </c>
      <c r="W4722" s="2">
        <v>35179700</v>
      </c>
      <c r="X4722" s="2">
        <v>35169100</v>
      </c>
      <c r="Y4722" s="2">
        <v>35105700</v>
      </c>
      <c r="Z4722" s="2">
        <v>35005200</v>
      </c>
      <c r="AA4722" s="2">
        <v>34904800</v>
      </c>
      <c r="AB4722" s="2">
        <v>34931200</v>
      </c>
      <c r="AC4722" s="2">
        <v>34904800</v>
      </c>
      <c r="AD4722" s="2">
        <v>34783200</v>
      </c>
      <c r="AE4722" s="2">
        <v>34719800</v>
      </c>
      <c r="AF4722" s="2">
        <v>34656300</v>
      </c>
    </row>
    <row r="4723" spans="1:32">
      <c r="A4723" t="s">
        <v>10340</v>
      </c>
      <c r="B4723" t="s">
        <v>19</v>
      </c>
      <c r="C4723" s="2">
        <v>7494580</v>
      </c>
      <c r="D4723" s="2">
        <v>7809550</v>
      </c>
      <c r="E4723" s="2">
        <v>8685000</v>
      </c>
      <c r="F4723" s="2">
        <v>31937600</v>
      </c>
      <c r="G4723" s="2">
        <v>32516600</v>
      </c>
      <c r="H4723" s="2">
        <v>32748200</v>
      </c>
      <c r="I4723" s="2">
        <v>33642200</v>
      </c>
      <c r="J4723" s="2">
        <v>33906200</v>
      </c>
      <c r="K4723" s="2">
        <v>33572700</v>
      </c>
      <c r="L4723" s="2">
        <v>32896500</v>
      </c>
      <c r="M4723" s="2">
        <v>32271100</v>
      </c>
      <c r="N4723" s="2">
        <v>31761600</v>
      </c>
      <c r="O4723" s="2">
        <v>31381800</v>
      </c>
      <c r="P4723" s="2">
        <v>31210400</v>
      </c>
      <c r="Q4723" s="2">
        <v>31238200</v>
      </c>
      <c r="R4723" s="2">
        <v>31330800</v>
      </c>
      <c r="S4723" s="2">
        <v>31261400</v>
      </c>
      <c r="T4723" s="2">
        <v>31076100</v>
      </c>
      <c r="U4723" s="2">
        <v>31182600</v>
      </c>
      <c r="V4723" s="2">
        <v>30978800</v>
      </c>
      <c r="W4723" s="2">
        <v>30826000</v>
      </c>
      <c r="X4723" s="2">
        <v>30816700</v>
      </c>
      <c r="Y4723" s="2">
        <v>30761100</v>
      </c>
      <c r="Z4723" s="2">
        <v>30673100</v>
      </c>
      <c r="AA4723" s="2">
        <v>30585100</v>
      </c>
      <c r="AB4723" s="2">
        <v>30608300</v>
      </c>
      <c r="AC4723" s="2">
        <v>30585100</v>
      </c>
      <c r="AD4723" s="2">
        <v>30478600</v>
      </c>
      <c r="AE4723" s="2">
        <v>30423000</v>
      </c>
      <c r="AF4723" s="2">
        <v>30367400</v>
      </c>
    </row>
    <row r="4724" spans="1:32">
      <c r="A4724" t="s">
        <v>10341</v>
      </c>
      <c r="B4724" t="s">
        <v>19</v>
      </c>
      <c r="C4724" s="2">
        <v>31732500</v>
      </c>
      <c r="D4724" s="2">
        <v>33066200</v>
      </c>
      <c r="E4724" s="2">
        <v>36772900</v>
      </c>
      <c r="F4724" s="2">
        <v>135226000</v>
      </c>
      <c r="G4724" s="2">
        <v>137678000</v>
      </c>
      <c r="H4724" s="2">
        <v>138658000</v>
      </c>
      <c r="I4724" s="2">
        <v>142443000</v>
      </c>
      <c r="J4724" s="2">
        <v>143561000</v>
      </c>
      <c r="K4724" s="2">
        <v>142149000</v>
      </c>
      <c r="L4724" s="2">
        <v>139286000</v>
      </c>
      <c r="M4724" s="2">
        <v>136638000</v>
      </c>
      <c r="N4724" s="2">
        <v>134481000</v>
      </c>
      <c r="O4724" s="2">
        <v>132873000</v>
      </c>
      <c r="P4724" s="2">
        <v>132147000</v>
      </c>
      <c r="Q4724" s="2">
        <v>132265000</v>
      </c>
      <c r="R4724" s="2">
        <v>132657000</v>
      </c>
      <c r="S4724" s="2">
        <v>132363000</v>
      </c>
      <c r="T4724" s="2">
        <v>131578000</v>
      </c>
      <c r="U4724" s="2">
        <v>132029000</v>
      </c>
      <c r="V4724" s="2">
        <v>131166000</v>
      </c>
      <c r="W4724" s="2">
        <v>130519000</v>
      </c>
      <c r="X4724" s="2">
        <v>130480000</v>
      </c>
      <c r="Y4724" s="2">
        <v>130245000</v>
      </c>
      <c r="Z4724" s="2">
        <v>129872000</v>
      </c>
      <c r="AA4724" s="2">
        <v>129499000</v>
      </c>
      <c r="AB4724" s="2">
        <v>129597000</v>
      </c>
      <c r="AC4724" s="2">
        <v>129499000</v>
      </c>
      <c r="AD4724" s="2">
        <v>129048000</v>
      </c>
      <c r="AE4724" s="2">
        <v>128813000</v>
      </c>
      <c r="AF4724" s="2">
        <v>128578000</v>
      </c>
    </row>
    <row r="4725" spans="1:32">
      <c r="A4725" t="s">
        <v>10342</v>
      </c>
      <c r="B4725" t="s">
        <v>19</v>
      </c>
      <c r="C4725">
        <v>580215</v>
      </c>
      <c r="D4725">
        <v>604600</v>
      </c>
      <c r="E4725">
        <v>672375</v>
      </c>
      <c r="F4725" s="2">
        <v>2472550</v>
      </c>
      <c r="G4725" s="2">
        <v>2517370</v>
      </c>
      <c r="H4725" s="2">
        <v>2535300</v>
      </c>
      <c r="I4725" s="2">
        <v>2604510</v>
      </c>
      <c r="J4725" s="2">
        <v>2624950</v>
      </c>
      <c r="K4725" s="2">
        <v>2599130</v>
      </c>
      <c r="L4725" s="2">
        <v>2546780</v>
      </c>
      <c r="M4725" s="2">
        <v>2498370</v>
      </c>
      <c r="N4725" s="2">
        <v>2458920</v>
      </c>
      <c r="O4725" s="2">
        <v>2429520</v>
      </c>
      <c r="P4725" s="2">
        <v>2416250</v>
      </c>
      <c r="Q4725" s="2">
        <v>2418400</v>
      </c>
      <c r="R4725" s="2">
        <v>2425570</v>
      </c>
      <c r="S4725" s="2">
        <v>2420190</v>
      </c>
      <c r="T4725" s="2">
        <v>2405850</v>
      </c>
      <c r="U4725" s="2">
        <v>2414100</v>
      </c>
      <c r="V4725" s="2">
        <v>2398320</v>
      </c>
      <c r="W4725" s="2">
        <v>2386480</v>
      </c>
      <c r="X4725" s="2">
        <v>2385770</v>
      </c>
      <c r="Y4725" s="2">
        <v>2381460</v>
      </c>
      <c r="Z4725" s="2">
        <v>2374650</v>
      </c>
      <c r="AA4725" s="2">
        <v>2367840</v>
      </c>
      <c r="AB4725" s="2">
        <v>2369630</v>
      </c>
      <c r="AC4725" s="2">
        <v>2367840</v>
      </c>
      <c r="AD4725" s="2">
        <v>2359590</v>
      </c>
      <c r="AE4725" s="2">
        <v>2355280</v>
      </c>
      <c r="AF4725" s="2">
        <v>2350980</v>
      </c>
    </row>
    <row r="4726" spans="1:32">
      <c r="A4726" t="s">
        <v>10343</v>
      </c>
      <c r="B4726" t="s">
        <v>19</v>
      </c>
      <c r="C4726" s="2">
        <v>2845740</v>
      </c>
      <c r="D4726" s="2">
        <v>2965340</v>
      </c>
      <c r="E4726" s="2">
        <v>3297750</v>
      </c>
      <c r="F4726" s="2">
        <v>12126900</v>
      </c>
      <c r="G4726" s="2">
        <v>12346800</v>
      </c>
      <c r="H4726" s="2">
        <v>12434700</v>
      </c>
      <c r="I4726" s="2">
        <v>12774200</v>
      </c>
      <c r="J4726" s="2">
        <v>12874400</v>
      </c>
      <c r="K4726" s="2">
        <v>12747800</v>
      </c>
      <c r="L4726" s="2">
        <v>12491000</v>
      </c>
      <c r="M4726" s="2">
        <v>12253600</v>
      </c>
      <c r="N4726" s="2">
        <v>12060100</v>
      </c>
      <c r="O4726" s="2">
        <v>11915900</v>
      </c>
      <c r="P4726" s="2">
        <v>11850800</v>
      </c>
      <c r="Q4726" s="2">
        <v>11861300</v>
      </c>
      <c r="R4726" s="2">
        <v>11896500</v>
      </c>
      <c r="S4726" s="2">
        <v>11870100</v>
      </c>
      <c r="T4726" s="2">
        <v>11799800</v>
      </c>
      <c r="U4726" s="2">
        <v>11840200</v>
      </c>
      <c r="V4726" s="2">
        <v>11762900</v>
      </c>
      <c r="W4726" s="2">
        <v>11704800</v>
      </c>
      <c r="X4726" s="2">
        <v>11701300</v>
      </c>
      <c r="Y4726" s="2">
        <v>11680200</v>
      </c>
      <c r="Z4726" s="2">
        <v>11646800</v>
      </c>
      <c r="AA4726" s="2">
        <v>11613400</v>
      </c>
      <c r="AB4726" s="2">
        <v>11622200</v>
      </c>
      <c r="AC4726" s="2">
        <v>11613400</v>
      </c>
      <c r="AD4726" s="2">
        <v>11572900</v>
      </c>
      <c r="AE4726" s="2">
        <v>11551800</v>
      </c>
      <c r="AF4726" s="2">
        <v>11530700</v>
      </c>
    </row>
    <row r="4727" spans="1:32">
      <c r="A4727" t="s">
        <v>10344</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10345</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10346</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10347</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10348</v>
      </c>
      <c r="B4731" t="s">
        <v>19</v>
      </c>
      <c r="C4731" s="2">
        <v>39019500</v>
      </c>
      <c r="D4731" s="2">
        <v>40663800</v>
      </c>
      <c r="E4731" s="2">
        <v>38184300</v>
      </c>
      <c r="F4731" s="2">
        <v>136607000</v>
      </c>
      <c r="G4731" s="2">
        <v>131492000</v>
      </c>
      <c r="H4731" s="2">
        <v>127133000</v>
      </c>
      <c r="I4731" s="2">
        <v>125019000</v>
      </c>
      <c r="J4731" s="2">
        <v>123975000</v>
      </c>
      <c r="K4731" s="2">
        <v>124106000</v>
      </c>
      <c r="L4731" s="2">
        <v>124132000</v>
      </c>
      <c r="M4731" s="2">
        <v>124236000</v>
      </c>
      <c r="N4731" s="2">
        <v>124654000</v>
      </c>
      <c r="O4731" s="2">
        <v>125463000</v>
      </c>
      <c r="P4731" s="2">
        <v>126194000</v>
      </c>
      <c r="Q4731" s="2">
        <v>127029000</v>
      </c>
      <c r="R4731" s="2">
        <v>127603000</v>
      </c>
      <c r="S4731" s="2">
        <v>128334000</v>
      </c>
      <c r="T4731" s="2">
        <v>129378000</v>
      </c>
      <c r="U4731" s="2">
        <v>129952000</v>
      </c>
      <c r="V4731" s="2">
        <v>131257000</v>
      </c>
      <c r="W4731" s="2">
        <v>132562000</v>
      </c>
      <c r="X4731" s="2">
        <v>133736000</v>
      </c>
      <c r="Y4731" s="2">
        <v>134702000</v>
      </c>
      <c r="Z4731" s="2">
        <v>135798000</v>
      </c>
      <c r="AA4731" s="2">
        <v>136842000</v>
      </c>
      <c r="AB4731" s="2">
        <v>137808000</v>
      </c>
      <c r="AC4731" s="2">
        <v>138956000</v>
      </c>
      <c r="AD4731" s="2">
        <v>139948000</v>
      </c>
      <c r="AE4731" s="2">
        <v>140731000</v>
      </c>
      <c r="AF4731" s="2">
        <v>142088000</v>
      </c>
    </row>
    <row r="4732" spans="1:32">
      <c r="A4732" t="s">
        <v>10349</v>
      </c>
      <c r="B4732" t="s">
        <v>19</v>
      </c>
      <c r="C4732" s="2">
        <v>658151000</v>
      </c>
      <c r="D4732" s="2">
        <v>685886000</v>
      </c>
      <c r="E4732" s="2">
        <v>644064000</v>
      </c>
      <c r="F4732" s="2">
        <v>2304190000</v>
      </c>
      <c r="G4732" s="2">
        <v>2217900000</v>
      </c>
      <c r="H4732" s="2">
        <v>2144380000</v>
      </c>
      <c r="I4732" s="2">
        <v>2108730000</v>
      </c>
      <c r="J4732" s="2">
        <v>2091120000</v>
      </c>
      <c r="K4732" s="2">
        <v>2093320000</v>
      </c>
      <c r="L4732" s="2">
        <v>2093760000</v>
      </c>
      <c r="M4732" s="2">
        <v>2095520000</v>
      </c>
      <c r="N4732" s="2">
        <v>2102560000</v>
      </c>
      <c r="O4732" s="2">
        <v>2116210000</v>
      </c>
      <c r="P4732" s="2">
        <v>2128540000</v>
      </c>
      <c r="Q4732" s="2">
        <v>2142620000</v>
      </c>
      <c r="R4732" s="2">
        <v>2152310000</v>
      </c>
      <c r="S4732" s="2">
        <v>2164640000</v>
      </c>
      <c r="T4732" s="2">
        <v>2182240000</v>
      </c>
      <c r="U4732" s="2">
        <v>2191930000</v>
      </c>
      <c r="V4732" s="2">
        <v>2213940000</v>
      </c>
      <c r="W4732" s="2">
        <v>2235950000</v>
      </c>
      <c r="X4732" s="2">
        <v>2255760000</v>
      </c>
      <c r="Y4732" s="2">
        <v>2272050000</v>
      </c>
      <c r="Z4732" s="2">
        <v>2290540000</v>
      </c>
      <c r="AA4732" s="2">
        <v>2308150000</v>
      </c>
      <c r="AB4732" s="2">
        <v>2324440000</v>
      </c>
      <c r="AC4732" s="2">
        <v>2343810000</v>
      </c>
      <c r="AD4732" s="2">
        <v>2360540000</v>
      </c>
      <c r="AE4732" s="2">
        <v>2373750000</v>
      </c>
      <c r="AF4732" s="2">
        <v>2396640000</v>
      </c>
    </row>
    <row r="4733" spans="1:32">
      <c r="A4733" t="s">
        <v>10350</v>
      </c>
      <c r="B4733" t="s">
        <v>19</v>
      </c>
      <c r="C4733" s="2">
        <v>427470000</v>
      </c>
      <c r="D4733" s="2">
        <v>445484000</v>
      </c>
      <c r="E4733" s="2">
        <v>418320000</v>
      </c>
      <c r="F4733" s="2">
        <v>1496570000</v>
      </c>
      <c r="G4733" s="2">
        <v>1440530000</v>
      </c>
      <c r="H4733" s="2">
        <v>1392780000</v>
      </c>
      <c r="I4733" s="2">
        <v>1369620000</v>
      </c>
      <c r="J4733" s="2">
        <v>1358180000</v>
      </c>
      <c r="K4733" s="2">
        <v>1359610000</v>
      </c>
      <c r="L4733" s="2">
        <v>1359900000</v>
      </c>
      <c r="M4733" s="2">
        <v>1361040000</v>
      </c>
      <c r="N4733" s="2">
        <v>1365620000</v>
      </c>
      <c r="O4733" s="2">
        <v>1374480000</v>
      </c>
      <c r="P4733" s="2">
        <v>1382490000</v>
      </c>
      <c r="Q4733" s="2">
        <v>1391640000</v>
      </c>
      <c r="R4733" s="2">
        <v>1397930000</v>
      </c>
      <c r="S4733" s="2">
        <v>1405930000</v>
      </c>
      <c r="T4733" s="2">
        <v>1417370000</v>
      </c>
      <c r="U4733" s="2">
        <v>1423660000</v>
      </c>
      <c r="V4733" s="2">
        <v>1437960000</v>
      </c>
      <c r="W4733" s="2">
        <v>1452250000</v>
      </c>
      <c r="X4733" s="2">
        <v>1465120000</v>
      </c>
      <c r="Y4733" s="2">
        <v>1475700000</v>
      </c>
      <c r="Z4733" s="2">
        <v>1487710000</v>
      </c>
      <c r="AA4733" s="2">
        <v>1499150000</v>
      </c>
      <c r="AB4733" s="2">
        <v>1509730000</v>
      </c>
      <c r="AC4733" s="2">
        <v>1522310000</v>
      </c>
      <c r="AD4733" s="2">
        <v>1533170000</v>
      </c>
      <c r="AE4733" s="2">
        <v>1541750000</v>
      </c>
      <c r="AF4733" s="2">
        <v>1556620000</v>
      </c>
    </row>
    <row r="4734" spans="1:32">
      <c r="A4734" t="s">
        <v>10351</v>
      </c>
      <c r="B4734" t="s">
        <v>19</v>
      </c>
      <c r="C4734" s="2">
        <v>79028700</v>
      </c>
      <c r="D4734" s="2">
        <v>82359000</v>
      </c>
      <c r="E4734" s="2">
        <v>77337100</v>
      </c>
      <c r="F4734" s="2">
        <v>276680000</v>
      </c>
      <c r="G4734" s="2">
        <v>266319000</v>
      </c>
      <c r="H4734" s="2">
        <v>257491000</v>
      </c>
      <c r="I4734" s="2">
        <v>253209000</v>
      </c>
      <c r="J4734" s="2">
        <v>251094000</v>
      </c>
      <c r="K4734" s="2">
        <v>251359000</v>
      </c>
      <c r="L4734" s="2">
        <v>251412000</v>
      </c>
      <c r="M4734" s="2">
        <v>251623000</v>
      </c>
      <c r="N4734" s="2">
        <v>252469000</v>
      </c>
      <c r="O4734" s="2">
        <v>254108000</v>
      </c>
      <c r="P4734" s="2">
        <v>255588000</v>
      </c>
      <c r="Q4734" s="2">
        <v>257279000</v>
      </c>
      <c r="R4734" s="2">
        <v>258442000</v>
      </c>
      <c r="S4734" s="2">
        <v>259922000</v>
      </c>
      <c r="T4734" s="2">
        <v>262037000</v>
      </c>
      <c r="U4734" s="2">
        <v>263200000</v>
      </c>
      <c r="V4734" s="2">
        <v>265843000</v>
      </c>
      <c r="W4734" s="2">
        <v>268486000</v>
      </c>
      <c r="X4734" s="2">
        <v>270865000</v>
      </c>
      <c r="Y4734" s="2">
        <v>272821000</v>
      </c>
      <c r="Z4734" s="2">
        <v>275041000</v>
      </c>
      <c r="AA4734" s="2">
        <v>277155000</v>
      </c>
      <c r="AB4734" s="2">
        <v>279111000</v>
      </c>
      <c r="AC4734" s="2">
        <v>281437000</v>
      </c>
      <c r="AD4734" s="2">
        <v>283446000</v>
      </c>
      <c r="AE4734" s="2">
        <v>285032000</v>
      </c>
      <c r="AF4734" s="2">
        <v>287781000</v>
      </c>
    </row>
    <row r="4735" spans="1:32">
      <c r="A4735" t="s">
        <v>10352</v>
      </c>
      <c r="B4735" t="s">
        <v>19</v>
      </c>
      <c r="C4735" s="2">
        <v>69248400</v>
      </c>
      <c r="D4735" s="2">
        <v>72166600</v>
      </c>
      <c r="E4735" s="2">
        <v>67766200</v>
      </c>
      <c r="F4735" s="2">
        <v>242439000</v>
      </c>
      <c r="G4735" s="2">
        <v>233360000</v>
      </c>
      <c r="H4735" s="2">
        <v>225625000</v>
      </c>
      <c r="I4735" s="2">
        <v>221873000</v>
      </c>
      <c r="J4735" s="2">
        <v>220020000</v>
      </c>
      <c r="K4735" s="2">
        <v>220252000</v>
      </c>
      <c r="L4735" s="2">
        <v>220298000</v>
      </c>
      <c r="M4735" s="2">
        <v>220483000</v>
      </c>
      <c r="N4735" s="2">
        <v>221224000</v>
      </c>
      <c r="O4735" s="2">
        <v>222660000</v>
      </c>
      <c r="P4735" s="2">
        <v>223957000</v>
      </c>
      <c r="Q4735" s="2">
        <v>225439000</v>
      </c>
      <c r="R4735" s="2">
        <v>226458000</v>
      </c>
      <c r="S4735" s="2">
        <v>227755000</v>
      </c>
      <c r="T4735" s="2">
        <v>229608000</v>
      </c>
      <c r="U4735" s="2">
        <v>230627000</v>
      </c>
      <c r="V4735" s="2">
        <v>232943000</v>
      </c>
      <c r="W4735" s="2">
        <v>235259000</v>
      </c>
      <c r="X4735" s="2">
        <v>237344000</v>
      </c>
      <c r="Y4735" s="2">
        <v>239058000</v>
      </c>
      <c r="Z4735" s="2">
        <v>241003000</v>
      </c>
      <c r="AA4735" s="2">
        <v>242856000</v>
      </c>
      <c r="AB4735" s="2">
        <v>244570000</v>
      </c>
      <c r="AC4735" s="2">
        <v>246608000</v>
      </c>
      <c r="AD4735" s="2">
        <v>248368000</v>
      </c>
      <c r="AE4735" s="2">
        <v>249757000</v>
      </c>
      <c r="AF4735" s="2">
        <v>252166000</v>
      </c>
    </row>
    <row r="4736" spans="1:32">
      <c r="A4736" t="s">
        <v>10353</v>
      </c>
      <c r="B4736" t="s">
        <v>19</v>
      </c>
      <c r="C4736" s="2">
        <v>293202000</v>
      </c>
      <c r="D4736" s="2">
        <v>305558000</v>
      </c>
      <c r="E4736" s="2">
        <v>286926000</v>
      </c>
      <c r="F4736" s="2">
        <v>1026500000</v>
      </c>
      <c r="G4736" s="2">
        <v>988063000</v>
      </c>
      <c r="H4736" s="2">
        <v>955310000</v>
      </c>
      <c r="I4736" s="2">
        <v>939424000</v>
      </c>
      <c r="J4736" s="2">
        <v>931580000</v>
      </c>
      <c r="K4736" s="2">
        <v>932560000</v>
      </c>
      <c r="L4736" s="2">
        <v>932756000</v>
      </c>
      <c r="M4736" s="2">
        <v>933541000</v>
      </c>
      <c r="N4736" s="2">
        <v>936679000</v>
      </c>
      <c r="O4736" s="2">
        <v>942758000</v>
      </c>
      <c r="P4736" s="2">
        <v>948250000</v>
      </c>
      <c r="Q4736" s="2">
        <v>954526000</v>
      </c>
      <c r="R4736" s="2">
        <v>958840000</v>
      </c>
      <c r="S4736" s="2">
        <v>964332000</v>
      </c>
      <c r="T4736" s="2">
        <v>972177000</v>
      </c>
      <c r="U4736" s="2">
        <v>976491000</v>
      </c>
      <c r="V4736" s="2">
        <v>986298000</v>
      </c>
      <c r="W4736" s="2">
        <v>996104000</v>
      </c>
      <c r="X4736" s="2">
        <v>1004930000</v>
      </c>
      <c r="Y4736" s="2">
        <v>1012190000</v>
      </c>
      <c r="Z4736" s="2">
        <v>1020420000</v>
      </c>
      <c r="AA4736" s="2">
        <v>1028270000</v>
      </c>
      <c r="AB4736" s="2">
        <v>1035520000</v>
      </c>
      <c r="AC4736" s="2">
        <v>1044150000</v>
      </c>
      <c r="AD4736" s="2">
        <v>1051610000</v>
      </c>
      <c r="AE4736" s="2">
        <v>1057490000</v>
      </c>
      <c r="AF4736" s="2">
        <v>1067690000</v>
      </c>
    </row>
    <row r="4737" spans="1:32">
      <c r="A4737" t="s">
        <v>10354</v>
      </c>
      <c r="B4737" t="s">
        <v>19</v>
      </c>
      <c r="C4737" s="2">
        <v>5361070</v>
      </c>
      <c r="D4737" s="2">
        <v>5586990</v>
      </c>
      <c r="E4737" s="2">
        <v>5246320</v>
      </c>
      <c r="F4737" s="2">
        <v>18769100</v>
      </c>
      <c r="G4737" s="2">
        <v>18066300</v>
      </c>
      <c r="H4737" s="2">
        <v>17467400</v>
      </c>
      <c r="I4737" s="2">
        <v>17176900</v>
      </c>
      <c r="J4737" s="2">
        <v>17033500</v>
      </c>
      <c r="K4737" s="2">
        <v>17051400</v>
      </c>
      <c r="L4737" s="2">
        <v>17055000</v>
      </c>
      <c r="M4737" s="2">
        <v>17069400</v>
      </c>
      <c r="N4737" s="2">
        <v>17126700</v>
      </c>
      <c r="O4737" s="2">
        <v>17237900</v>
      </c>
      <c r="P4737" s="2">
        <v>17338300</v>
      </c>
      <c r="Q4737" s="2">
        <v>17453100</v>
      </c>
      <c r="R4737" s="2">
        <v>17532000</v>
      </c>
      <c r="S4737" s="2">
        <v>17632400</v>
      </c>
      <c r="T4737" s="2">
        <v>17775800</v>
      </c>
      <c r="U4737" s="2">
        <v>17854700</v>
      </c>
      <c r="V4737" s="2">
        <v>18034000</v>
      </c>
      <c r="W4737" s="2">
        <v>18213300</v>
      </c>
      <c r="X4737" s="2">
        <v>18374700</v>
      </c>
      <c r="Y4737" s="2">
        <v>18507300</v>
      </c>
      <c r="Z4737" s="2">
        <v>18658000</v>
      </c>
      <c r="AA4737" s="2">
        <v>18801400</v>
      </c>
      <c r="AB4737" s="2">
        <v>18934100</v>
      </c>
      <c r="AC4737" s="2">
        <v>19091900</v>
      </c>
      <c r="AD4737" s="2">
        <v>19228100</v>
      </c>
      <c r="AE4737" s="2">
        <v>19335700</v>
      </c>
      <c r="AF4737" s="2">
        <v>19522200</v>
      </c>
    </row>
    <row r="4738" spans="1:32">
      <c r="A4738" t="s">
        <v>10355</v>
      </c>
      <c r="B4738" t="s">
        <v>19</v>
      </c>
      <c r="C4738" s="2">
        <v>26294100</v>
      </c>
      <c r="D4738" s="2">
        <v>27402100</v>
      </c>
      <c r="E4738" s="2">
        <v>25731200</v>
      </c>
      <c r="F4738" s="2">
        <v>92055600</v>
      </c>
      <c r="G4738" s="2">
        <v>88608300</v>
      </c>
      <c r="H4738" s="2">
        <v>85671100</v>
      </c>
      <c r="I4738" s="2">
        <v>84246500</v>
      </c>
      <c r="J4738" s="2">
        <v>83543000</v>
      </c>
      <c r="K4738" s="2">
        <v>83630900</v>
      </c>
      <c r="L4738" s="2">
        <v>83648500</v>
      </c>
      <c r="M4738" s="2">
        <v>83718900</v>
      </c>
      <c r="N4738" s="2">
        <v>84000300</v>
      </c>
      <c r="O4738" s="2">
        <v>84545500</v>
      </c>
      <c r="P4738" s="2">
        <v>85038000</v>
      </c>
      <c r="Q4738" s="2">
        <v>85600800</v>
      </c>
      <c r="R4738" s="2">
        <v>85987700</v>
      </c>
      <c r="S4738" s="2">
        <v>86480200</v>
      </c>
      <c r="T4738" s="2">
        <v>87183700</v>
      </c>
      <c r="U4738" s="2">
        <v>87570700</v>
      </c>
      <c r="V4738" s="2">
        <v>88450100</v>
      </c>
      <c r="W4738" s="2">
        <v>89329500</v>
      </c>
      <c r="X4738" s="2">
        <v>90120900</v>
      </c>
      <c r="Y4738" s="2">
        <v>90771700</v>
      </c>
      <c r="Z4738" s="2">
        <v>91510400</v>
      </c>
      <c r="AA4738" s="2">
        <v>92213900</v>
      </c>
      <c r="AB4738" s="2">
        <v>92864600</v>
      </c>
      <c r="AC4738" s="2">
        <v>93638500</v>
      </c>
      <c r="AD4738" s="2">
        <v>94306900</v>
      </c>
      <c r="AE4738" s="2">
        <v>94834500</v>
      </c>
      <c r="AF4738" s="2">
        <v>95749100</v>
      </c>
    </row>
    <row r="4739" spans="1:32">
      <c r="A4739" t="s">
        <v>10356</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10357</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10358</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10359</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10360</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10361</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10362</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10363</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10364</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10365</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10366</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10367</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10368</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10369</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10370</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10371</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10372</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10373</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10374</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10375</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10376</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10377</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10378</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10379</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10380</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10381</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10382</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10383</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10384</v>
      </c>
      <c r="B4767" t="s">
        <v>19</v>
      </c>
      <c r="C4767" s="2">
        <v>398808000</v>
      </c>
      <c r="D4767" s="2">
        <v>415773000</v>
      </c>
      <c r="E4767" s="2">
        <v>419427000</v>
      </c>
      <c r="F4767" s="2">
        <v>681471000</v>
      </c>
      <c r="G4767" s="2">
        <v>691389000</v>
      </c>
      <c r="H4767" s="2">
        <v>697914000</v>
      </c>
      <c r="I4767" s="2">
        <v>698436000</v>
      </c>
      <c r="J4767" s="2">
        <v>703134000</v>
      </c>
      <c r="K4767" s="2">
        <v>718011000</v>
      </c>
      <c r="L4767" s="2">
        <v>727929000</v>
      </c>
      <c r="M4767" s="2">
        <v>729234000</v>
      </c>
      <c r="N4767" s="2">
        <v>728973000</v>
      </c>
      <c r="O4767" s="2">
        <v>731844000</v>
      </c>
      <c r="P4767" s="2">
        <v>733932000</v>
      </c>
      <c r="Q4767" s="2">
        <v>738369000</v>
      </c>
      <c r="R4767" s="2">
        <v>745416000</v>
      </c>
      <c r="S4767" s="2">
        <v>755856000</v>
      </c>
      <c r="T4767" s="2">
        <v>767601000</v>
      </c>
      <c r="U4767" s="2">
        <v>777258000</v>
      </c>
      <c r="V4767" s="2">
        <v>788220000</v>
      </c>
      <c r="W4767" s="2">
        <v>801009000</v>
      </c>
      <c r="X4767" s="2">
        <v>811710000</v>
      </c>
      <c r="Y4767" s="2">
        <v>821367000</v>
      </c>
      <c r="Z4767" s="2">
        <v>830763000</v>
      </c>
      <c r="AA4767" s="2">
        <v>841464000</v>
      </c>
      <c r="AB4767" s="2">
        <v>852687000</v>
      </c>
      <c r="AC4767" s="2">
        <v>863388000</v>
      </c>
      <c r="AD4767" s="2">
        <v>873045000</v>
      </c>
      <c r="AE4767" s="2">
        <v>881658000</v>
      </c>
      <c r="AF4767" s="2">
        <v>894186000</v>
      </c>
    </row>
    <row r="4768" spans="1:32">
      <c r="A4768" t="s">
        <v>10385</v>
      </c>
      <c r="B4768" t="s">
        <v>19</v>
      </c>
      <c r="C4768" s="2">
        <v>6726790000</v>
      </c>
      <c r="D4768" s="2">
        <v>7012940000</v>
      </c>
      <c r="E4768" s="2">
        <v>7074580000</v>
      </c>
      <c r="F4768" s="2">
        <v>11494500000</v>
      </c>
      <c r="G4768" s="2">
        <v>11661800000</v>
      </c>
      <c r="H4768" s="2">
        <v>11771900000</v>
      </c>
      <c r="I4768" s="2">
        <v>11780700000</v>
      </c>
      <c r="J4768" s="2">
        <v>11859900000</v>
      </c>
      <c r="K4768" s="2">
        <v>12110900000</v>
      </c>
      <c r="L4768" s="2">
        <v>12278200000</v>
      </c>
      <c r="M4768" s="2">
        <v>12300200000</v>
      </c>
      <c r="N4768" s="2">
        <v>12295800000</v>
      </c>
      <c r="O4768" s="2">
        <v>12344200000</v>
      </c>
      <c r="P4768" s="2">
        <v>12379400000</v>
      </c>
      <c r="Q4768" s="2">
        <v>12454200000</v>
      </c>
      <c r="R4768" s="2">
        <v>12573100000</v>
      </c>
      <c r="S4768" s="2">
        <v>12749200000</v>
      </c>
      <c r="T4768" s="2">
        <v>12947300000</v>
      </c>
      <c r="U4768" s="2">
        <v>13110200000</v>
      </c>
      <c r="V4768" s="2">
        <v>13295100000</v>
      </c>
      <c r="W4768" s="2">
        <v>13510800000</v>
      </c>
      <c r="X4768" s="2">
        <v>13691300000</v>
      </c>
      <c r="Y4768" s="2">
        <v>13854200000</v>
      </c>
      <c r="Z4768" s="2">
        <v>14012700000</v>
      </c>
      <c r="AA4768" s="2">
        <v>14193200000</v>
      </c>
      <c r="AB4768" s="2">
        <v>14382500000</v>
      </c>
      <c r="AC4768" s="2">
        <v>14563000000</v>
      </c>
      <c r="AD4768" s="2">
        <v>14725900000</v>
      </c>
      <c r="AE4768" s="2">
        <v>14871100000</v>
      </c>
      <c r="AF4768" s="2">
        <v>15082500000</v>
      </c>
    </row>
    <row r="4769" spans="1:32">
      <c r="A4769" t="s">
        <v>10386</v>
      </c>
      <c r="B4769" t="s">
        <v>19</v>
      </c>
      <c r="C4769" s="2">
        <v>4369060000</v>
      </c>
      <c r="D4769" s="2">
        <v>4554910000</v>
      </c>
      <c r="E4769" s="2">
        <v>4594940000</v>
      </c>
      <c r="F4769" s="2">
        <v>7465710000</v>
      </c>
      <c r="G4769" s="2">
        <v>7574370000</v>
      </c>
      <c r="H4769" s="2">
        <v>7645850000</v>
      </c>
      <c r="I4769" s="2">
        <v>7651570000</v>
      </c>
      <c r="J4769" s="2">
        <v>7703040000</v>
      </c>
      <c r="K4769" s="2">
        <v>7866020000</v>
      </c>
      <c r="L4769" s="2">
        <v>7974670000</v>
      </c>
      <c r="M4769" s="2">
        <v>7988970000</v>
      </c>
      <c r="N4769" s="2">
        <v>7986110000</v>
      </c>
      <c r="O4769" s="2">
        <v>8017560000</v>
      </c>
      <c r="P4769" s="2">
        <v>8040440000</v>
      </c>
      <c r="Q4769" s="2">
        <v>8089040000</v>
      </c>
      <c r="R4769" s="2">
        <v>8166250000</v>
      </c>
      <c r="S4769" s="2">
        <v>8280620000</v>
      </c>
      <c r="T4769" s="2">
        <v>8409290000</v>
      </c>
      <c r="U4769" s="2">
        <v>8515080000</v>
      </c>
      <c r="V4769" s="2">
        <v>8635180000</v>
      </c>
      <c r="W4769" s="2">
        <v>8775280000</v>
      </c>
      <c r="X4769" s="2">
        <v>8892520000</v>
      </c>
      <c r="Y4769" s="2">
        <v>8998310000</v>
      </c>
      <c r="Z4769" s="2">
        <v>9101250000</v>
      </c>
      <c r="AA4769" s="2">
        <v>9218480000</v>
      </c>
      <c r="AB4769" s="2">
        <v>9341430000</v>
      </c>
      <c r="AC4769" s="2">
        <v>9458660000</v>
      </c>
      <c r="AD4769" s="2">
        <v>9564460000</v>
      </c>
      <c r="AE4769" s="2">
        <v>9658820000</v>
      </c>
      <c r="AF4769" s="2">
        <v>9796060000</v>
      </c>
    </row>
    <row r="4770" spans="1:32">
      <c r="A4770" t="s">
        <v>10387</v>
      </c>
      <c r="B4770" t="s">
        <v>19</v>
      </c>
      <c r="C4770" s="2">
        <v>807731000</v>
      </c>
      <c r="D4770" s="2">
        <v>842092000</v>
      </c>
      <c r="E4770" s="2">
        <v>849492000</v>
      </c>
      <c r="F4770" s="2">
        <v>1380230000</v>
      </c>
      <c r="G4770" s="2">
        <v>1400310000</v>
      </c>
      <c r="H4770" s="2">
        <v>1413530000</v>
      </c>
      <c r="I4770" s="2">
        <v>1414590000</v>
      </c>
      <c r="J4770" s="2">
        <v>1424100000</v>
      </c>
      <c r="K4770" s="2">
        <v>1454230000</v>
      </c>
      <c r="L4770" s="2">
        <v>1474320000</v>
      </c>
      <c r="M4770" s="2">
        <v>1476960000</v>
      </c>
      <c r="N4770" s="2">
        <v>1476440000</v>
      </c>
      <c r="O4770" s="2">
        <v>1482250000</v>
      </c>
      <c r="P4770" s="2">
        <v>1486480000</v>
      </c>
      <c r="Q4770" s="2">
        <v>1495470000</v>
      </c>
      <c r="R4770" s="2">
        <v>1509740000</v>
      </c>
      <c r="S4770" s="2">
        <v>1530880000</v>
      </c>
      <c r="T4770" s="2">
        <v>1554670000</v>
      </c>
      <c r="U4770" s="2">
        <v>1574230000</v>
      </c>
      <c r="V4770" s="2">
        <v>1596430000</v>
      </c>
      <c r="W4770" s="2">
        <v>1622330000</v>
      </c>
      <c r="X4770" s="2">
        <v>1644010000</v>
      </c>
      <c r="Y4770" s="2">
        <v>1663570000</v>
      </c>
      <c r="Z4770" s="2">
        <v>1682600000</v>
      </c>
      <c r="AA4770" s="2">
        <v>1704270000</v>
      </c>
      <c r="AB4770" s="2">
        <v>1727000000</v>
      </c>
      <c r="AC4770" s="2">
        <v>1748670000</v>
      </c>
      <c r="AD4770" s="2">
        <v>1768230000</v>
      </c>
      <c r="AE4770" s="2">
        <v>1785680000</v>
      </c>
      <c r="AF4770" s="2">
        <v>1811050000</v>
      </c>
    </row>
    <row r="4771" spans="1:32">
      <c r="A4771" t="s">
        <v>10388</v>
      </c>
      <c r="B4771" t="s">
        <v>19</v>
      </c>
      <c r="C4771" s="2">
        <v>707770000</v>
      </c>
      <c r="D4771" s="2">
        <v>737878000</v>
      </c>
      <c r="E4771" s="2">
        <v>744362000</v>
      </c>
      <c r="F4771" s="2">
        <v>1209420000</v>
      </c>
      <c r="G4771" s="2">
        <v>1227020000</v>
      </c>
      <c r="H4771" s="2">
        <v>1238600000</v>
      </c>
      <c r="I4771" s="2">
        <v>1239520000</v>
      </c>
      <c r="J4771" s="2">
        <v>1247860000</v>
      </c>
      <c r="K4771" s="2">
        <v>1274260000</v>
      </c>
      <c r="L4771" s="2">
        <v>1291860000</v>
      </c>
      <c r="M4771" s="2">
        <v>1294180000</v>
      </c>
      <c r="N4771" s="2">
        <v>1293720000</v>
      </c>
      <c r="O4771" s="2">
        <v>1298810000</v>
      </c>
      <c r="P4771" s="2">
        <v>1302520000</v>
      </c>
      <c r="Q4771" s="2">
        <v>1310390000</v>
      </c>
      <c r="R4771" s="2">
        <v>1322900000</v>
      </c>
      <c r="S4771" s="2">
        <v>1341430000</v>
      </c>
      <c r="T4771" s="2">
        <v>1362270000</v>
      </c>
      <c r="U4771" s="2">
        <v>1379410000</v>
      </c>
      <c r="V4771" s="2">
        <v>1398860000</v>
      </c>
      <c r="W4771" s="2">
        <v>1421560000</v>
      </c>
      <c r="X4771" s="2">
        <v>1440550000</v>
      </c>
      <c r="Y4771" s="2">
        <v>1457690000</v>
      </c>
      <c r="Z4771" s="2">
        <v>1474370000</v>
      </c>
      <c r="AA4771" s="2">
        <v>1493360000</v>
      </c>
      <c r="AB4771" s="2">
        <v>1513270000</v>
      </c>
      <c r="AC4771" s="2">
        <v>1532270000</v>
      </c>
      <c r="AD4771" s="2">
        <v>1549400000</v>
      </c>
      <c r="AE4771" s="2">
        <v>1564690000</v>
      </c>
      <c r="AF4771" s="2">
        <v>1586920000</v>
      </c>
    </row>
    <row r="4772" spans="1:32">
      <c r="A4772" t="s">
        <v>10389</v>
      </c>
      <c r="B4772" t="s">
        <v>19</v>
      </c>
      <c r="C4772" s="2">
        <v>2996740000</v>
      </c>
      <c r="D4772" s="2">
        <v>3124220000</v>
      </c>
      <c r="E4772" s="2">
        <v>3151680000</v>
      </c>
      <c r="F4772" s="2">
        <v>5120750000</v>
      </c>
      <c r="G4772" s="2">
        <v>5195270000</v>
      </c>
      <c r="H4772" s="2">
        <v>5244300000</v>
      </c>
      <c r="I4772" s="2">
        <v>5248220000</v>
      </c>
      <c r="J4772" s="2">
        <v>5283530000</v>
      </c>
      <c r="K4772" s="2">
        <v>5395320000</v>
      </c>
      <c r="L4772" s="2">
        <v>5469840000</v>
      </c>
      <c r="M4772" s="2">
        <v>5479650000</v>
      </c>
      <c r="N4772" s="2">
        <v>5477690000</v>
      </c>
      <c r="O4772" s="2">
        <v>5499260000</v>
      </c>
      <c r="P4772" s="2">
        <v>5514950000</v>
      </c>
      <c r="Q4772" s="2">
        <v>5548290000</v>
      </c>
      <c r="R4772" s="2">
        <v>5601240000</v>
      </c>
      <c r="S4772" s="2">
        <v>5679690000</v>
      </c>
      <c r="T4772" s="2">
        <v>5767950000</v>
      </c>
      <c r="U4772" s="2">
        <v>5840510000</v>
      </c>
      <c r="V4772" s="2">
        <v>5922880000</v>
      </c>
      <c r="W4772" s="2">
        <v>6018980000</v>
      </c>
      <c r="X4772" s="2">
        <v>6099390000</v>
      </c>
      <c r="Y4772" s="2">
        <v>6171960000</v>
      </c>
      <c r="Z4772" s="2">
        <v>6242560000</v>
      </c>
      <c r="AA4772" s="2">
        <v>6322970000</v>
      </c>
      <c r="AB4772" s="2">
        <v>6407310000</v>
      </c>
      <c r="AC4772" s="2">
        <v>6487720000</v>
      </c>
      <c r="AD4772" s="2">
        <v>6560280000</v>
      </c>
      <c r="AE4772" s="2">
        <v>6625000000</v>
      </c>
      <c r="AF4772" s="2">
        <v>6719140000</v>
      </c>
    </row>
    <row r="4773" spans="1:32">
      <c r="A4773" t="s">
        <v>10390</v>
      </c>
      <c r="B4773" t="s">
        <v>19</v>
      </c>
      <c r="C4773" s="2">
        <v>54794100</v>
      </c>
      <c r="D4773" s="2">
        <v>57125000</v>
      </c>
      <c r="E4773" s="2">
        <v>57627000</v>
      </c>
      <c r="F4773" s="2">
        <v>93630500</v>
      </c>
      <c r="G4773" s="2">
        <v>94993100</v>
      </c>
      <c r="H4773" s="2">
        <v>95889600</v>
      </c>
      <c r="I4773" s="2">
        <v>95961400</v>
      </c>
      <c r="J4773" s="2">
        <v>96606800</v>
      </c>
      <c r="K4773" s="2">
        <v>98650900</v>
      </c>
      <c r="L4773" s="2">
        <v>100014000</v>
      </c>
      <c r="M4773" s="2">
        <v>100193000</v>
      </c>
      <c r="N4773" s="2">
        <v>100157000</v>
      </c>
      <c r="O4773" s="2">
        <v>100551000</v>
      </c>
      <c r="P4773" s="2">
        <v>100838000</v>
      </c>
      <c r="Q4773" s="2">
        <v>101448000</v>
      </c>
      <c r="R4773" s="2">
        <v>102416000</v>
      </c>
      <c r="S4773" s="2">
        <v>103851000</v>
      </c>
      <c r="T4773" s="2">
        <v>105464000</v>
      </c>
      <c r="U4773" s="2">
        <v>106791000</v>
      </c>
      <c r="V4773" s="2">
        <v>108297000</v>
      </c>
      <c r="W4773" s="2">
        <v>110054000</v>
      </c>
      <c r="X4773" s="2">
        <v>111525000</v>
      </c>
      <c r="Y4773" s="2">
        <v>112851000</v>
      </c>
      <c r="Z4773" s="2">
        <v>114142000</v>
      </c>
      <c r="AA4773" s="2">
        <v>115613000</v>
      </c>
      <c r="AB4773" s="2">
        <v>117155000</v>
      </c>
      <c r="AC4773" s="2">
        <v>118625000</v>
      </c>
      <c r="AD4773" s="2">
        <v>119952000</v>
      </c>
      <c r="AE4773" s="2">
        <v>121135000</v>
      </c>
      <c r="AF4773" s="2">
        <v>122856000</v>
      </c>
    </row>
    <row r="4774" spans="1:32">
      <c r="A4774" t="s">
        <v>10391</v>
      </c>
      <c r="B4774" t="s">
        <v>19</v>
      </c>
      <c r="C4774" s="2">
        <v>268745000</v>
      </c>
      <c r="D4774" s="2">
        <v>280177000</v>
      </c>
      <c r="E4774" s="2">
        <v>282639000</v>
      </c>
      <c r="F4774" s="2">
        <v>459223000</v>
      </c>
      <c r="G4774" s="2">
        <v>465906000</v>
      </c>
      <c r="H4774" s="2">
        <v>470303000</v>
      </c>
      <c r="I4774" s="2">
        <v>470655000</v>
      </c>
      <c r="J4774" s="2">
        <v>473821000</v>
      </c>
      <c r="K4774" s="2">
        <v>483846000</v>
      </c>
      <c r="L4774" s="2">
        <v>490529000</v>
      </c>
      <c r="M4774" s="2">
        <v>491409000</v>
      </c>
      <c r="N4774" s="2">
        <v>491233000</v>
      </c>
      <c r="O4774" s="2">
        <v>493168000</v>
      </c>
      <c r="P4774" s="2">
        <v>494575000</v>
      </c>
      <c r="Q4774" s="2">
        <v>497565000</v>
      </c>
      <c r="R4774" s="2">
        <v>502313000</v>
      </c>
      <c r="S4774" s="2">
        <v>509348000</v>
      </c>
      <c r="T4774" s="2">
        <v>517263000</v>
      </c>
      <c r="U4774" s="2">
        <v>523771000</v>
      </c>
      <c r="V4774" s="2">
        <v>531158000</v>
      </c>
      <c r="W4774" s="2">
        <v>539776000</v>
      </c>
      <c r="X4774" s="2">
        <v>546987000</v>
      </c>
      <c r="Y4774" s="2">
        <v>553494000</v>
      </c>
      <c r="Z4774" s="2">
        <v>559826000</v>
      </c>
      <c r="AA4774" s="2">
        <v>567037000</v>
      </c>
      <c r="AB4774" s="2">
        <v>574600000</v>
      </c>
      <c r="AC4774" s="2">
        <v>581811000</v>
      </c>
      <c r="AD4774" s="2">
        <v>588319000</v>
      </c>
      <c r="AE4774" s="2">
        <v>594123000</v>
      </c>
      <c r="AF4774" s="2">
        <v>602565000</v>
      </c>
    </row>
    <row r="4775" spans="1:32">
      <c r="A4775" t="s">
        <v>10392</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10393</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10394</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10395</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10396</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10397</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10398</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10399</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10400</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10401</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10402</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10403</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10404</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10405</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10406</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10407</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10408</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10409</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10410</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10411</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10412</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10413</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10414</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10415</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10416</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10417</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10418</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10419</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10420</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10421</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10422</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10423</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10424</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10425</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10426</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10427</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10428</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10429</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10430</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10431</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10432</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10433</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10434</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10435</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10436</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10437</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10438</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10439</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10440</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10441</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10442</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10443</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10444</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10445</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10446</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10447</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10448</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10449</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10450</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10451</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10452</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10453</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10454</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10455</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10456</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10457</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10458</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10459</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10460</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10461</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10462</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10463</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10464</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10465</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10466</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10467</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10468</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10469</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10470</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10471</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10472</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10473</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10474</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10475</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10476</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10477</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10478</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10479</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10480</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10481</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10482</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10483</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10484</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10485</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10486</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10487</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10488</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10489</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10490</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10491</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10492</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10493</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10494</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10495</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10496</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10497</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10498</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10499</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10500</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10501</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10502</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10503</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10504</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10505</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10506</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10507</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10508</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10509</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10510</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10511</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10512</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10513</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10514</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10515</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10516</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10517</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10518</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10519</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10520</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10521</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10522</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10523</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10524</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10525</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10526</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10527</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10528</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10529</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10530</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10531</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10532</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10533</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10534</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10535</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10536</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10537</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10538</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10539</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10540</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10541</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10542</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10543</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10544</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10545</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10546</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10547</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10548</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10549</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10550</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10551</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10552</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10553</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10554</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10555</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10556</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10557</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10558</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10559</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10560</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10561</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10562</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10563</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10564</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10565</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10566</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10567</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10568</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10569</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10570</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10571</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10572</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10573</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10574</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10575</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10576</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10577</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10578</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10579</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10580</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10581</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10582</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10583</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10584</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10585</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10586</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10587</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10588</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10589</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10590</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10591</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10592</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10593</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10594</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10595</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10596</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10597</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10598</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10599</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10600</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10601</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10602</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10603</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10604</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10605</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10606</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10607</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10608</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10609</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10610</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10611</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10612</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10613</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10614</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10615</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10616</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10617</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10618</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10619</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10620</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10621</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10622</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10623</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10624</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10625</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10626</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10627</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10628</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10629</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10630</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10631</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10632</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10633</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10634</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10635</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10636</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10637</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10638</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10639</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10640</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10641</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10642</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10643</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10644</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10645</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10646</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10647</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10648</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10649</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10650</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10651</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10652</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10653</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10654</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10655</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10656</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10657</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10658</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10659</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10660</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10661</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10662</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10663</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10664</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10665</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10666</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10667</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10668</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10669</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10670</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10671</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10672</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10673</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10674</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10675</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10676</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10677</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10678</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10679</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10680</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10681</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10682</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10683</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10684</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10685</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10686</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10687</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10688</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10689</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10690</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10691</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10692</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10693</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10694</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6580</v>
      </c>
      <c r="B5078" t="s">
        <v>19</v>
      </c>
      <c r="C5078" s="2">
        <v>59730200000000</v>
      </c>
      <c r="D5078" s="2">
        <v>60037400000000</v>
      </c>
      <c r="E5078" s="2">
        <v>61451400000000</v>
      </c>
      <c r="F5078" s="2">
        <v>62572400000000</v>
      </c>
      <c r="G5078" s="2">
        <v>62672900000000</v>
      </c>
      <c r="H5078" s="2">
        <v>62919500000000</v>
      </c>
      <c r="I5078" s="2">
        <v>63135600000000</v>
      </c>
      <c r="J5078" s="2">
        <v>63302700000000</v>
      </c>
      <c r="K5078" s="2">
        <v>63467100000000</v>
      </c>
      <c r="L5078" s="2">
        <v>63578900000000</v>
      </c>
      <c r="M5078" s="2">
        <v>63736600000000</v>
      </c>
      <c r="N5078" s="2">
        <v>64079500000000</v>
      </c>
      <c r="O5078" s="2">
        <v>64321300000000</v>
      </c>
      <c r="P5078" s="2">
        <v>64572700000000</v>
      </c>
      <c r="Q5078" s="2">
        <v>64840500000000</v>
      </c>
      <c r="R5078" s="2">
        <v>65076500000000</v>
      </c>
      <c r="S5078" s="2">
        <v>65458300000000</v>
      </c>
      <c r="T5078" s="2">
        <v>65816000000000</v>
      </c>
      <c r="U5078" s="2">
        <v>66160300000000</v>
      </c>
      <c r="V5078" s="2">
        <v>66492100000000</v>
      </c>
      <c r="W5078" s="2">
        <v>66769300000000</v>
      </c>
      <c r="X5078" s="2">
        <v>67058000000000</v>
      </c>
      <c r="Y5078" s="2">
        <v>67333800000000</v>
      </c>
      <c r="Z5078" s="2">
        <v>67593300000000</v>
      </c>
      <c r="AA5078" s="2">
        <v>67852500000000</v>
      </c>
      <c r="AB5078" s="2">
        <v>68058800000000</v>
      </c>
      <c r="AC5078" s="2">
        <v>68263000000000</v>
      </c>
      <c r="AD5078" s="2">
        <v>68464300000000</v>
      </c>
      <c r="AE5078" s="2">
        <v>68669300000000</v>
      </c>
      <c r="AF5078" s="2">
        <v>68882400000000</v>
      </c>
    </row>
    <row r="5079" spans="1:32">
      <c r="A5079" t="s">
        <v>6581</v>
      </c>
      <c r="B5079" t="s">
        <v>19</v>
      </c>
      <c r="C5079" s="2">
        <v>440479000000</v>
      </c>
      <c r="D5079" s="2">
        <v>440519000000</v>
      </c>
      <c r="E5079" s="2">
        <v>440639000000</v>
      </c>
      <c r="F5079" s="2">
        <v>446189000000</v>
      </c>
      <c r="G5079" s="2">
        <v>448731000000</v>
      </c>
      <c r="H5079" s="2">
        <v>451285000000</v>
      </c>
      <c r="I5079" s="2">
        <v>453735000000</v>
      </c>
      <c r="J5079" s="2">
        <v>456172000000</v>
      </c>
      <c r="K5079" s="2">
        <v>458710000000</v>
      </c>
      <c r="L5079" s="2">
        <v>461140000000</v>
      </c>
      <c r="M5079" s="2">
        <v>463569000000</v>
      </c>
      <c r="N5079" s="2">
        <v>466119000000</v>
      </c>
      <c r="O5079" s="2">
        <v>468553000000</v>
      </c>
      <c r="P5079" s="2">
        <v>470984000000</v>
      </c>
      <c r="Q5079" s="2">
        <v>473414000000</v>
      </c>
      <c r="R5079" s="2">
        <v>475840000000</v>
      </c>
      <c r="S5079" s="2">
        <v>478180000000</v>
      </c>
      <c r="T5079" s="2">
        <v>480419000000</v>
      </c>
      <c r="U5079" s="2">
        <v>482555000000</v>
      </c>
      <c r="V5079" s="2">
        <v>484689000000</v>
      </c>
      <c r="W5079" s="2">
        <v>486717000000</v>
      </c>
      <c r="X5079" s="2">
        <v>488746000000</v>
      </c>
      <c r="Y5079" s="2">
        <v>490575000000</v>
      </c>
      <c r="Z5079" s="2">
        <v>492502000000</v>
      </c>
      <c r="AA5079" s="2">
        <v>494228000000</v>
      </c>
      <c r="AB5079" s="2">
        <v>496049000000</v>
      </c>
      <c r="AC5079" s="2">
        <v>497770000000</v>
      </c>
      <c r="AD5079" s="2">
        <v>499389000000</v>
      </c>
      <c r="AE5079" s="2">
        <v>501011000000</v>
      </c>
      <c r="AF5079" s="2">
        <v>502632000000</v>
      </c>
    </row>
    <row r="5080" spans="1:32">
      <c r="A5080" t="s">
        <v>6582</v>
      </c>
      <c r="B5080" t="s">
        <v>19</v>
      </c>
      <c r="C5080" s="2">
        <v>2565400000000</v>
      </c>
      <c r="D5080" s="2">
        <v>2565650000000</v>
      </c>
      <c r="E5080" s="2">
        <v>2568720000000</v>
      </c>
      <c r="F5080" s="2">
        <v>2606260000000</v>
      </c>
      <c r="G5080" s="2">
        <v>2621240000000</v>
      </c>
      <c r="H5080" s="2">
        <v>2636430000000</v>
      </c>
      <c r="I5080" s="2">
        <v>2651540000000</v>
      </c>
      <c r="J5080" s="2">
        <v>2666410000000</v>
      </c>
      <c r="K5080" s="2">
        <v>2681270000000</v>
      </c>
      <c r="L5080" s="2">
        <v>2694990000000</v>
      </c>
      <c r="M5080" s="2">
        <v>2709690000000</v>
      </c>
      <c r="N5080" s="2">
        <v>2724660000000</v>
      </c>
      <c r="O5080" s="2">
        <v>2739460000000</v>
      </c>
      <c r="P5080" s="2">
        <v>2754150000000</v>
      </c>
      <c r="Q5080" s="2">
        <v>2767800000000</v>
      </c>
      <c r="R5080" s="2">
        <v>2782390000000</v>
      </c>
      <c r="S5080" s="2">
        <v>2796230000000</v>
      </c>
      <c r="T5080" s="2">
        <v>2809050000000</v>
      </c>
      <c r="U5080" s="2">
        <v>2821800000000</v>
      </c>
      <c r="V5080" s="2">
        <v>2834530000000</v>
      </c>
      <c r="W5080" s="2">
        <v>2846190000000</v>
      </c>
      <c r="X5080" s="2">
        <v>2857870000000</v>
      </c>
      <c r="Y5080" s="2">
        <v>2869530000000</v>
      </c>
      <c r="Z5080" s="2">
        <v>2881150000000</v>
      </c>
      <c r="AA5080" s="2">
        <v>2891770000000</v>
      </c>
      <c r="AB5080" s="2">
        <v>2901350000000</v>
      </c>
      <c r="AC5080" s="2">
        <v>2911930000000</v>
      </c>
      <c r="AD5080" s="2">
        <v>2921460000000</v>
      </c>
      <c r="AE5080" s="2">
        <v>2932040000000</v>
      </c>
      <c r="AF5080" s="2">
        <v>2941610000000</v>
      </c>
    </row>
    <row r="5081" spans="1:32">
      <c r="A5081" t="s">
        <v>6583</v>
      </c>
      <c r="B5081" t="s">
        <v>19</v>
      </c>
      <c r="C5081" s="2">
        <v>249762000000</v>
      </c>
      <c r="D5081" s="2">
        <v>250175000000</v>
      </c>
      <c r="E5081" s="2">
        <v>251688000000</v>
      </c>
      <c r="F5081" s="2">
        <v>259928000000</v>
      </c>
      <c r="G5081" s="2">
        <v>261507000000</v>
      </c>
      <c r="H5081" s="2">
        <v>263228000000</v>
      </c>
      <c r="I5081" s="2">
        <v>264898000000</v>
      </c>
      <c r="J5081" s="2">
        <v>266431000000</v>
      </c>
      <c r="K5081" s="2">
        <v>267966000000</v>
      </c>
      <c r="L5081" s="2">
        <v>269415000000</v>
      </c>
      <c r="M5081" s="2">
        <v>270759000000</v>
      </c>
      <c r="N5081" s="2">
        <v>272418000000</v>
      </c>
      <c r="O5081" s="2">
        <v>273925000000</v>
      </c>
      <c r="P5081" s="2">
        <v>275384000000</v>
      </c>
      <c r="Q5081" s="2">
        <v>276729000000</v>
      </c>
      <c r="R5081" s="2">
        <v>278136000000</v>
      </c>
      <c r="S5081" s="2">
        <v>279608000000</v>
      </c>
      <c r="T5081" s="2">
        <v>281063000000</v>
      </c>
      <c r="U5081" s="2">
        <v>282380000000</v>
      </c>
      <c r="V5081" s="2">
        <v>283776000000</v>
      </c>
      <c r="W5081" s="2">
        <v>284914000000</v>
      </c>
      <c r="X5081" s="2">
        <v>286158000000</v>
      </c>
      <c r="Y5081" s="2">
        <v>287298000000</v>
      </c>
      <c r="Z5081" s="2">
        <v>288517000000</v>
      </c>
      <c r="AA5081" s="2">
        <v>289528000000</v>
      </c>
      <c r="AB5081" s="2">
        <v>290595000000</v>
      </c>
      <c r="AC5081" s="2">
        <v>291656000000</v>
      </c>
      <c r="AD5081" s="2">
        <v>292594000000</v>
      </c>
      <c r="AE5081" s="2">
        <v>293559000000</v>
      </c>
      <c r="AF5081" s="2">
        <v>294528000000</v>
      </c>
    </row>
    <row r="5082" spans="1:32">
      <c r="A5082" t="s">
        <v>6584</v>
      </c>
      <c r="B5082" t="s">
        <v>19</v>
      </c>
      <c r="C5082" s="2">
        <v>62862300000</v>
      </c>
      <c r="D5082" s="2">
        <v>62370100000</v>
      </c>
      <c r="E5082" s="2">
        <v>63952900000</v>
      </c>
      <c r="F5082" s="2">
        <v>65597900000</v>
      </c>
      <c r="G5082" s="2">
        <v>66207900000</v>
      </c>
      <c r="H5082" s="2">
        <v>66909000000</v>
      </c>
      <c r="I5082" s="2">
        <v>67582500000</v>
      </c>
      <c r="J5082" s="2">
        <v>68151900000</v>
      </c>
      <c r="K5082" s="2">
        <v>68691700000</v>
      </c>
      <c r="L5082" s="2">
        <v>69187000000</v>
      </c>
      <c r="M5082" s="2">
        <v>69679400000</v>
      </c>
      <c r="N5082" s="2">
        <v>70195700000</v>
      </c>
      <c r="O5082" s="2">
        <v>70757000000</v>
      </c>
      <c r="P5082" s="2">
        <v>71249300000</v>
      </c>
      <c r="Q5082" s="2">
        <v>71707800000</v>
      </c>
      <c r="R5082" s="2">
        <v>72140400000</v>
      </c>
      <c r="S5082" s="2">
        <v>72659200000</v>
      </c>
      <c r="T5082" s="2">
        <v>73175900000</v>
      </c>
      <c r="U5082" s="2">
        <v>73665600000</v>
      </c>
      <c r="V5082" s="2">
        <v>74162400000</v>
      </c>
      <c r="W5082" s="2">
        <v>74640100000</v>
      </c>
      <c r="X5082" s="2">
        <v>75129300000</v>
      </c>
      <c r="Y5082" s="2">
        <v>75607500000</v>
      </c>
      <c r="Z5082" s="2">
        <v>76061800000</v>
      </c>
      <c r="AA5082" s="2">
        <v>76515400000</v>
      </c>
      <c r="AB5082" s="2">
        <v>76966700000</v>
      </c>
      <c r="AC5082" s="2">
        <v>77406900000</v>
      </c>
      <c r="AD5082" s="2">
        <v>77822900000</v>
      </c>
      <c r="AE5082" s="2">
        <v>78262400000</v>
      </c>
      <c r="AF5082" s="2">
        <v>78702600000</v>
      </c>
    </row>
    <row r="5083" spans="1:32">
      <c r="A5083" t="s">
        <v>6585</v>
      </c>
      <c r="B5083" t="s">
        <v>19</v>
      </c>
      <c r="C5083" s="2">
        <v>55798500000</v>
      </c>
      <c r="D5083" s="2">
        <v>55374900000</v>
      </c>
      <c r="E5083" s="2">
        <v>56744000000</v>
      </c>
      <c r="F5083" s="2">
        <v>58198400000</v>
      </c>
      <c r="G5083" s="2">
        <v>58739600000</v>
      </c>
      <c r="H5083" s="2">
        <v>59351100000</v>
      </c>
      <c r="I5083" s="2">
        <v>59938700000</v>
      </c>
      <c r="J5083" s="2">
        <v>60436100000</v>
      </c>
      <c r="K5083" s="2">
        <v>60916600000</v>
      </c>
      <c r="L5083" s="2">
        <v>61349800000</v>
      </c>
      <c r="M5083" s="2">
        <v>61780600000</v>
      </c>
      <c r="N5083" s="2">
        <v>62241100000</v>
      </c>
      <c r="O5083" s="2">
        <v>62731500000</v>
      </c>
      <c r="P5083" s="2">
        <v>63162200000</v>
      </c>
      <c r="Q5083" s="2">
        <v>63572400000</v>
      </c>
      <c r="R5083" s="2">
        <v>63960100000</v>
      </c>
      <c r="S5083" s="2">
        <v>64412500000</v>
      </c>
      <c r="T5083" s="2">
        <v>64863100000</v>
      </c>
      <c r="U5083" s="2">
        <v>65290400000</v>
      </c>
      <c r="V5083" s="2">
        <v>65722400000</v>
      </c>
      <c r="W5083" s="2">
        <v>66156300000</v>
      </c>
      <c r="X5083" s="2">
        <v>66581600000</v>
      </c>
      <c r="Y5083" s="2">
        <v>66995900000</v>
      </c>
      <c r="Z5083" s="2">
        <v>67399600000</v>
      </c>
      <c r="AA5083" s="2">
        <v>67792700000</v>
      </c>
      <c r="AB5083" s="2">
        <v>68183700000</v>
      </c>
      <c r="AC5083" s="2">
        <v>68573700000</v>
      </c>
      <c r="AD5083" s="2">
        <v>68942700000</v>
      </c>
      <c r="AE5083" s="2">
        <v>69332200000</v>
      </c>
      <c r="AF5083" s="2">
        <v>69712200000</v>
      </c>
    </row>
    <row r="5084" spans="1:32">
      <c r="A5084" t="s">
        <v>6586</v>
      </c>
      <c r="B5084" t="s">
        <v>19</v>
      </c>
      <c r="C5084" s="2">
        <v>17436400000</v>
      </c>
      <c r="D5084" s="2">
        <v>17908700000</v>
      </c>
      <c r="E5084" s="2">
        <v>18531300000</v>
      </c>
      <c r="F5084" s="2">
        <v>22592000000</v>
      </c>
      <c r="G5084" s="2">
        <v>22757200000</v>
      </c>
      <c r="H5084" s="2">
        <v>22971600000</v>
      </c>
      <c r="I5084" s="2">
        <v>23167700000</v>
      </c>
      <c r="J5084" s="2">
        <v>23308000000</v>
      </c>
      <c r="K5084" s="2">
        <v>23457900000</v>
      </c>
      <c r="L5084" s="2">
        <v>23571100000</v>
      </c>
      <c r="M5084" s="2">
        <v>23672400000</v>
      </c>
      <c r="N5084" s="2">
        <v>23893900000</v>
      </c>
      <c r="O5084" s="2">
        <v>24001500000</v>
      </c>
      <c r="P5084" s="2">
        <v>24099900000</v>
      </c>
      <c r="Q5084" s="2">
        <v>24191000000</v>
      </c>
      <c r="R5084" s="2">
        <v>24269500000</v>
      </c>
      <c r="S5084" s="2">
        <v>24416600000</v>
      </c>
      <c r="T5084" s="2">
        <v>24557300000</v>
      </c>
      <c r="U5084" s="2">
        <v>24680000000</v>
      </c>
      <c r="V5084" s="2">
        <v>24784900000</v>
      </c>
      <c r="W5084" s="2">
        <v>24857000000</v>
      </c>
      <c r="X5084" s="2">
        <v>24935400000</v>
      </c>
      <c r="Y5084" s="2">
        <v>25009400000</v>
      </c>
      <c r="Z5084" s="2">
        <v>25077100000</v>
      </c>
      <c r="AA5084" s="2">
        <v>25143000000</v>
      </c>
      <c r="AB5084" s="2">
        <v>25205500000</v>
      </c>
      <c r="AC5084" s="2">
        <v>25264000000</v>
      </c>
      <c r="AD5084" s="2">
        <v>25314800000</v>
      </c>
      <c r="AE5084" s="2">
        <v>25369300000</v>
      </c>
      <c r="AF5084" s="2">
        <v>25426200000</v>
      </c>
    </row>
    <row r="5085" spans="1:32">
      <c r="A5085" t="s">
        <v>6587</v>
      </c>
      <c r="B5085" t="s">
        <v>19</v>
      </c>
      <c r="C5085" s="2">
        <v>10034100000</v>
      </c>
      <c r="D5085" s="2">
        <v>10024000000</v>
      </c>
      <c r="E5085" s="2">
        <v>10082400000</v>
      </c>
      <c r="F5085" s="2">
        <v>10262400000</v>
      </c>
      <c r="G5085" s="2">
        <v>10327800000</v>
      </c>
      <c r="H5085" s="2">
        <v>10395400000</v>
      </c>
      <c r="I5085" s="2">
        <v>10462000000</v>
      </c>
      <c r="J5085" s="2">
        <v>10524800000</v>
      </c>
      <c r="K5085" s="2">
        <v>10587100000</v>
      </c>
      <c r="L5085" s="2">
        <v>10647200000</v>
      </c>
      <c r="M5085" s="2">
        <v>10707200000</v>
      </c>
      <c r="N5085" s="2">
        <v>10769700000</v>
      </c>
      <c r="O5085" s="2">
        <v>10832100000</v>
      </c>
      <c r="P5085" s="2">
        <v>10891300000</v>
      </c>
      <c r="Q5085" s="2">
        <v>10950800000</v>
      </c>
      <c r="R5085" s="2">
        <v>11007200000</v>
      </c>
      <c r="S5085" s="2">
        <v>11066300000</v>
      </c>
      <c r="T5085" s="2">
        <v>11124200000</v>
      </c>
      <c r="U5085" s="2">
        <v>11179100000</v>
      </c>
      <c r="V5085" s="2">
        <v>11233400000</v>
      </c>
      <c r="W5085" s="2">
        <v>11285900000</v>
      </c>
      <c r="X5085" s="2">
        <v>11336600000</v>
      </c>
      <c r="Y5085" s="2">
        <v>11387200000</v>
      </c>
      <c r="Z5085" s="2">
        <v>11434900000</v>
      </c>
      <c r="AA5085" s="2">
        <v>11481600000</v>
      </c>
      <c r="AB5085" s="2">
        <v>11528100000</v>
      </c>
      <c r="AC5085" s="2">
        <v>11572600000</v>
      </c>
      <c r="AD5085" s="2">
        <v>11616200000</v>
      </c>
      <c r="AE5085" s="2">
        <v>11659600000</v>
      </c>
      <c r="AF5085" s="2">
        <v>11703000000</v>
      </c>
    </row>
    <row r="5086" spans="1:32">
      <c r="A5086" t="s">
        <v>6588</v>
      </c>
      <c r="B5086" t="s">
        <v>19</v>
      </c>
      <c r="C5086" s="2">
        <v>18742500000</v>
      </c>
      <c r="D5086" s="2">
        <v>18597100000</v>
      </c>
      <c r="E5086" s="2">
        <v>19076200000</v>
      </c>
      <c r="F5086" s="2">
        <v>19602700000</v>
      </c>
      <c r="G5086" s="2">
        <v>19789400000</v>
      </c>
      <c r="H5086" s="2">
        <v>20000900000</v>
      </c>
      <c r="I5086" s="2">
        <v>20202900000</v>
      </c>
      <c r="J5086" s="2">
        <v>20372900000</v>
      </c>
      <c r="K5086" s="2">
        <v>20538100000</v>
      </c>
      <c r="L5086" s="2">
        <v>20685600000</v>
      </c>
      <c r="M5086" s="2">
        <v>20832000000</v>
      </c>
      <c r="N5086" s="2">
        <v>20990400000</v>
      </c>
      <c r="O5086" s="2">
        <v>21157600000</v>
      </c>
      <c r="P5086" s="2">
        <v>21303800000</v>
      </c>
      <c r="Q5086" s="2">
        <v>21442700000</v>
      </c>
      <c r="R5086" s="2">
        <v>21573700000</v>
      </c>
      <c r="S5086" s="2">
        <v>21729200000</v>
      </c>
      <c r="T5086" s="2">
        <v>21884000000</v>
      </c>
      <c r="U5086" s="2">
        <v>22028400000</v>
      </c>
      <c r="V5086" s="2">
        <v>22177900000</v>
      </c>
      <c r="W5086" s="2">
        <v>22323500000</v>
      </c>
      <c r="X5086" s="2">
        <v>22468400000</v>
      </c>
      <c r="Y5086" s="2">
        <v>22613100000</v>
      </c>
      <c r="Z5086" s="2">
        <v>22749500000</v>
      </c>
      <c r="AA5086" s="2">
        <v>22884700000</v>
      </c>
      <c r="AB5086" s="2">
        <v>23018000000</v>
      </c>
      <c r="AC5086" s="2">
        <v>23151000000</v>
      </c>
      <c r="AD5086" s="2">
        <v>23276500000</v>
      </c>
      <c r="AE5086" s="2">
        <v>23408300000</v>
      </c>
      <c r="AF5086" s="2">
        <v>23540200000</v>
      </c>
    </row>
    <row r="5087" spans="1:32">
      <c r="A5087" t="s">
        <v>6589</v>
      </c>
      <c r="B5087" t="s">
        <v>19</v>
      </c>
      <c r="C5087" s="2">
        <v>9937470000000</v>
      </c>
      <c r="D5087" s="2">
        <v>9937490000000</v>
      </c>
      <c r="E5087" s="2">
        <v>9896530000000</v>
      </c>
      <c r="F5087" s="2">
        <v>9695580000000</v>
      </c>
      <c r="G5087" s="2">
        <v>9662590000000</v>
      </c>
      <c r="H5087" s="2">
        <v>9503590000000</v>
      </c>
      <c r="I5087" s="2">
        <v>9378600000000</v>
      </c>
      <c r="J5087" s="2">
        <v>9363600000000</v>
      </c>
      <c r="K5087" s="2">
        <v>9348610000000</v>
      </c>
      <c r="L5087" s="2">
        <v>9421610000000</v>
      </c>
      <c r="M5087" s="2">
        <v>9571610000000</v>
      </c>
      <c r="N5087" s="2">
        <v>9624620000000</v>
      </c>
      <c r="O5087" s="2">
        <v>9719630000000</v>
      </c>
      <c r="P5087" s="2">
        <v>9841630000000</v>
      </c>
      <c r="Q5087" s="2">
        <v>10081600000000</v>
      </c>
      <c r="R5087" s="2">
        <v>10081600000000</v>
      </c>
      <c r="S5087" s="2">
        <v>10071700000000</v>
      </c>
      <c r="T5087" s="2">
        <v>10061700000000</v>
      </c>
      <c r="U5087" s="2">
        <v>10041700000000</v>
      </c>
      <c r="V5087" s="2">
        <v>10031700000000</v>
      </c>
      <c r="W5087" s="2">
        <v>10021700000000</v>
      </c>
      <c r="X5087" s="2">
        <v>9994690000000</v>
      </c>
      <c r="Y5087" s="2">
        <v>9967700000000</v>
      </c>
      <c r="Z5087" s="2">
        <v>9940710000000</v>
      </c>
      <c r="AA5087" s="2">
        <v>9914710000000</v>
      </c>
      <c r="AB5087" s="2">
        <v>9887720000000</v>
      </c>
      <c r="AC5087" s="2">
        <v>9853720000000</v>
      </c>
      <c r="AD5087" s="2">
        <v>9820730000000</v>
      </c>
      <c r="AE5087" s="2">
        <v>9786730000000</v>
      </c>
      <c r="AF5087" s="2">
        <v>9753740000000</v>
      </c>
    </row>
    <row r="5088" spans="1:32">
      <c r="A5088" t="s">
        <v>6590</v>
      </c>
      <c r="B5088" t="s">
        <v>19</v>
      </c>
      <c r="C5088" s="2">
        <v>1176410000000</v>
      </c>
      <c r="D5088" s="2">
        <v>1176410000000</v>
      </c>
      <c r="E5088" s="2">
        <v>1196430000000</v>
      </c>
      <c r="F5088" s="2">
        <v>1185440000000</v>
      </c>
      <c r="G5088" s="2">
        <v>1194440000000</v>
      </c>
      <c r="H5088" s="2">
        <v>1188440000000</v>
      </c>
      <c r="I5088" s="2">
        <v>1186440000000</v>
      </c>
      <c r="J5088" s="2">
        <v>1198440000000</v>
      </c>
      <c r="K5088" s="2">
        <v>1210440000000</v>
      </c>
      <c r="L5088" s="2">
        <v>1232440000000</v>
      </c>
      <c r="M5088" s="2">
        <v>1263450000000</v>
      </c>
      <c r="N5088" s="2">
        <v>1274450000000</v>
      </c>
      <c r="O5088" s="2">
        <v>1290450000000</v>
      </c>
      <c r="P5088" s="2">
        <v>1309450000000</v>
      </c>
      <c r="Q5088" s="2">
        <v>1342450000000</v>
      </c>
      <c r="R5088" s="2">
        <v>1347450000000</v>
      </c>
      <c r="S5088" s="2">
        <v>1351460000000</v>
      </c>
      <c r="T5088" s="2">
        <v>1355460000000</v>
      </c>
      <c r="U5088" s="2">
        <v>1359460000000</v>
      </c>
      <c r="V5088" s="2">
        <v>1363460000000</v>
      </c>
      <c r="W5088" s="2">
        <v>1367470000000</v>
      </c>
      <c r="X5088" s="2">
        <v>1371470000000</v>
      </c>
      <c r="Y5088" s="2">
        <v>1374470000000</v>
      </c>
      <c r="Z5088" s="2">
        <v>1377470000000</v>
      </c>
      <c r="AA5088" s="2">
        <v>1380470000000</v>
      </c>
      <c r="AB5088" s="2">
        <v>1384480000000</v>
      </c>
      <c r="AC5088" s="2">
        <v>1387480000000</v>
      </c>
      <c r="AD5088" s="2">
        <v>1390480000000</v>
      </c>
      <c r="AE5088" s="2">
        <v>1393480000000</v>
      </c>
      <c r="AF5088" s="2">
        <v>1396480000000</v>
      </c>
    </row>
    <row r="5089" spans="1:32">
      <c r="A5089" t="s">
        <v>6591</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6592</v>
      </c>
      <c r="B5090" t="s">
        <v>19</v>
      </c>
      <c r="C5090" s="2">
        <v>5783330000000</v>
      </c>
      <c r="D5090" s="2">
        <v>4964930000000</v>
      </c>
      <c r="E5090" s="2">
        <v>4744720000000</v>
      </c>
      <c r="F5090" s="2">
        <v>4449590000000</v>
      </c>
      <c r="G5090" s="2">
        <v>3699540000000</v>
      </c>
      <c r="H5090" s="2">
        <v>3666750000000</v>
      </c>
      <c r="I5090" s="2">
        <v>3494410000000</v>
      </c>
      <c r="J5090" s="2">
        <v>3192220000000</v>
      </c>
      <c r="K5090" s="2">
        <v>2810990000000</v>
      </c>
      <c r="L5090" s="2">
        <v>2662700000000</v>
      </c>
      <c r="M5090" s="2">
        <v>2317750000000</v>
      </c>
      <c r="N5090" s="2">
        <v>2223850000000</v>
      </c>
      <c r="O5090" s="2">
        <v>2122880000000</v>
      </c>
      <c r="P5090" s="2">
        <v>2046730000000</v>
      </c>
      <c r="Q5090" s="2">
        <v>1982820000000</v>
      </c>
      <c r="R5090" s="2">
        <v>1882120000000</v>
      </c>
      <c r="S5090" s="2">
        <v>1849960000000</v>
      </c>
      <c r="T5090" s="2">
        <v>1855580000000</v>
      </c>
      <c r="U5090" s="2">
        <v>1830780000000</v>
      </c>
      <c r="V5090" s="2">
        <v>1810920000000</v>
      </c>
      <c r="W5090" s="2">
        <v>1813180000000</v>
      </c>
      <c r="X5090" s="2">
        <v>1685060000000</v>
      </c>
      <c r="Y5090" s="2">
        <v>1565480000000</v>
      </c>
      <c r="Z5090" s="2">
        <v>1444250000000</v>
      </c>
      <c r="AA5090" s="2">
        <v>1334070000000</v>
      </c>
      <c r="AB5090" s="2">
        <v>1339130000000</v>
      </c>
      <c r="AC5090" s="2">
        <v>1341480000000</v>
      </c>
      <c r="AD5090" s="2">
        <v>1337210000000</v>
      </c>
      <c r="AE5090" s="2">
        <v>1327970000000</v>
      </c>
      <c r="AF5090" s="2">
        <v>1322260000000</v>
      </c>
    </row>
    <row r="5091" spans="1:32">
      <c r="A5091" t="s">
        <v>6593</v>
      </c>
      <c r="B5091" t="s">
        <v>19</v>
      </c>
      <c r="C5091" s="2">
        <v>21549500000</v>
      </c>
      <c r="D5091" s="2">
        <v>18452700000</v>
      </c>
      <c r="E5091" s="2">
        <v>18915300000</v>
      </c>
      <c r="F5091" s="2">
        <v>17515200000</v>
      </c>
      <c r="G5091" s="2">
        <v>15036600000</v>
      </c>
      <c r="H5091" s="2">
        <v>16317200000</v>
      </c>
      <c r="I5091" s="2">
        <v>16956600000</v>
      </c>
      <c r="J5091" s="2">
        <v>16807500000</v>
      </c>
      <c r="K5091" s="2">
        <v>16024000000</v>
      </c>
      <c r="L5091" s="2">
        <v>15720500000</v>
      </c>
      <c r="M5091" s="2">
        <v>14060400000</v>
      </c>
      <c r="N5091" s="2">
        <v>13611100000</v>
      </c>
      <c r="O5091" s="2">
        <v>13089600000</v>
      </c>
      <c r="P5091" s="2">
        <v>12815600000</v>
      </c>
      <c r="Q5091" s="2">
        <v>12511900000</v>
      </c>
      <c r="R5091" s="2">
        <v>12056800000</v>
      </c>
      <c r="S5091" s="2">
        <v>12109200000</v>
      </c>
      <c r="T5091" s="2">
        <v>12285700000</v>
      </c>
      <c r="U5091" s="2">
        <v>12584800000</v>
      </c>
      <c r="V5091" s="2">
        <v>12713400000</v>
      </c>
      <c r="W5091" s="2">
        <v>12931100000</v>
      </c>
      <c r="X5091" s="2">
        <v>12125300000</v>
      </c>
      <c r="Y5091" s="2">
        <v>11386300000</v>
      </c>
      <c r="Z5091" s="2">
        <v>10677000000</v>
      </c>
      <c r="AA5091" s="2">
        <v>9996610000</v>
      </c>
      <c r="AB5091" s="2">
        <v>10071000000</v>
      </c>
      <c r="AC5091" s="2">
        <v>10183100000</v>
      </c>
      <c r="AD5091" s="2">
        <v>10253200000</v>
      </c>
      <c r="AE5091" s="2">
        <v>10384300000</v>
      </c>
      <c r="AF5091" s="2">
        <v>10468000000</v>
      </c>
    </row>
    <row r="5092" spans="1:32">
      <c r="A5092" t="s">
        <v>6594</v>
      </c>
      <c r="B5092" t="s">
        <v>19</v>
      </c>
      <c r="C5092" s="2">
        <v>245431000000</v>
      </c>
      <c r="D5092" s="2">
        <v>210159000000</v>
      </c>
      <c r="E5092" s="2">
        <v>215475000000</v>
      </c>
      <c r="F5092" s="2">
        <v>199292000000</v>
      </c>
      <c r="G5092" s="2">
        <v>171052000000</v>
      </c>
      <c r="H5092" s="2">
        <v>185801000000</v>
      </c>
      <c r="I5092" s="2">
        <v>192916000000</v>
      </c>
      <c r="J5092" s="2">
        <v>191106000000</v>
      </c>
      <c r="K5092" s="2">
        <v>182151000000</v>
      </c>
      <c r="L5092" s="2">
        <v>178627000000</v>
      </c>
      <c r="M5092" s="2">
        <v>159671000000</v>
      </c>
      <c r="N5092" s="2">
        <v>154562000000</v>
      </c>
      <c r="O5092" s="2">
        <v>148621000000</v>
      </c>
      <c r="P5092" s="2">
        <v>145476000000</v>
      </c>
      <c r="Q5092" s="2">
        <v>142008000000</v>
      </c>
      <c r="R5092" s="2">
        <v>136826000000</v>
      </c>
      <c r="S5092" s="2">
        <v>137406000000</v>
      </c>
      <c r="T5092" s="2">
        <v>139400000000</v>
      </c>
      <c r="U5092" s="2">
        <v>142779000000</v>
      </c>
      <c r="V5092" s="2">
        <v>144195000000</v>
      </c>
      <c r="W5092" s="2">
        <v>146604000000</v>
      </c>
      <c r="X5092" s="2">
        <v>137472000000</v>
      </c>
      <c r="Y5092" s="2">
        <v>129043000000</v>
      </c>
      <c r="Z5092" s="2">
        <v>121003000000</v>
      </c>
      <c r="AA5092" s="2">
        <v>113248000000</v>
      </c>
      <c r="AB5092" s="2">
        <v>114095000000</v>
      </c>
      <c r="AC5092" s="2">
        <v>115358000000</v>
      </c>
      <c r="AD5092" s="2">
        <v>116156000000</v>
      </c>
      <c r="AE5092" s="2">
        <v>117601000000</v>
      </c>
      <c r="AF5092" s="2">
        <v>118565000000</v>
      </c>
    </row>
    <row r="5093" spans="1:32">
      <c r="A5093" t="s">
        <v>6595</v>
      </c>
      <c r="B5093" t="s">
        <v>19</v>
      </c>
      <c r="C5093" s="2">
        <v>23231800000</v>
      </c>
      <c r="D5093" s="2">
        <v>19898000000</v>
      </c>
      <c r="E5093" s="2">
        <v>20318300000</v>
      </c>
      <c r="F5093" s="2">
        <v>18694400000</v>
      </c>
      <c r="G5093" s="2">
        <v>15913500000</v>
      </c>
      <c r="H5093" s="2">
        <v>17273700000</v>
      </c>
      <c r="I5093" s="2">
        <v>17715800000</v>
      </c>
      <c r="J5093" s="2">
        <v>17388900000</v>
      </c>
      <c r="K5093" s="2">
        <v>16434500000</v>
      </c>
      <c r="L5093" s="2">
        <v>16035200000</v>
      </c>
      <c r="M5093" s="2">
        <v>14312300000</v>
      </c>
      <c r="N5093" s="2">
        <v>13800500000</v>
      </c>
      <c r="O5093" s="2">
        <v>13245900000</v>
      </c>
      <c r="P5093" s="2">
        <v>12948000000</v>
      </c>
      <c r="Q5093" s="2">
        <v>12626600000</v>
      </c>
      <c r="R5093" s="2">
        <v>12137100000</v>
      </c>
      <c r="S5093" s="2">
        <v>12161700000</v>
      </c>
      <c r="T5093" s="2">
        <v>12318600000</v>
      </c>
      <c r="U5093" s="2">
        <v>12601000000</v>
      </c>
      <c r="V5093" s="2">
        <v>12671000000</v>
      </c>
      <c r="W5093" s="2">
        <v>12849800000</v>
      </c>
      <c r="X5093" s="2">
        <v>12019000000</v>
      </c>
      <c r="Y5093" s="2">
        <v>11259500000</v>
      </c>
      <c r="Z5093" s="2">
        <v>10550600000</v>
      </c>
      <c r="AA5093" s="2">
        <v>9859610000</v>
      </c>
      <c r="AB5093" s="2">
        <v>9918560000</v>
      </c>
      <c r="AC5093" s="2">
        <v>10028500000</v>
      </c>
      <c r="AD5093" s="2">
        <v>10088400000</v>
      </c>
      <c r="AE5093" s="2">
        <v>10203600000</v>
      </c>
      <c r="AF5093" s="2">
        <v>10256600000</v>
      </c>
    </row>
    <row r="5094" spans="1:32">
      <c r="A5094" t="s">
        <v>6596</v>
      </c>
      <c r="B5094" t="s">
        <v>19</v>
      </c>
      <c r="C5094" s="2">
        <v>371061000000</v>
      </c>
      <c r="D5094" s="2">
        <v>317730000000</v>
      </c>
      <c r="E5094" s="2">
        <v>325827000000</v>
      </c>
      <c r="F5094" s="2">
        <v>283002000000</v>
      </c>
      <c r="G5094" s="2">
        <v>233276000000</v>
      </c>
      <c r="H5094" s="2">
        <v>260952000000</v>
      </c>
      <c r="I5094" s="2">
        <v>252841000000</v>
      </c>
      <c r="J5094" s="2">
        <v>238390000000</v>
      </c>
      <c r="K5094" s="2">
        <v>217903000000</v>
      </c>
      <c r="L5094" s="2">
        <v>206633000000</v>
      </c>
      <c r="M5094" s="2">
        <v>182392000000</v>
      </c>
      <c r="N5094" s="2">
        <v>169789000000</v>
      </c>
      <c r="O5094" s="2">
        <v>160464000000</v>
      </c>
      <c r="P5094" s="2">
        <v>156161000000</v>
      </c>
      <c r="Q5094" s="2">
        <v>150078000000</v>
      </c>
      <c r="R5094" s="2">
        <v>141927000000</v>
      </c>
      <c r="S5094" s="2">
        <v>140447000000</v>
      </c>
      <c r="T5094" s="2">
        <v>140231000000</v>
      </c>
      <c r="U5094" s="2">
        <v>142812000000</v>
      </c>
      <c r="V5094" s="2">
        <v>137751000000</v>
      </c>
      <c r="W5094" s="2">
        <v>136231000000</v>
      </c>
      <c r="X5094" s="2">
        <v>123923000000</v>
      </c>
      <c r="Y5094" s="2">
        <v>114075000000</v>
      </c>
      <c r="Z5094" s="2">
        <v>106334000000</v>
      </c>
      <c r="AA5094" s="2">
        <v>98032500000</v>
      </c>
      <c r="AB5094" s="2">
        <v>97361800000</v>
      </c>
      <c r="AC5094" s="2">
        <v>98846600000</v>
      </c>
      <c r="AD5094" s="2">
        <v>98544500000</v>
      </c>
      <c r="AE5094" s="2">
        <v>98380200000</v>
      </c>
      <c r="AF5094" s="2">
        <v>96119100000</v>
      </c>
    </row>
    <row r="5095" spans="1:32">
      <c r="A5095" t="s">
        <v>6597</v>
      </c>
      <c r="B5095" t="s">
        <v>19</v>
      </c>
      <c r="C5095" s="2">
        <v>50786100000</v>
      </c>
      <c r="D5095" s="2">
        <v>43487000000</v>
      </c>
      <c r="E5095" s="2">
        <v>44591700000</v>
      </c>
      <c r="F5095" s="2">
        <v>38803500000</v>
      </c>
      <c r="G5095" s="2">
        <v>32033000000</v>
      </c>
      <c r="H5095" s="2">
        <v>35790300000</v>
      </c>
      <c r="I5095" s="2">
        <v>34765800000</v>
      </c>
      <c r="J5095" s="2">
        <v>32826400000</v>
      </c>
      <c r="K5095" s="2">
        <v>30052400000</v>
      </c>
      <c r="L5095" s="2">
        <v>28530700000</v>
      </c>
      <c r="M5095" s="2">
        <v>25197000000</v>
      </c>
      <c r="N5095" s="2">
        <v>23495700000</v>
      </c>
      <c r="O5095" s="2">
        <v>22221600000</v>
      </c>
      <c r="P5095" s="2">
        <v>21629900000</v>
      </c>
      <c r="Q5095" s="2">
        <v>20798100000</v>
      </c>
      <c r="R5095" s="2">
        <v>19689800000</v>
      </c>
      <c r="S5095" s="2">
        <v>19494000000</v>
      </c>
      <c r="T5095" s="2">
        <v>19476700000</v>
      </c>
      <c r="U5095" s="2">
        <v>19837900000</v>
      </c>
      <c r="V5095" s="2">
        <v>19176300000</v>
      </c>
      <c r="W5095" s="2">
        <v>18992100000</v>
      </c>
      <c r="X5095" s="2">
        <v>17307600000</v>
      </c>
      <c r="Y5095" s="2">
        <v>15944100000</v>
      </c>
      <c r="Z5095" s="2">
        <v>14868300000</v>
      </c>
      <c r="AA5095" s="2">
        <v>13716600000</v>
      </c>
      <c r="AB5095" s="2">
        <v>13632800000</v>
      </c>
      <c r="AC5095" s="2">
        <v>13835400000</v>
      </c>
      <c r="AD5095" s="2">
        <v>13803500000</v>
      </c>
      <c r="AE5095" s="2">
        <v>13786600000</v>
      </c>
      <c r="AF5095" s="2">
        <v>13491900000</v>
      </c>
    </row>
    <row r="5096" spans="1:32">
      <c r="A5096" t="s">
        <v>6598</v>
      </c>
      <c r="B5096" t="s">
        <v>19</v>
      </c>
      <c r="C5096" s="2">
        <v>784471000</v>
      </c>
      <c r="D5096" s="2">
        <v>672111000</v>
      </c>
      <c r="E5096" s="2">
        <v>682286000</v>
      </c>
      <c r="F5096" s="2">
        <v>602248000</v>
      </c>
      <c r="G5096" s="2">
        <v>494212000</v>
      </c>
      <c r="H5096" s="2">
        <v>543560000</v>
      </c>
      <c r="I5096" s="2">
        <v>524433000</v>
      </c>
      <c r="J5096" s="2">
        <v>491308000</v>
      </c>
      <c r="K5096" s="2">
        <v>445684000</v>
      </c>
      <c r="L5096" s="2">
        <v>421937000</v>
      </c>
      <c r="M5096" s="2">
        <v>372468000</v>
      </c>
      <c r="N5096" s="2">
        <v>348372000</v>
      </c>
      <c r="O5096" s="2">
        <v>329578000</v>
      </c>
      <c r="P5096" s="2">
        <v>320531000</v>
      </c>
      <c r="Q5096" s="2">
        <v>308723000</v>
      </c>
      <c r="R5096" s="2">
        <v>292182000</v>
      </c>
      <c r="S5096" s="2">
        <v>288888000</v>
      </c>
      <c r="T5096" s="2">
        <v>288532000</v>
      </c>
      <c r="U5096" s="2">
        <v>293224000</v>
      </c>
      <c r="V5096" s="2">
        <v>284019000</v>
      </c>
      <c r="W5096" s="2">
        <v>281904000</v>
      </c>
      <c r="X5096" s="2">
        <v>257460000</v>
      </c>
      <c r="Y5096" s="2">
        <v>237258000</v>
      </c>
      <c r="Z5096" s="2">
        <v>220914000</v>
      </c>
      <c r="AA5096" s="2">
        <v>203819000</v>
      </c>
      <c r="AB5096" s="2">
        <v>202583000</v>
      </c>
      <c r="AC5096" s="2">
        <v>205357000</v>
      </c>
      <c r="AD5096" s="2">
        <v>204905000</v>
      </c>
      <c r="AE5096" s="2">
        <v>204730000</v>
      </c>
      <c r="AF5096" s="2">
        <v>200542000</v>
      </c>
    </row>
    <row r="5097" spans="1:32">
      <c r="A5097" t="s">
        <v>6599</v>
      </c>
      <c r="B5097" t="s">
        <v>19</v>
      </c>
      <c r="C5097" s="2">
        <v>829787000</v>
      </c>
      <c r="D5097" s="2">
        <v>710563000</v>
      </c>
      <c r="E5097" s="2">
        <v>727978000</v>
      </c>
      <c r="F5097" s="2">
        <v>674225000</v>
      </c>
      <c r="G5097" s="2">
        <v>578677000</v>
      </c>
      <c r="H5097" s="2">
        <v>627573000</v>
      </c>
      <c r="I5097" s="2">
        <v>651617000</v>
      </c>
      <c r="J5097" s="2">
        <v>645496000</v>
      </c>
      <c r="K5097" s="2">
        <v>615001000</v>
      </c>
      <c r="L5097" s="2">
        <v>603098000</v>
      </c>
      <c r="M5097" s="2">
        <v>539318000</v>
      </c>
      <c r="N5097" s="2">
        <v>522168000</v>
      </c>
      <c r="O5097" s="2">
        <v>502246000</v>
      </c>
      <c r="P5097" s="2">
        <v>491544000</v>
      </c>
      <c r="Q5097" s="2">
        <v>480003000</v>
      </c>
      <c r="R5097" s="2">
        <v>462454000</v>
      </c>
      <c r="S5097" s="2">
        <v>464401000</v>
      </c>
      <c r="T5097" s="2">
        <v>471227000</v>
      </c>
      <c r="U5097" s="2">
        <v>482641000</v>
      </c>
      <c r="V5097" s="2">
        <v>487605000</v>
      </c>
      <c r="W5097" s="2">
        <v>495866000</v>
      </c>
      <c r="X5097" s="2">
        <v>465037000</v>
      </c>
      <c r="Y5097" s="2">
        <v>436594000</v>
      </c>
      <c r="Z5097" s="2">
        <v>409439000</v>
      </c>
      <c r="AA5097" s="2">
        <v>383265000</v>
      </c>
      <c r="AB5097" s="2">
        <v>386155000</v>
      </c>
      <c r="AC5097" s="2">
        <v>390343000</v>
      </c>
      <c r="AD5097" s="2">
        <v>393079000</v>
      </c>
      <c r="AE5097" s="2">
        <v>398065000</v>
      </c>
      <c r="AF5097" s="2">
        <v>401334000</v>
      </c>
    </row>
    <row r="5098" spans="1:32">
      <c r="A5098" t="s">
        <v>6600</v>
      </c>
      <c r="B5098" t="s">
        <v>19</v>
      </c>
      <c r="C5098" s="2">
        <v>836871000</v>
      </c>
      <c r="D5098" s="2">
        <v>716669000</v>
      </c>
      <c r="E5098" s="2">
        <v>733662000</v>
      </c>
      <c r="F5098" s="2">
        <v>665085000</v>
      </c>
      <c r="G5098" s="2">
        <v>562754000</v>
      </c>
      <c r="H5098" s="2">
        <v>616018000</v>
      </c>
      <c r="I5098" s="2">
        <v>624660000</v>
      </c>
      <c r="J5098" s="2">
        <v>608597000</v>
      </c>
      <c r="K5098" s="2">
        <v>572026000</v>
      </c>
      <c r="L5098" s="2">
        <v>555170000</v>
      </c>
      <c r="M5098" s="2">
        <v>494500000</v>
      </c>
      <c r="N5098" s="2">
        <v>473412000</v>
      </c>
      <c r="O5098" s="2">
        <v>453054000</v>
      </c>
      <c r="P5098" s="2">
        <v>442656000</v>
      </c>
      <c r="Q5098" s="2">
        <v>430293000</v>
      </c>
      <c r="R5098" s="2">
        <v>412467000</v>
      </c>
      <c r="S5098" s="2">
        <v>412473000</v>
      </c>
      <c r="T5098" s="2">
        <v>416688000</v>
      </c>
      <c r="U5098" s="2">
        <v>426049000</v>
      </c>
      <c r="V5098" s="2">
        <v>425229000</v>
      </c>
      <c r="W5098" s="2">
        <v>429357000</v>
      </c>
      <c r="X5098" s="2">
        <v>399636000</v>
      </c>
      <c r="Y5098" s="2">
        <v>373372000</v>
      </c>
      <c r="Z5098" s="2">
        <v>349606000</v>
      </c>
      <c r="AA5098" s="2">
        <v>326018000</v>
      </c>
      <c r="AB5098" s="2">
        <v>327359000</v>
      </c>
      <c r="AC5098" s="2">
        <v>331193000</v>
      </c>
      <c r="AD5098" s="2">
        <v>332693000</v>
      </c>
      <c r="AE5098" s="2">
        <v>335767000</v>
      </c>
      <c r="AF5098" s="2">
        <v>336055000</v>
      </c>
    </row>
    <row r="5099" spans="1:32">
      <c r="A5099" t="s">
        <v>6601</v>
      </c>
      <c r="B5099" t="s">
        <v>19</v>
      </c>
      <c r="C5099" s="2">
        <v>1825090000000</v>
      </c>
      <c r="D5099" s="2">
        <v>1562770000000</v>
      </c>
      <c r="E5099" s="2">
        <v>1515680000000</v>
      </c>
      <c r="F5099" s="2">
        <v>1339870000000</v>
      </c>
      <c r="G5099" s="2">
        <v>1189700000000</v>
      </c>
      <c r="H5099" s="2">
        <v>1197870000000</v>
      </c>
      <c r="I5099" s="2">
        <v>1184600000000</v>
      </c>
      <c r="J5099" s="2">
        <v>1126630000000</v>
      </c>
      <c r="K5099" s="2">
        <v>1038680000000</v>
      </c>
      <c r="L5099" s="2">
        <v>1006520000000</v>
      </c>
      <c r="M5099" s="2">
        <v>864289000000</v>
      </c>
      <c r="N5099" s="2">
        <v>822725000000</v>
      </c>
      <c r="O5099" s="2">
        <v>787113000000</v>
      </c>
      <c r="P5099" s="2">
        <v>757492000000</v>
      </c>
      <c r="Q5099" s="2">
        <v>725800000000</v>
      </c>
      <c r="R5099" s="2">
        <v>688952000000</v>
      </c>
      <c r="S5099" s="2">
        <v>680498000000</v>
      </c>
      <c r="T5099" s="2">
        <v>686668000000</v>
      </c>
      <c r="U5099" s="2">
        <v>670399000000</v>
      </c>
      <c r="V5099" s="2">
        <v>659037000000</v>
      </c>
      <c r="W5099" s="2">
        <v>649640000000</v>
      </c>
      <c r="X5099" s="2">
        <v>597440000000</v>
      </c>
      <c r="Y5099" s="2">
        <v>557659000000</v>
      </c>
      <c r="Z5099" s="2">
        <v>514781000000</v>
      </c>
      <c r="AA5099" s="2">
        <v>474828000000</v>
      </c>
      <c r="AB5099" s="2">
        <v>480792000000</v>
      </c>
      <c r="AC5099" s="2">
        <v>480867000000</v>
      </c>
      <c r="AD5099" s="2">
        <v>477147000000</v>
      </c>
      <c r="AE5099" s="2">
        <v>467895000000</v>
      </c>
      <c r="AF5099" s="2">
        <v>467622000000</v>
      </c>
    </row>
    <row r="5100" spans="1:32">
      <c r="A5100" t="s">
        <v>6602</v>
      </c>
      <c r="B5100" t="s">
        <v>19</v>
      </c>
      <c r="C5100" s="2">
        <v>24854100</v>
      </c>
      <c r="D5100" s="2">
        <v>21371600</v>
      </c>
      <c r="E5100" s="2">
        <v>20274800</v>
      </c>
      <c r="F5100" s="2">
        <v>19840600</v>
      </c>
      <c r="G5100" s="2">
        <v>15686900</v>
      </c>
      <c r="H5100" s="2">
        <v>15347100</v>
      </c>
      <c r="I5100" s="2">
        <v>14177600</v>
      </c>
      <c r="J5100" s="2">
        <v>12490600</v>
      </c>
      <c r="K5100" s="2">
        <v>10516400</v>
      </c>
      <c r="L5100" s="2">
        <v>9724540</v>
      </c>
      <c r="M5100" s="2">
        <v>8585770</v>
      </c>
      <c r="N5100" s="2">
        <v>8306740</v>
      </c>
      <c r="O5100" s="2">
        <v>7909380</v>
      </c>
      <c r="P5100" s="2">
        <v>7636780</v>
      </c>
      <c r="Q5100" s="2">
        <v>7486680</v>
      </c>
      <c r="R5100" s="2">
        <v>7106720</v>
      </c>
      <c r="S5100" s="2">
        <v>6947560</v>
      </c>
      <c r="T5100" s="2">
        <v>6929490</v>
      </c>
      <c r="U5100" s="2">
        <v>6914620</v>
      </c>
      <c r="V5100" s="2">
        <v>6884120</v>
      </c>
      <c r="W5100" s="2">
        <v>7000150</v>
      </c>
      <c r="X5100" s="2">
        <v>6572310</v>
      </c>
      <c r="Y5100" s="2">
        <v>6083730</v>
      </c>
      <c r="Z5100" s="2">
        <v>5610390</v>
      </c>
      <c r="AA5100" s="2">
        <v>5188320</v>
      </c>
      <c r="AB5100" s="2">
        <v>5167390</v>
      </c>
      <c r="AC5100" s="2">
        <v>5186930</v>
      </c>
      <c r="AD5100" s="2">
        <v>5197540</v>
      </c>
      <c r="AE5100" s="2">
        <v>5227060</v>
      </c>
      <c r="AF5100" s="2">
        <v>5191510</v>
      </c>
    </row>
    <row r="5101" spans="1:32">
      <c r="A5101" t="s">
        <v>6603</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6604</v>
      </c>
      <c r="B5102" t="s">
        <v>19</v>
      </c>
      <c r="C5102" s="2">
        <v>173860000000000</v>
      </c>
      <c r="D5102" s="2">
        <v>189873000000000</v>
      </c>
      <c r="E5102" s="2">
        <v>190963000000000</v>
      </c>
      <c r="F5102" s="2">
        <v>194974000000000</v>
      </c>
      <c r="G5102" s="2">
        <v>193594000000000</v>
      </c>
      <c r="H5102" s="2">
        <v>192624000000000</v>
      </c>
      <c r="I5102" s="2">
        <v>192260000000000</v>
      </c>
      <c r="J5102" s="2">
        <v>195638000000000</v>
      </c>
      <c r="K5102" s="2">
        <v>198631000000000</v>
      </c>
      <c r="L5102" s="2">
        <v>200106000000000</v>
      </c>
      <c r="M5102" s="2">
        <v>199964000000000</v>
      </c>
      <c r="N5102" s="2">
        <v>200412000000000</v>
      </c>
      <c r="O5102" s="2">
        <v>199457000000000</v>
      </c>
      <c r="P5102" s="2">
        <v>201709000000000</v>
      </c>
      <c r="Q5102" s="2">
        <v>202355000000000</v>
      </c>
      <c r="R5102" s="2">
        <v>202303000000000</v>
      </c>
      <c r="S5102" s="2">
        <v>202150000000000</v>
      </c>
      <c r="T5102" s="2">
        <v>200968000000000</v>
      </c>
      <c r="U5102" s="2">
        <v>200292000000000</v>
      </c>
      <c r="V5102" s="2">
        <v>201658000000000</v>
      </c>
      <c r="W5102" s="2">
        <v>203479000000000</v>
      </c>
      <c r="X5102" s="2">
        <v>207025000000000</v>
      </c>
      <c r="Y5102" s="2">
        <v>211053000000000</v>
      </c>
      <c r="Z5102" s="2">
        <v>215518000000000</v>
      </c>
      <c r="AA5102" s="2">
        <v>217532000000000</v>
      </c>
      <c r="AB5102" s="2">
        <v>218355000000000</v>
      </c>
      <c r="AC5102" s="2">
        <v>220065000000000</v>
      </c>
      <c r="AD5102" s="2">
        <v>222120000000000</v>
      </c>
      <c r="AE5102" s="2">
        <v>224164000000000</v>
      </c>
      <c r="AF5102" s="2">
        <v>225272000000000</v>
      </c>
    </row>
    <row r="5103" spans="1:32">
      <c r="A5103" t="s">
        <v>6605</v>
      </c>
      <c r="B5103" t="s">
        <v>19</v>
      </c>
      <c r="C5103" s="2">
        <v>2755720000000</v>
      </c>
      <c r="D5103" s="2">
        <v>2860220000000</v>
      </c>
      <c r="E5103" s="2">
        <v>2829030000000</v>
      </c>
      <c r="F5103" s="2">
        <v>3072220000000</v>
      </c>
      <c r="G5103" s="2">
        <v>3092930000000</v>
      </c>
      <c r="H5103" s="2">
        <v>2960220000000</v>
      </c>
      <c r="I5103" s="2">
        <v>2985150000000</v>
      </c>
      <c r="J5103" s="2">
        <v>3079240000000</v>
      </c>
      <c r="K5103" s="2">
        <v>3156120000000</v>
      </c>
      <c r="L5103" s="2">
        <v>3230480000000</v>
      </c>
      <c r="M5103" s="2">
        <v>3256810000000</v>
      </c>
      <c r="N5103" s="2">
        <v>3283550000000</v>
      </c>
      <c r="O5103" s="2">
        <v>3272770000000</v>
      </c>
      <c r="P5103" s="2">
        <v>3315660000000</v>
      </c>
      <c r="Q5103" s="2">
        <v>3350080000000</v>
      </c>
      <c r="R5103" s="2">
        <v>3350700000000</v>
      </c>
      <c r="S5103" s="2">
        <v>3363630000000</v>
      </c>
      <c r="T5103" s="2">
        <v>3339720000000</v>
      </c>
      <c r="U5103" s="2">
        <v>3318040000000</v>
      </c>
      <c r="V5103" s="2">
        <v>3368800000000</v>
      </c>
      <c r="W5103" s="2">
        <v>3392240000000</v>
      </c>
      <c r="X5103" s="2">
        <v>3452770000000</v>
      </c>
      <c r="Y5103" s="2">
        <v>3517760000000</v>
      </c>
      <c r="Z5103" s="2">
        <v>3580000000000</v>
      </c>
      <c r="AA5103" s="2">
        <v>3616320000000</v>
      </c>
      <c r="AB5103" s="2">
        <v>3633460000000</v>
      </c>
      <c r="AC5103" s="2">
        <v>3669200000000</v>
      </c>
      <c r="AD5103" s="2">
        <v>3667500000000</v>
      </c>
      <c r="AE5103" s="2">
        <v>3696290000000</v>
      </c>
      <c r="AF5103" s="2">
        <v>3720330000000</v>
      </c>
    </row>
    <row r="5104" spans="1:32">
      <c r="A5104" t="s">
        <v>6606</v>
      </c>
      <c r="B5104" t="s">
        <v>19</v>
      </c>
      <c r="C5104" s="2">
        <v>1037960000000</v>
      </c>
      <c r="D5104" s="2">
        <v>1082770000000</v>
      </c>
      <c r="E5104" s="2">
        <v>1071460000000</v>
      </c>
      <c r="F5104" s="2">
        <v>1144330000000</v>
      </c>
      <c r="G5104" s="2">
        <v>1151990000000</v>
      </c>
      <c r="H5104" s="2">
        <v>1115360000000</v>
      </c>
      <c r="I5104" s="2">
        <v>1120620000000</v>
      </c>
      <c r="J5104" s="2">
        <v>1148750000000</v>
      </c>
      <c r="K5104" s="2">
        <v>1172410000000</v>
      </c>
      <c r="L5104" s="2">
        <v>1194210000000</v>
      </c>
      <c r="M5104" s="2">
        <v>1200100000000</v>
      </c>
      <c r="N5104" s="2">
        <v>1207100000000</v>
      </c>
      <c r="O5104" s="2">
        <v>1201790000000</v>
      </c>
      <c r="P5104" s="2">
        <v>1215980000000</v>
      </c>
      <c r="Q5104" s="2">
        <v>1225510000000</v>
      </c>
      <c r="R5104" s="2">
        <v>1223450000000</v>
      </c>
      <c r="S5104" s="2">
        <v>1226000000000</v>
      </c>
      <c r="T5104" s="2">
        <v>1218680000000</v>
      </c>
      <c r="U5104" s="2">
        <v>1210960000000</v>
      </c>
      <c r="V5104" s="2">
        <v>1227600000000</v>
      </c>
      <c r="W5104" s="2">
        <v>1236860000000</v>
      </c>
      <c r="X5104" s="2">
        <v>1258470000000</v>
      </c>
      <c r="Y5104" s="2">
        <v>1281820000000</v>
      </c>
      <c r="Z5104" s="2">
        <v>1304870000000</v>
      </c>
      <c r="AA5104" s="2">
        <v>1317240000000</v>
      </c>
      <c r="AB5104" s="2">
        <v>1323710000000</v>
      </c>
      <c r="AC5104" s="2">
        <v>1337260000000</v>
      </c>
      <c r="AD5104" s="2">
        <v>1339170000000</v>
      </c>
      <c r="AE5104" s="2">
        <v>1350110000000</v>
      </c>
      <c r="AF5104" s="2">
        <v>1357910000000</v>
      </c>
    </row>
    <row r="5105" spans="1:32">
      <c r="A5105" t="s">
        <v>6607</v>
      </c>
      <c r="B5105" t="s">
        <v>19</v>
      </c>
      <c r="C5105" s="2">
        <v>764475000000</v>
      </c>
      <c r="D5105" s="2">
        <v>802910000000</v>
      </c>
      <c r="E5105" s="2">
        <v>794801000000</v>
      </c>
      <c r="F5105" s="2">
        <v>852746000000</v>
      </c>
      <c r="G5105" s="2">
        <v>858045000000</v>
      </c>
      <c r="H5105" s="2">
        <v>827393000000</v>
      </c>
      <c r="I5105" s="2">
        <v>831751000000</v>
      </c>
      <c r="J5105" s="2">
        <v>855420000000</v>
      </c>
      <c r="K5105" s="2">
        <v>874558000000</v>
      </c>
      <c r="L5105" s="2">
        <v>892058000000</v>
      </c>
      <c r="M5105" s="2">
        <v>897654000000</v>
      </c>
      <c r="N5105" s="2">
        <v>904104000000</v>
      </c>
      <c r="O5105" s="2">
        <v>901146000000</v>
      </c>
      <c r="P5105" s="2">
        <v>912387000000</v>
      </c>
      <c r="Q5105" s="2">
        <v>920319000000</v>
      </c>
      <c r="R5105" s="2">
        <v>920477000000</v>
      </c>
      <c r="S5105" s="2">
        <v>923398000000</v>
      </c>
      <c r="T5105" s="2">
        <v>917074000000</v>
      </c>
      <c r="U5105" s="2">
        <v>911639000000</v>
      </c>
      <c r="V5105" s="2">
        <v>924308000000</v>
      </c>
      <c r="W5105" s="2">
        <v>930921000000</v>
      </c>
      <c r="X5105" s="2">
        <v>947570000000</v>
      </c>
      <c r="Y5105" s="2">
        <v>965429000000</v>
      </c>
      <c r="Z5105" s="2">
        <v>983449000000</v>
      </c>
      <c r="AA5105" s="2">
        <v>993147000000</v>
      </c>
      <c r="AB5105" s="2">
        <v>997959000000</v>
      </c>
      <c r="AC5105" s="2">
        <v>1007640000000</v>
      </c>
      <c r="AD5105" s="2">
        <v>1009110000000</v>
      </c>
      <c r="AE5105" s="2">
        <v>1017270000000</v>
      </c>
      <c r="AF5105" s="2">
        <v>1023580000000</v>
      </c>
    </row>
    <row r="5106" spans="1:32">
      <c r="A5106" t="s">
        <v>6608</v>
      </c>
      <c r="B5106" t="s">
        <v>19</v>
      </c>
      <c r="C5106" s="2">
        <v>21593200000</v>
      </c>
      <c r="D5106" s="2">
        <v>22822200000</v>
      </c>
      <c r="E5106" s="2">
        <v>22678800000</v>
      </c>
      <c r="F5106" s="2">
        <v>24040800000</v>
      </c>
      <c r="G5106" s="2">
        <v>24191000000</v>
      </c>
      <c r="H5106" s="2">
        <v>23503900000</v>
      </c>
      <c r="I5106" s="2">
        <v>23556100000</v>
      </c>
      <c r="J5106" s="2">
        <v>24133300000</v>
      </c>
      <c r="K5106" s="2">
        <v>24601300000</v>
      </c>
      <c r="L5106" s="2">
        <v>25000200000</v>
      </c>
      <c r="M5106" s="2">
        <v>25102400000</v>
      </c>
      <c r="N5106" s="2">
        <v>25244600000</v>
      </c>
      <c r="O5106" s="2">
        <v>25147100000</v>
      </c>
      <c r="P5106" s="2">
        <v>25440600000</v>
      </c>
      <c r="Q5106" s="2">
        <v>25618800000</v>
      </c>
      <c r="R5106" s="2">
        <v>25595300000</v>
      </c>
      <c r="S5106" s="2">
        <v>25644900000</v>
      </c>
      <c r="T5106" s="2">
        <v>25473100000</v>
      </c>
      <c r="U5106" s="2">
        <v>25321900000</v>
      </c>
      <c r="V5106" s="2">
        <v>25635900000</v>
      </c>
      <c r="W5106" s="2">
        <v>25829000000</v>
      </c>
      <c r="X5106" s="2">
        <v>26272400000</v>
      </c>
      <c r="Y5106" s="2">
        <v>26769000000</v>
      </c>
      <c r="Z5106" s="2">
        <v>27271300000</v>
      </c>
      <c r="AA5106" s="2">
        <v>27526500000</v>
      </c>
      <c r="AB5106" s="2">
        <v>27654200000</v>
      </c>
      <c r="AC5106" s="2">
        <v>27911000000</v>
      </c>
      <c r="AD5106" s="2">
        <v>27992600000</v>
      </c>
      <c r="AE5106" s="2">
        <v>28216600000</v>
      </c>
      <c r="AF5106" s="2">
        <v>28384000000</v>
      </c>
    </row>
    <row r="5107" spans="1:32">
      <c r="A5107" t="s">
        <v>6609</v>
      </c>
      <c r="B5107" t="s">
        <v>19</v>
      </c>
      <c r="C5107" s="2">
        <v>20559000000</v>
      </c>
      <c r="D5107" s="2">
        <v>21721600000</v>
      </c>
      <c r="E5107" s="2">
        <v>21578000000</v>
      </c>
      <c r="F5107" s="2">
        <v>22883400000</v>
      </c>
      <c r="G5107" s="2">
        <v>23029600000</v>
      </c>
      <c r="H5107" s="2">
        <v>22365100000</v>
      </c>
      <c r="I5107" s="2">
        <v>22415900000</v>
      </c>
      <c r="J5107" s="2">
        <v>22971600000</v>
      </c>
      <c r="K5107" s="2">
        <v>23418700000</v>
      </c>
      <c r="L5107" s="2">
        <v>23803100000</v>
      </c>
      <c r="M5107" s="2">
        <v>23900800000</v>
      </c>
      <c r="N5107" s="2">
        <v>24045600000</v>
      </c>
      <c r="O5107" s="2">
        <v>23957900000</v>
      </c>
      <c r="P5107" s="2">
        <v>24234300000</v>
      </c>
      <c r="Q5107" s="2">
        <v>24403500000</v>
      </c>
      <c r="R5107" s="2">
        <v>24388600000</v>
      </c>
      <c r="S5107" s="2">
        <v>24432800000</v>
      </c>
      <c r="T5107" s="2">
        <v>24271200000</v>
      </c>
      <c r="U5107" s="2">
        <v>24130100000</v>
      </c>
      <c r="V5107" s="2">
        <v>24426400000</v>
      </c>
      <c r="W5107" s="2">
        <v>24611600000</v>
      </c>
      <c r="X5107" s="2">
        <v>25038800000</v>
      </c>
      <c r="Y5107" s="2">
        <v>25505500000</v>
      </c>
      <c r="Z5107" s="2">
        <v>25986900000</v>
      </c>
      <c r="AA5107" s="2">
        <v>26233600000</v>
      </c>
      <c r="AB5107" s="2">
        <v>26358700000</v>
      </c>
      <c r="AC5107" s="2">
        <v>26605900000</v>
      </c>
      <c r="AD5107" s="2">
        <v>26671300000</v>
      </c>
      <c r="AE5107" s="2">
        <v>26887300000</v>
      </c>
      <c r="AF5107" s="2">
        <v>27050500000</v>
      </c>
    </row>
    <row r="5108" spans="1:32">
      <c r="A5108" t="s">
        <v>6610</v>
      </c>
      <c r="B5108" t="s">
        <v>19</v>
      </c>
      <c r="C5108" s="2">
        <v>168713000000</v>
      </c>
      <c r="D5108" s="2">
        <v>175279000000</v>
      </c>
      <c r="E5108" s="2">
        <v>173364000000</v>
      </c>
      <c r="F5108" s="2">
        <v>188149000000</v>
      </c>
      <c r="G5108" s="2">
        <v>189465000000</v>
      </c>
      <c r="H5108" s="2">
        <v>181427000000</v>
      </c>
      <c r="I5108" s="2">
        <v>182849000000</v>
      </c>
      <c r="J5108" s="2">
        <v>188603000000</v>
      </c>
      <c r="K5108" s="2">
        <v>193355000000</v>
      </c>
      <c r="L5108" s="2">
        <v>197790000000</v>
      </c>
      <c r="M5108" s="2">
        <v>199372000000</v>
      </c>
      <c r="N5108" s="2">
        <v>200978000000</v>
      </c>
      <c r="O5108" s="2">
        <v>200387000000</v>
      </c>
      <c r="P5108" s="2">
        <v>203010000000</v>
      </c>
      <c r="Q5108" s="2">
        <v>205057000000</v>
      </c>
      <c r="R5108" s="2">
        <v>205119000000</v>
      </c>
      <c r="S5108" s="2">
        <v>205886000000</v>
      </c>
      <c r="T5108" s="2">
        <v>204441000000</v>
      </c>
      <c r="U5108" s="2">
        <v>203116000000</v>
      </c>
      <c r="V5108" s="2">
        <v>206267000000</v>
      </c>
      <c r="W5108" s="2">
        <v>207643000000</v>
      </c>
      <c r="X5108" s="2">
        <v>211317000000</v>
      </c>
      <c r="Y5108" s="2">
        <v>215352000000</v>
      </c>
      <c r="Z5108" s="2">
        <v>219170000000</v>
      </c>
      <c r="AA5108" s="2">
        <v>221341000000</v>
      </c>
      <c r="AB5108" s="2">
        <v>222445000000</v>
      </c>
      <c r="AC5108" s="2">
        <v>224603000000</v>
      </c>
      <c r="AD5108" s="2">
        <v>224576000000</v>
      </c>
      <c r="AE5108" s="2">
        <v>226295000000</v>
      </c>
      <c r="AF5108" s="2">
        <v>227734000000</v>
      </c>
    </row>
    <row r="5109" spans="1:32">
      <c r="A5109" t="s">
        <v>6611</v>
      </c>
      <c r="B5109" t="s">
        <v>19</v>
      </c>
      <c r="C5109" s="2">
        <v>1929140000</v>
      </c>
      <c r="D5109" s="2">
        <v>2025710000</v>
      </c>
      <c r="E5109" s="2">
        <v>2005880000</v>
      </c>
      <c r="F5109" s="2">
        <v>2101990000</v>
      </c>
      <c r="G5109" s="2">
        <v>2115130000</v>
      </c>
      <c r="H5109" s="2">
        <v>2073440000</v>
      </c>
      <c r="I5109" s="2">
        <v>2073700000</v>
      </c>
      <c r="J5109" s="2">
        <v>2111180000</v>
      </c>
      <c r="K5109" s="2">
        <v>2147870000</v>
      </c>
      <c r="L5109" s="2">
        <v>2173590000</v>
      </c>
      <c r="M5109" s="2">
        <v>2176490000</v>
      </c>
      <c r="N5109" s="2">
        <v>2182430000</v>
      </c>
      <c r="O5109" s="2">
        <v>2172120000</v>
      </c>
      <c r="P5109" s="2">
        <v>2193110000</v>
      </c>
      <c r="Q5109" s="2">
        <v>2203400000</v>
      </c>
      <c r="R5109" s="2">
        <v>2196880000</v>
      </c>
      <c r="S5109" s="2">
        <v>2198080000</v>
      </c>
      <c r="T5109" s="2">
        <v>2184400000</v>
      </c>
      <c r="U5109" s="2">
        <v>2171180000</v>
      </c>
      <c r="V5109" s="2">
        <v>2197350000</v>
      </c>
      <c r="W5109" s="2">
        <v>2216140000</v>
      </c>
      <c r="X5109" s="2">
        <v>2252580000</v>
      </c>
      <c r="Y5109" s="2">
        <v>2294200000</v>
      </c>
      <c r="Z5109" s="2">
        <v>2335580000</v>
      </c>
      <c r="AA5109" s="2">
        <v>2358040000</v>
      </c>
      <c r="AB5109" s="2">
        <v>2368410000</v>
      </c>
      <c r="AC5109" s="2">
        <v>2392140000</v>
      </c>
      <c r="AD5109" s="2">
        <v>2401120000</v>
      </c>
      <c r="AE5109" s="2">
        <v>2419050000</v>
      </c>
      <c r="AF5109" s="2">
        <v>2432900000</v>
      </c>
    </row>
    <row r="5110" spans="1:32">
      <c r="A5110" t="s">
        <v>6612</v>
      </c>
      <c r="B5110" t="s">
        <v>19</v>
      </c>
      <c r="C5110" s="2">
        <v>7674730000</v>
      </c>
      <c r="D5110" s="2">
        <v>8138570000</v>
      </c>
      <c r="E5110" s="2">
        <v>8087010000</v>
      </c>
      <c r="F5110" s="2">
        <v>8561340000</v>
      </c>
      <c r="G5110" s="2">
        <v>8613930000</v>
      </c>
      <c r="H5110" s="2">
        <v>8375890000</v>
      </c>
      <c r="I5110" s="2">
        <v>8391730000</v>
      </c>
      <c r="J5110" s="2">
        <v>8596300000</v>
      </c>
      <c r="K5110" s="2">
        <v>8759450000</v>
      </c>
      <c r="L5110" s="2">
        <v>8899130000</v>
      </c>
      <c r="M5110" s="2">
        <v>8933400000</v>
      </c>
      <c r="N5110" s="2">
        <v>8985680000</v>
      </c>
      <c r="O5110" s="2">
        <v>8952640000</v>
      </c>
      <c r="P5110" s="2">
        <v>9056370000</v>
      </c>
      <c r="Q5110" s="2">
        <v>9117910000</v>
      </c>
      <c r="R5110" s="2">
        <v>9113120000</v>
      </c>
      <c r="S5110" s="2">
        <v>9132310000</v>
      </c>
      <c r="T5110" s="2">
        <v>9072070000</v>
      </c>
      <c r="U5110" s="2">
        <v>9020020000</v>
      </c>
      <c r="V5110" s="2">
        <v>9130230000</v>
      </c>
      <c r="W5110" s="2">
        <v>9196670000</v>
      </c>
      <c r="X5110" s="2">
        <v>9357390000</v>
      </c>
      <c r="Y5110" s="2">
        <v>9534470000</v>
      </c>
      <c r="Z5110" s="2">
        <v>9717030000</v>
      </c>
      <c r="AA5110" s="2">
        <v>9808800000</v>
      </c>
      <c r="AB5110" s="2">
        <v>9854320000</v>
      </c>
      <c r="AC5110" s="2">
        <v>9945260000</v>
      </c>
      <c r="AD5110" s="2">
        <v>9978870000</v>
      </c>
      <c r="AE5110" s="2">
        <v>10061200000</v>
      </c>
      <c r="AF5110" s="2">
        <v>10118800000</v>
      </c>
    </row>
    <row r="5111" spans="1:32">
      <c r="A5111" t="s">
        <v>6613</v>
      </c>
      <c r="B5111" t="s">
        <v>19</v>
      </c>
      <c r="C5111" s="2">
        <v>5931860000000</v>
      </c>
      <c r="D5111" s="2">
        <v>6154760000000</v>
      </c>
      <c r="E5111" s="2">
        <v>6450760000000</v>
      </c>
      <c r="F5111" s="2">
        <v>6425000000000</v>
      </c>
      <c r="G5111" s="2">
        <v>6058910000000</v>
      </c>
      <c r="H5111" s="2">
        <v>5858470000000</v>
      </c>
      <c r="I5111" s="2">
        <v>5814010000000</v>
      </c>
      <c r="J5111" s="2">
        <v>2654360000000</v>
      </c>
      <c r="K5111" s="2">
        <v>2481220000000</v>
      </c>
      <c r="L5111" s="2">
        <v>2586520000000</v>
      </c>
      <c r="M5111" s="2">
        <v>2672820000000</v>
      </c>
      <c r="N5111" s="2">
        <v>2718570000000</v>
      </c>
      <c r="O5111" s="2">
        <v>2759400000000</v>
      </c>
      <c r="P5111" s="2">
        <v>2860360000000</v>
      </c>
      <c r="Q5111" s="2">
        <v>2933820000000</v>
      </c>
      <c r="R5111" s="2">
        <v>2978290000000</v>
      </c>
      <c r="S5111" s="2">
        <v>2975490000000</v>
      </c>
      <c r="T5111" s="2">
        <v>2979150000000</v>
      </c>
      <c r="U5111" s="2">
        <v>3005690000000</v>
      </c>
      <c r="V5111" s="2">
        <v>3029370000000</v>
      </c>
      <c r="W5111" s="2">
        <v>3096530000000</v>
      </c>
      <c r="X5111" s="2">
        <v>3172840000000</v>
      </c>
      <c r="Y5111" s="2">
        <v>3249420000000</v>
      </c>
      <c r="Z5111" s="2">
        <v>3322520000000</v>
      </c>
      <c r="AA5111" s="2">
        <v>3376030000000</v>
      </c>
      <c r="AB5111" s="2">
        <v>3394000000000</v>
      </c>
      <c r="AC5111" s="2">
        <v>3411010000000</v>
      </c>
      <c r="AD5111" s="2">
        <v>3444820000000</v>
      </c>
      <c r="AE5111" s="2">
        <v>3495950000000</v>
      </c>
      <c r="AF5111" s="2">
        <v>3531270000000</v>
      </c>
    </row>
    <row r="5112" spans="1:32">
      <c r="A5112" t="s">
        <v>6614</v>
      </c>
      <c r="B5112" t="s">
        <v>19</v>
      </c>
      <c r="C5112" s="2">
        <v>314193000</v>
      </c>
      <c r="D5112" s="2">
        <v>340842000</v>
      </c>
      <c r="E5112" s="2">
        <v>334924000</v>
      </c>
      <c r="F5112" s="2">
        <v>340098000</v>
      </c>
      <c r="G5112" s="2">
        <v>339018000</v>
      </c>
      <c r="H5112" s="2">
        <v>336481000</v>
      </c>
      <c r="I5112" s="2">
        <v>334132000</v>
      </c>
      <c r="J5112" s="2">
        <v>338682000</v>
      </c>
      <c r="K5112" s="2">
        <v>342056000</v>
      </c>
      <c r="L5112" s="2">
        <v>343786000</v>
      </c>
      <c r="M5112" s="2">
        <v>342550000</v>
      </c>
      <c r="N5112" s="2">
        <v>342966000</v>
      </c>
      <c r="O5112" s="2">
        <v>341242000</v>
      </c>
      <c r="P5112" s="2">
        <v>344318000</v>
      </c>
      <c r="Q5112" s="2">
        <v>344924000</v>
      </c>
      <c r="R5112" s="2">
        <v>344116000</v>
      </c>
      <c r="S5112" s="2">
        <v>343605000</v>
      </c>
      <c r="T5112" s="2">
        <v>341075000</v>
      </c>
      <c r="U5112" s="2">
        <v>339436000</v>
      </c>
      <c r="V5112" s="2">
        <v>341444000</v>
      </c>
      <c r="W5112" s="2">
        <v>344007000</v>
      </c>
      <c r="X5112" s="2">
        <v>349538000</v>
      </c>
      <c r="Y5112" s="2">
        <v>356069000</v>
      </c>
      <c r="Z5112" s="2">
        <v>363353000</v>
      </c>
      <c r="AA5112" s="2">
        <v>366246000</v>
      </c>
      <c r="AB5112" s="2">
        <v>367500000</v>
      </c>
      <c r="AC5112" s="2">
        <v>370114000</v>
      </c>
      <c r="AD5112" s="2">
        <v>373159000</v>
      </c>
      <c r="AE5112" s="2">
        <v>376406000</v>
      </c>
      <c r="AF5112" s="2">
        <v>378133000</v>
      </c>
    </row>
    <row r="5113" spans="1:32">
      <c r="A5113" t="s">
        <v>6615</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6616</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6617</v>
      </c>
      <c r="B5115" t="s">
        <v>19</v>
      </c>
      <c r="C5115" s="2">
        <v>1231470000</v>
      </c>
      <c r="D5115" s="2">
        <v>1268620000</v>
      </c>
      <c r="E5115" s="2">
        <v>1216660000</v>
      </c>
      <c r="F5115" s="2">
        <v>1190200000</v>
      </c>
      <c r="G5115" s="2">
        <v>1174490000</v>
      </c>
      <c r="H5115" s="2">
        <v>1148160000</v>
      </c>
      <c r="I5115" s="2">
        <v>1120100000</v>
      </c>
      <c r="J5115" s="2">
        <v>1104000000</v>
      </c>
      <c r="K5115" s="2">
        <v>1095190000</v>
      </c>
      <c r="L5115" s="2">
        <v>1084000000</v>
      </c>
      <c r="M5115" s="2">
        <v>1072210000</v>
      </c>
      <c r="N5115" s="2">
        <v>1063760000</v>
      </c>
      <c r="O5115" s="2">
        <v>1057410000</v>
      </c>
      <c r="P5115" s="2">
        <v>1049910000</v>
      </c>
      <c r="Q5115" s="2">
        <v>1047150000</v>
      </c>
      <c r="R5115" s="2">
        <v>1046480000</v>
      </c>
      <c r="S5115" s="2">
        <v>1048470000</v>
      </c>
      <c r="T5115" s="2">
        <v>1052390000</v>
      </c>
      <c r="U5115" s="2">
        <v>1058350000</v>
      </c>
      <c r="V5115" s="2">
        <v>1063660000</v>
      </c>
      <c r="W5115" s="2">
        <v>1069030000</v>
      </c>
      <c r="X5115" s="2">
        <v>1074370000</v>
      </c>
      <c r="Y5115" s="2">
        <v>1085670000</v>
      </c>
      <c r="Z5115" s="2">
        <v>1095690000</v>
      </c>
      <c r="AA5115" s="2">
        <v>1105050000</v>
      </c>
      <c r="AB5115" s="2">
        <v>1113050000</v>
      </c>
      <c r="AC5115" s="2">
        <v>1116380000</v>
      </c>
      <c r="AD5115" s="2">
        <v>1117040000</v>
      </c>
      <c r="AE5115" s="2">
        <v>1120370000</v>
      </c>
      <c r="AF5115" s="2">
        <v>1128990000</v>
      </c>
    </row>
    <row r="5116" spans="1:32">
      <c r="A5116" t="s">
        <v>6618</v>
      </c>
      <c r="B5116" t="s">
        <v>19</v>
      </c>
      <c r="C5116" s="2">
        <v>6982790000</v>
      </c>
      <c r="D5116" s="2">
        <v>7194000000</v>
      </c>
      <c r="E5116" s="2">
        <v>6889510000</v>
      </c>
      <c r="F5116" s="2">
        <v>6746030000</v>
      </c>
      <c r="G5116" s="2">
        <v>6661970000</v>
      </c>
      <c r="H5116" s="2">
        <v>6518440000</v>
      </c>
      <c r="I5116" s="2">
        <v>6364940000</v>
      </c>
      <c r="J5116" s="2">
        <v>6277700000</v>
      </c>
      <c r="K5116" s="2">
        <v>6230630000</v>
      </c>
      <c r="L5116" s="2">
        <v>6170100000</v>
      </c>
      <c r="M5116" s="2">
        <v>6105860000</v>
      </c>
      <c r="N5116" s="2">
        <v>6059820000</v>
      </c>
      <c r="O5116" s="2">
        <v>6025410000</v>
      </c>
      <c r="P5116" s="2">
        <v>5984160000</v>
      </c>
      <c r="Q5116" s="2">
        <v>5968960000</v>
      </c>
      <c r="R5116" s="2">
        <v>5965220000</v>
      </c>
      <c r="S5116" s="2">
        <v>5976190000</v>
      </c>
      <c r="T5116" s="2">
        <v>5997960000</v>
      </c>
      <c r="U5116" s="2">
        <v>6031100000</v>
      </c>
      <c r="V5116" s="2">
        <v>6060620000</v>
      </c>
      <c r="W5116" s="2">
        <v>6090490000</v>
      </c>
      <c r="X5116" s="2">
        <v>6120130000</v>
      </c>
      <c r="Y5116" s="2">
        <v>6183060000</v>
      </c>
      <c r="Z5116" s="2">
        <v>6238800000</v>
      </c>
      <c r="AA5116" s="2">
        <v>6290880000</v>
      </c>
      <c r="AB5116" s="2">
        <v>6335340000</v>
      </c>
      <c r="AC5116" s="2">
        <v>6353770000</v>
      </c>
      <c r="AD5116" s="2">
        <v>6357410000</v>
      </c>
      <c r="AE5116" s="2">
        <v>6375880000</v>
      </c>
      <c r="AF5116" s="2">
        <v>6423760000</v>
      </c>
    </row>
    <row r="5117" spans="1:32">
      <c r="A5117" t="s">
        <v>6619</v>
      </c>
      <c r="B5117" t="s">
        <v>19</v>
      </c>
      <c r="C5117" s="2">
        <v>12580100000</v>
      </c>
      <c r="D5117" s="2">
        <v>12942400000</v>
      </c>
      <c r="E5117" s="2">
        <v>12438300000</v>
      </c>
      <c r="F5117" s="2">
        <v>12172500000</v>
      </c>
      <c r="G5117" s="2">
        <v>12013800000</v>
      </c>
      <c r="H5117" s="2">
        <v>11752300000</v>
      </c>
      <c r="I5117" s="2">
        <v>11474200000</v>
      </c>
      <c r="J5117" s="2">
        <v>11314800000</v>
      </c>
      <c r="K5117" s="2">
        <v>11226900000</v>
      </c>
      <c r="L5117" s="2">
        <v>11116500000</v>
      </c>
      <c r="M5117" s="2">
        <v>10999400000</v>
      </c>
      <c r="N5117" s="2">
        <v>10914700000</v>
      </c>
      <c r="O5117" s="2">
        <v>10851500000</v>
      </c>
      <c r="P5117" s="2">
        <v>10776700000</v>
      </c>
      <c r="Q5117" s="2">
        <v>10748900000</v>
      </c>
      <c r="R5117" s="2">
        <v>10742100000</v>
      </c>
      <c r="S5117" s="2">
        <v>10761700000</v>
      </c>
      <c r="T5117" s="2">
        <v>10800300000</v>
      </c>
      <c r="U5117" s="2">
        <v>10859700000</v>
      </c>
      <c r="V5117" s="2">
        <v>10912600000</v>
      </c>
      <c r="W5117" s="2">
        <v>10966600000</v>
      </c>
      <c r="X5117" s="2">
        <v>11019900000</v>
      </c>
      <c r="Y5117" s="2">
        <v>11133000000</v>
      </c>
      <c r="Z5117" s="2">
        <v>11233500000</v>
      </c>
      <c r="AA5117" s="2">
        <v>11327400000</v>
      </c>
      <c r="AB5117" s="2">
        <v>11407300000</v>
      </c>
      <c r="AC5117" s="2">
        <v>11440400000</v>
      </c>
      <c r="AD5117" s="2">
        <v>11446800000</v>
      </c>
      <c r="AE5117" s="2">
        <v>11480000000</v>
      </c>
      <c r="AF5117" s="2">
        <v>11565800000</v>
      </c>
    </row>
    <row r="5118" spans="1:32">
      <c r="A5118" t="s">
        <v>6620</v>
      </c>
      <c r="B5118" t="s">
        <v>19</v>
      </c>
      <c r="C5118" s="2">
        <v>748401000</v>
      </c>
      <c r="D5118" s="2">
        <v>767907000</v>
      </c>
      <c r="E5118" s="2">
        <v>735687000</v>
      </c>
      <c r="F5118" s="2">
        <v>724464000</v>
      </c>
      <c r="G5118" s="2">
        <v>718295000</v>
      </c>
      <c r="H5118" s="2">
        <v>707244000</v>
      </c>
      <c r="I5118" s="2">
        <v>695253000</v>
      </c>
      <c r="J5118" s="2">
        <v>688875000</v>
      </c>
      <c r="K5118" s="2">
        <v>685698000</v>
      </c>
      <c r="L5118" s="2">
        <v>681406000</v>
      </c>
      <c r="M5118" s="2">
        <v>676474000</v>
      </c>
      <c r="N5118" s="2">
        <v>672779000</v>
      </c>
      <c r="O5118" s="2">
        <v>670209000</v>
      </c>
      <c r="P5118" s="2">
        <v>666803000</v>
      </c>
      <c r="Q5118" s="2">
        <v>665480000</v>
      </c>
      <c r="R5118" s="2">
        <v>665093000</v>
      </c>
      <c r="S5118" s="2">
        <v>666004000</v>
      </c>
      <c r="T5118" s="2">
        <v>667809000</v>
      </c>
      <c r="U5118" s="2">
        <v>670726000</v>
      </c>
      <c r="V5118" s="2">
        <v>673343000</v>
      </c>
      <c r="W5118" s="2">
        <v>676071000</v>
      </c>
      <c r="X5118" s="2">
        <v>678734000</v>
      </c>
      <c r="Y5118" s="2">
        <v>684424000</v>
      </c>
      <c r="Z5118" s="2">
        <v>689482000</v>
      </c>
      <c r="AA5118" s="2">
        <v>694228000</v>
      </c>
      <c r="AB5118" s="2">
        <v>698209000</v>
      </c>
      <c r="AC5118" s="2">
        <v>699790000</v>
      </c>
      <c r="AD5118" s="2">
        <v>700037000</v>
      </c>
      <c r="AE5118" s="2">
        <v>701667000</v>
      </c>
      <c r="AF5118" s="2">
        <v>705868000</v>
      </c>
    </row>
    <row r="5119" spans="1:32">
      <c r="A5119" t="s">
        <v>6621</v>
      </c>
      <c r="B5119" t="s">
        <v>19</v>
      </c>
      <c r="C5119" s="2">
        <v>555339000</v>
      </c>
      <c r="D5119" s="2">
        <v>570197000</v>
      </c>
      <c r="E5119" s="2">
        <v>549590000</v>
      </c>
      <c r="F5119" s="2">
        <v>538246000</v>
      </c>
      <c r="G5119" s="2">
        <v>531423000</v>
      </c>
      <c r="H5119" s="2">
        <v>520447000</v>
      </c>
      <c r="I5119" s="2">
        <v>508808000</v>
      </c>
      <c r="J5119" s="2">
        <v>502151000</v>
      </c>
      <c r="K5119" s="2">
        <v>498457000</v>
      </c>
      <c r="L5119" s="2">
        <v>493872000</v>
      </c>
      <c r="M5119" s="2">
        <v>488958000</v>
      </c>
      <c r="N5119" s="2">
        <v>485350000</v>
      </c>
      <c r="O5119" s="2">
        <v>482690000</v>
      </c>
      <c r="P5119" s="2">
        <v>479530000</v>
      </c>
      <c r="Q5119" s="2">
        <v>478335000</v>
      </c>
      <c r="R5119" s="2">
        <v>478038000</v>
      </c>
      <c r="S5119" s="2">
        <v>478854000</v>
      </c>
      <c r="T5119" s="2">
        <v>480455000</v>
      </c>
      <c r="U5119" s="2">
        <v>482965000</v>
      </c>
      <c r="V5119" s="2">
        <v>485209000</v>
      </c>
      <c r="W5119" s="2">
        <v>487524000</v>
      </c>
      <c r="X5119" s="2">
        <v>489794000</v>
      </c>
      <c r="Y5119" s="2">
        <v>494614000</v>
      </c>
      <c r="Z5119" s="2">
        <v>498906000</v>
      </c>
      <c r="AA5119" s="2">
        <v>502924000</v>
      </c>
      <c r="AB5119" s="2">
        <v>506326000</v>
      </c>
      <c r="AC5119" s="2">
        <v>507717000</v>
      </c>
      <c r="AD5119" s="2">
        <v>507978000</v>
      </c>
      <c r="AE5119" s="2">
        <v>509384000</v>
      </c>
      <c r="AF5119" s="2">
        <v>513008000</v>
      </c>
    </row>
    <row r="5120" spans="1:32">
      <c r="A5120" t="s">
        <v>6622</v>
      </c>
      <c r="B5120" t="s">
        <v>19</v>
      </c>
      <c r="C5120" s="2">
        <v>2167800000</v>
      </c>
      <c r="D5120" s="2">
        <v>2217240000</v>
      </c>
      <c r="E5120" s="2">
        <v>2098730000</v>
      </c>
      <c r="F5120" s="2">
        <v>2095140000</v>
      </c>
      <c r="G5120" s="2">
        <v>2098460000</v>
      </c>
      <c r="H5120" s="2">
        <v>2093730000</v>
      </c>
      <c r="I5120" s="2">
        <v>2086160000</v>
      </c>
      <c r="J5120" s="2">
        <v>2086550000</v>
      </c>
      <c r="K5120" s="2">
        <v>2090200000</v>
      </c>
      <c r="L5120" s="2">
        <v>2091530000</v>
      </c>
      <c r="M5120" s="2">
        <v>2089570000</v>
      </c>
      <c r="N5120" s="2">
        <v>2087220000</v>
      </c>
      <c r="O5120" s="2">
        <v>2087100000</v>
      </c>
      <c r="P5120" s="2">
        <v>2083490000</v>
      </c>
      <c r="Q5120" s="2">
        <v>2081720000</v>
      </c>
      <c r="R5120" s="2">
        <v>2080690000</v>
      </c>
      <c r="S5120" s="2">
        <v>2081890000</v>
      </c>
      <c r="T5120" s="2">
        <v>2084390000</v>
      </c>
      <c r="U5120" s="2">
        <v>2089330000</v>
      </c>
      <c r="V5120" s="2">
        <v>2093840000</v>
      </c>
      <c r="W5120" s="2">
        <v>2098870000</v>
      </c>
      <c r="X5120" s="2">
        <v>2103610000</v>
      </c>
      <c r="Y5120" s="2">
        <v>2114070000</v>
      </c>
      <c r="Z5120" s="2">
        <v>2123320000</v>
      </c>
      <c r="AA5120" s="2">
        <v>2132120000</v>
      </c>
      <c r="AB5120" s="2">
        <v>2139140000</v>
      </c>
      <c r="AC5120" s="2">
        <v>2141500000</v>
      </c>
      <c r="AD5120" s="2">
        <v>2141430000</v>
      </c>
      <c r="AE5120" s="2">
        <v>2144170000</v>
      </c>
      <c r="AF5120" s="2">
        <v>2151180000</v>
      </c>
    </row>
    <row r="5121" spans="1:32">
      <c r="A5121" t="s">
        <v>6623</v>
      </c>
      <c r="B5121" t="s">
        <v>19</v>
      </c>
      <c r="C5121" s="2">
        <v>51282400</v>
      </c>
      <c r="D5121" s="2">
        <v>52242400</v>
      </c>
      <c r="E5121" s="2">
        <v>51760500</v>
      </c>
      <c r="F5121" s="2">
        <v>50237300</v>
      </c>
      <c r="G5121" s="2">
        <v>49207600</v>
      </c>
      <c r="H5121" s="2">
        <v>47848600</v>
      </c>
      <c r="I5121" s="2">
        <v>46465900</v>
      </c>
      <c r="J5121" s="2">
        <v>45606500</v>
      </c>
      <c r="K5121" s="2">
        <v>45059200</v>
      </c>
      <c r="L5121" s="2">
        <v>44463800</v>
      </c>
      <c r="M5121" s="2">
        <v>43853200</v>
      </c>
      <c r="N5121" s="2">
        <v>43391700</v>
      </c>
      <c r="O5121" s="2">
        <v>43042500</v>
      </c>
      <c r="P5121" s="2">
        <v>42676800</v>
      </c>
      <c r="Q5121" s="2">
        <v>42535200</v>
      </c>
      <c r="R5121" s="2">
        <v>42506300</v>
      </c>
      <c r="S5121" s="2">
        <v>42590500</v>
      </c>
      <c r="T5121" s="2">
        <v>42749400</v>
      </c>
      <c r="U5121" s="2">
        <v>43006400</v>
      </c>
      <c r="V5121" s="2">
        <v>43237700</v>
      </c>
      <c r="W5121" s="2">
        <v>43484100</v>
      </c>
      <c r="X5121" s="2">
        <v>43720600</v>
      </c>
      <c r="Y5121" s="2">
        <v>44217400</v>
      </c>
      <c r="Z5121" s="2">
        <v>44667300</v>
      </c>
      <c r="AA5121" s="2">
        <v>45089000</v>
      </c>
      <c r="AB5121" s="2">
        <v>45443500</v>
      </c>
      <c r="AC5121" s="2">
        <v>45589200</v>
      </c>
      <c r="AD5121" s="2">
        <v>45619000</v>
      </c>
      <c r="AE5121" s="2">
        <v>45765200</v>
      </c>
      <c r="AF5121" s="2">
        <v>46137600</v>
      </c>
    </row>
    <row r="5122" spans="1:32">
      <c r="A5122" t="s">
        <v>6624</v>
      </c>
      <c r="B5122" t="s">
        <v>19</v>
      </c>
      <c r="C5122" s="2">
        <v>198416000</v>
      </c>
      <c r="D5122" s="2">
        <v>204400000</v>
      </c>
      <c r="E5122" s="2">
        <v>196009000</v>
      </c>
      <c r="F5122" s="2">
        <v>191762000</v>
      </c>
      <c r="G5122" s="2">
        <v>189244000</v>
      </c>
      <c r="H5122" s="2">
        <v>185017000</v>
      </c>
      <c r="I5122" s="2">
        <v>180512000</v>
      </c>
      <c r="J5122" s="2">
        <v>177930000</v>
      </c>
      <c r="K5122" s="2">
        <v>176518000</v>
      </c>
      <c r="L5122" s="2">
        <v>174723000</v>
      </c>
      <c r="M5122" s="2">
        <v>172831000</v>
      </c>
      <c r="N5122" s="2">
        <v>171475000</v>
      </c>
      <c r="O5122" s="2">
        <v>170456000</v>
      </c>
      <c r="P5122" s="2">
        <v>169251000</v>
      </c>
      <c r="Q5122" s="2">
        <v>168807000</v>
      </c>
      <c r="R5122" s="2">
        <v>168700000</v>
      </c>
      <c r="S5122" s="2">
        <v>169019000</v>
      </c>
      <c r="T5122" s="2">
        <v>169649000</v>
      </c>
      <c r="U5122" s="2">
        <v>170608000</v>
      </c>
      <c r="V5122" s="2">
        <v>171462000</v>
      </c>
      <c r="W5122" s="2">
        <v>172326000</v>
      </c>
      <c r="X5122" s="2">
        <v>173183000</v>
      </c>
      <c r="Y5122" s="2">
        <v>175001000</v>
      </c>
      <c r="Z5122" s="2">
        <v>176613000</v>
      </c>
      <c r="AA5122" s="2">
        <v>178118000</v>
      </c>
      <c r="AB5122" s="2">
        <v>179404000</v>
      </c>
      <c r="AC5122" s="2">
        <v>179938000</v>
      </c>
      <c r="AD5122" s="2">
        <v>180046000</v>
      </c>
      <c r="AE5122" s="2">
        <v>180580000</v>
      </c>
      <c r="AF5122" s="2">
        <v>181966000</v>
      </c>
    </row>
    <row r="5123" spans="1:32">
      <c r="A5123" t="s">
        <v>6625</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6626</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6627</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6628</v>
      </c>
      <c r="B5126" t="s">
        <v>19</v>
      </c>
      <c r="C5126" s="2">
        <v>64592900000000</v>
      </c>
      <c r="D5126" s="2">
        <v>64315700000000</v>
      </c>
      <c r="E5126" s="2">
        <v>62904700000000</v>
      </c>
      <c r="F5126" s="2">
        <v>63858400000000</v>
      </c>
      <c r="G5126" s="2">
        <v>64170900000000</v>
      </c>
      <c r="H5126" s="2">
        <v>64629400000000</v>
      </c>
      <c r="I5126" s="2">
        <v>64952600000000</v>
      </c>
      <c r="J5126" s="2">
        <v>64875000000000</v>
      </c>
      <c r="K5126" s="2">
        <v>64680000000000</v>
      </c>
      <c r="L5126" s="2">
        <v>64412700000000</v>
      </c>
      <c r="M5126" s="2">
        <v>64144400000000</v>
      </c>
      <c r="N5126" s="2">
        <v>63875800000000</v>
      </c>
      <c r="O5126" s="2">
        <v>63707100000000</v>
      </c>
      <c r="P5126" s="2">
        <v>63601500000000</v>
      </c>
      <c r="Q5126" s="2">
        <v>63563700000000</v>
      </c>
      <c r="R5126" s="2">
        <v>63666200000000</v>
      </c>
      <c r="S5126" s="2">
        <v>63775000000000</v>
      </c>
      <c r="T5126" s="2">
        <v>63862000000000</v>
      </c>
      <c r="U5126" s="2">
        <v>64135500000000</v>
      </c>
      <c r="V5126" s="2">
        <v>64262200000000</v>
      </c>
      <c r="W5126" s="2">
        <v>64436100000000</v>
      </c>
      <c r="X5126" s="2">
        <v>64752000000000</v>
      </c>
      <c r="Y5126" s="2">
        <v>65103200000000</v>
      </c>
      <c r="Z5126" s="2">
        <v>65471100000000</v>
      </c>
      <c r="AA5126" s="2">
        <v>65794000000000</v>
      </c>
      <c r="AB5126" s="2">
        <v>65786400000000</v>
      </c>
      <c r="AC5126" s="2">
        <v>66127200000000</v>
      </c>
      <c r="AD5126" s="2">
        <v>66484800000000</v>
      </c>
      <c r="AE5126" s="2">
        <v>66843400000000</v>
      </c>
      <c r="AF5126" s="2">
        <v>67187400000000</v>
      </c>
    </row>
    <row r="5127" spans="1:32">
      <c r="A5127" t="s">
        <v>6629</v>
      </c>
      <c r="B5127" t="s">
        <v>19</v>
      </c>
      <c r="C5127" s="2">
        <v>5873830000</v>
      </c>
      <c r="D5127" s="2">
        <v>5803320000</v>
      </c>
      <c r="E5127" s="2">
        <v>5751470000</v>
      </c>
      <c r="F5127" s="2">
        <v>5933740000</v>
      </c>
      <c r="G5127" s="2">
        <v>5953420000</v>
      </c>
      <c r="H5127" s="2">
        <v>5997770000</v>
      </c>
      <c r="I5127" s="2">
        <v>6026710000</v>
      </c>
      <c r="J5127" s="2">
        <v>6009570000</v>
      </c>
      <c r="K5127" s="2">
        <v>5978130000</v>
      </c>
      <c r="L5127" s="2">
        <v>5941330000</v>
      </c>
      <c r="M5127" s="2">
        <v>5908270000</v>
      </c>
      <c r="N5127" s="2">
        <v>5874060000</v>
      </c>
      <c r="O5127" s="2">
        <v>5850520000</v>
      </c>
      <c r="P5127" s="2">
        <v>5837320000</v>
      </c>
      <c r="Q5127" s="2">
        <v>5834500000</v>
      </c>
      <c r="R5127" s="2">
        <v>5849770000</v>
      </c>
      <c r="S5127" s="2">
        <v>5863720000</v>
      </c>
      <c r="T5127" s="2">
        <v>5875200000</v>
      </c>
      <c r="U5127" s="2">
        <v>5909320000</v>
      </c>
      <c r="V5127" s="2">
        <v>5925670000</v>
      </c>
      <c r="W5127" s="2">
        <v>5947810000</v>
      </c>
      <c r="X5127" s="2">
        <v>5985930000</v>
      </c>
      <c r="Y5127" s="2">
        <v>6029410000</v>
      </c>
      <c r="Z5127" s="2">
        <v>6074450000</v>
      </c>
      <c r="AA5127" s="2">
        <v>6113460000</v>
      </c>
      <c r="AB5127" s="2">
        <v>6115780000</v>
      </c>
      <c r="AC5127" s="2">
        <v>6158420000</v>
      </c>
      <c r="AD5127" s="2">
        <v>6202380000</v>
      </c>
      <c r="AE5127" s="2">
        <v>6246900000</v>
      </c>
      <c r="AF5127" s="2">
        <v>6289950000</v>
      </c>
    </row>
    <row r="5128" spans="1:32">
      <c r="A5128" t="s">
        <v>6630</v>
      </c>
      <c r="B5128" t="s">
        <v>19</v>
      </c>
      <c r="C5128" s="2">
        <v>48645100000</v>
      </c>
      <c r="D5128" s="2">
        <v>48223200000</v>
      </c>
      <c r="E5128" s="2">
        <v>49183400000</v>
      </c>
      <c r="F5128" s="2">
        <v>51341900000</v>
      </c>
      <c r="G5128" s="2">
        <v>51499700000</v>
      </c>
      <c r="H5128" s="2">
        <v>51896600000</v>
      </c>
      <c r="I5128" s="2">
        <v>52312900000</v>
      </c>
      <c r="J5128" s="2">
        <v>52489400000</v>
      </c>
      <c r="K5128" s="2">
        <v>52570700000</v>
      </c>
      <c r="L5128" s="2">
        <v>52619500000</v>
      </c>
      <c r="M5128" s="2">
        <v>52731000000</v>
      </c>
      <c r="N5128" s="2">
        <v>52804500000</v>
      </c>
      <c r="O5128" s="2">
        <v>52912600000</v>
      </c>
      <c r="P5128" s="2">
        <v>53069500000</v>
      </c>
      <c r="Q5128" s="2">
        <v>53303900000</v>
      </c>
      <c r="R5128" s="2">
        <v>53636700000</v>
      </c>
      <c r="S5128" s="2">
        <v>53955700000</v>
      </c>
      <c r="T5128" s="2">
        <v>54277900000</v>
      </c>
      <c r="U5128" s="2">
        <v>54727700000</v>
      </c>
      <c r="V5128" s="2">
        <v>55090400000</v>
      </c>
      <c r="W5128" s="2">
        <v>55485200000</v>
      </c>
      <c r="X5128" s="2">
        <v>55983600000</v>
      </c>
      <c r="Y5128" s="2">
        <v>56505000000</v>
      </c>
      <c r="Z5128" s="2">
        <v>57038300000</v>
      </c>
      <c r="AA5128" s="2">
        <v>57537300000</v>
      </c>
      <c r="AB5128" s="2">
        <v>57817200000</v>
      </c>
      <c r="AC5128" s="2">
        <v>58337100000</v>
      </c>
      <c r="AD5128" s="2">
        <v>58870300000</v>
      </c>
      <c r="AE5128" s="2">
        <v>59394200000</v>
      </c>
      <c r="AF5128" s="2">
        <v>59923800000</v>
      </c>
    </row>
    <row r="5129" spans="1:32">
      <c r="A5129" t="s">
        <v>6631</v>
      </c>
      <c r="B5129" t="s">
        <v>19</v>
      </c>
      <c r="C5129" s="2">
        <v>64815900000</v>
      </c>
      <c r="D5129" s="2">
        <v>64353600000</v>
      </c>
      <c r="E5129" s="2">
        <v>63496600000</v>
      </c>
      <c r="F5129" s="2">
        <v>65419700000</v>
      </c>
      <c r="G5129" s="2">
        <v>65690400000</v>
      </c>
      <c r="H5129" s="2">
        <v>66195600000</v>
      </c>
      <c r="I5129" s="2">
        <v>66573800000</v>
      </c>
      <c r="J5129" s="2">
        <v>66520900000</v>
      </c>
      <c r="K5129" s="2">
        <v>66323900000</v>
      </c>
      <c r="L5129" s="2">
        <v>66064800000</v>
      </c>
      <c r="M5129" s="2">
        <v>65833300000</v>
      </c>
      <c r="N5129" s="2">
        <v>65581500000</v>
      </c>
      <c r="O5129" s="2">
        <v>65427100000</v>
      </c>
      <c r="P5129" s="2">
        <v>65355600000</v>
      </c>
      <c r="Q5129" s="2">
        <v>65370900000</v>
      </c>
      <c r="R5129" s="2">
        <v>65541500000</v>
      </c>
      <c r="S5129" s="2">
        <v>65705500000</v>
      </c>
      <c r="T5129" s="2">
        <v>65849200000</v>
      </c>
      <c r="U5129" s="2">
        <v>66202600000</v>
      </c>
      <c r="V5129" s="2">
        <v>66393400000</v>
      </c>
      <c r="W5129" s="2">
        <v>66637600000</v>
      </c>
      <c r="X5129" s="2">
        <v>67038200000</v>
      </c>
      <c r="Y5129" s="2">
        <v>67481300000</v>
      </c>
      <c r="Z5129" s="2">
        <v>67939600000</v>
      </c>
      <c r="AA5129" s="2">
        <v>68347900000</v>
      </c>
      <c r="AB5129" s="2">
        <v>68405900000</v>
      </c>
      <c r="AC5129" s="2">
        <v>68841800000</v>
      </c>
      <c r="AD5129" s="2">
        <v>69296600000</v>
      </c>
      <c r="AE5129" s="2">
        <v>69748900000</v>
      </c>
      <c r="AF5129" s="2">
        <v>70189600000</v>
      </c>
    </row>
    <row r="5130" spans="1:32">
      <c r="A5130" t="s">
        <v>6632</v>
      </c>
      <c r="B5130" t="s">
        <v>19</v>
      </c>
      <c r="C5130" s="2">
        <v>16172900000</v>
      </c>
      <c r="D5130" s="2">
        <v>16137200000</v>
      </c>
      <c r="E5130" s="2">
        <v>17067900000</v>
      </c>
      <c r="F5130" s="2">
        <v>17447900000</v>
      </c>
      <c r="G5130" s="2">
        <v>17606000000</v>
      </c>
      <c r="H5130" s="2">
        <v>17842500000</v>
      </c>
      <c r="I5130" s="2">
        <v>18116600000</v>
      </c>
      <c r="J5130" s="2">
        <v>18366700000</v>
      </c>
      <c r="K5130" s="2">
        <v>18575800000</v>
      </c>
      <c r="L5130" s="2">
        <v>18778200000</v>
      </c>
      <c r="M5130" s="2">
        <v>19013100000</v>
      </c>
      <c r="N5130" s="2">
        <v>19218800000</v>
      </c>
      <c r="O5130" s="2">
        <v>19404800000</v>
      </c>
      <c r="P5130" s="2">
        <v>19587100000</v>
      </c>
      <c r="Q5130" s="2">
        <v>19788300000</v>
      </c>
      <c r="R5130" s="2">
        <v>19997000000</v>
      </c>
      <c r="S5130" s="2">
        <v>20199100000</v>
      </c>
      <c r="T5130" s="2">
        <v>20410200000</v>
      </c>
      <c r="U5130" s="2">
        <v>20639000000</v>
      </c>
      <c r="V5130" s="2">
        <v>20861200000</v>
      </c>
      <c r="W5130" s="2">
        <v>21087300000</v>
      </c>
      <c r="X5130" s="2">
        <v>21334700000</v>
      </c>
      <c r="Y5130" s="2">
        <v>21580800000</v>
      </c>
      <c r="Z5130" s="2">
        <v>21828000000</v>
      </c>
      <c r="AA5130" s="2">
        <v>22073200000</v>
      </c>
      <c r="AB5130" s="2">
        <v>22293000000</v>
      </c>
      <c r="AC5130" s="2">
        <v>22539300000</v>
      </c>
      <c r="AD5130" s="2">
        <v>22792800000</v>
      </c>
      <c r="AE5130" s="2">
        <v>23036900000</v>
      </c>
      <c r="AF5130" s="2">
        <v>23288200000</v>
      </c>
    </row>
    <row r="5131" spans="1:32">
      <c r="A5131" t="s">
        <v>6633</v>
      </c>
      <c r="B5131" t="s">
        <v>19</v>
      </c>
      <c r="C5131" s="2">
        <v>12246800000</v>
      </c>
      <c r="D5131" s="2">
        <v>12169000000</v>
      </c>
      <c r="E5131" s="2">
        <v>13097100000</v>
      </c>
      <c r="F5131" s="2">
        <v>13410400000</v>
      </c>
      <c r="G5131" s="2">
        <v>13526200000</v>
      </c>
      <c r="H5131" s="2">
        <v>13711800000</v>
      </c>
      <c r="I5131" s="2">
        <v>13929400000</v>
      </c>
      <c r="J5131" s="2">
        <v>14126400000</v>
      </c>
      <c r="K5131" s="2">
        <v>14290400000</v>
      </c>
      <c r="L5131" s="2">
        <v>14451300000</v>
      </c>
      <c r="M5131" s="2">
        <v>14643200000</v>
      </c>
      <c r="N5131" s="2">
        <v>14811200000</v>
      </c>
      <c r="O5131" s="2">
        <v>14962600000</v>
      </c>
      <c r="P5131" s="2">
        <v>15113900000</v>
      </c>
      <c r="Q5131" s="2">
        <v>15284600000</v>
      </c>
      <c r="R5131" s="2">
        <v>15465000000</v>
      </c>
      <c r="S5131" s="2">
        <v>15638400000</v>
      </c>
      <c r="T5131" s="2">
        <v>15819400000</v>
      </c>
      <c r="U5131" s="2">
        <v>16016400000</v>
      </c>
      <c r="V5131" s="2">
        <v>16207100000</v>
      </c>
      <c r="W5131" s="2">
        <v>16401500000</v>
      </c>
      <c r="X5131" s="2">
        <v>16613100000</v>
      </c>
      <c r="Y5131" s="2">
        <v>16825300000</v>
      </c>
      <c r="Z5131" s="2">
        <v>17038400000</v>
      </c>
      <c r="AA5131" s="2">
        <v>17248300000</v>
      </c>
      <c r="AB5131" s="2">
        <v>17436600000</v>
      </c>
      <c r="AC5131" s="2">
        <v>17648900000</v>
      </c>
      <c r="AD5131" s="2">
        <v>17866000000</v>
      </c>
      <c r="AE5131" s="2">
        <v>18076600000</v>
      </c>
      <c r="AF5131" s="2">
        <v>18293100000</v>
      </c>
    </row>
    <row r="5132" spans="1:32">
      <c r="A5132" t="s">
        <v>6634</v>
      </c>
      <c r="B5132" t="s">
        <v>19</v>
      </c>
      <c r="C5132" s="2">
        <v>27333600000</v>
      </c>
      <c r="D5132" s="2">
        <v>27923200000</v>
      </c>
      <c r="E5132" s="2">
        <v>26347600000</v>
      </c>
      <c r="F5132" s="2">
        <v>27259000000</v>
      </c>
      <c r="G5132" s="2">
        <v>27457700000</v>
      </c>
      <c r="H5132" s="2">
        <v>27660500000</v>
      </c>
      <c r="I5132" s="2">
        <v>27905900000</v>
      </c>
      <c r="J5132" s="2">
        <v>28142100000</v>
      </c>
      <c r="K5132" s="2">
        <v>28356400000</v>
      </c>
      <c r="L5132" s="2">
        <v>28533200000</v>
      </c>
      <c r="M5132" s="2">
        <v>28678000000</v>
      </c>
      <c r="N5132" s="2">
        <v>28803500000</v>
      </c>
      <c r="O5132" s="2">
        <v>28932800000</v>
      </c>
      <c r="P5132" s="2">
        <v>29025200000</v>
      </c>
      <c r="Q5132" s="2">
        <v>29083500000</v>
      </c>
      <c r="R5132" s="2">
        <v>29104200000</v>
      </c>
      <c r="S5132" s="2">
        <v>29144400000</v>
      </c>
      <c r="T5132" s="2">
        <v>29188900000</v>
      </c>
      <c r="U5132" s="2">
        <v>29230900000</v>
      </c>
      <c r="V5132" s="2">
        <v>29279000000</v>
      </c>
      <c r="W5132" s="2">
        <v>29326300000</v>
      </c>
      <c r="X5132" s="2">
        <v>29394600000</v>
      </c>
      <c r="Y5132" s="2">
        <v>29441700000</v>
      </c>
      <c r="Z5132" s="2">
        <v>29491400000</v>
      </c>
      <c r="AA5132" s="2">
        <v>29558500000</v>
      </c>
      <c r="AB5132" s="2">
        <v>29596900000</v>
      </c>
      <c r="AC5132" s="2">
        <v>29646100000</v>
      </c>
      <c r="AD5132" s="2">
        <v>29713600000</v>
      </c>
      <c r="AE5132" s="2">
        <v>29760500000</v>
      </c>
      <c r="AF5132" s="2">
        <v>29811400000</v>
      </c>
    </row>
    <row r="5133" spans="1:32">
      <c r="A5133" t="s">
        <v>6635</v>
      </c>
      <c r="B5133" t="s">
        <v>19</v>
      </c>
      <c r="C5133" s="2">
        <v>500101000</v>
      </c>
      <c r="D5133" s="2">
        <v>496776000</v>
      </c>
      <c r="E5133" s="2">
        <v>531510000</v>
      </c>
      <c r="F5133" s="2">
        <v>549048000</v>
      </c>
      <c r="G5133" s="2">
        <v>552360000</v>
      </c>
      <c r="H5133" s="2">
        <v>558482000</v>
      </c>
      <c r="I5133" s="2">
        <v>566088000</v>
      </c>
      <c r="J5133" s="2">
        <v>572764000</v>
      </c>
      <c r="K5133" s="2">
        <v>578384000</v>
      </c>
      <c r="L5133" s="2">
        <v>583863000</v>
      </c>
      <c r="M5133" s="2">
        <v>590522000</v>
      </c>
      <c r="N5133" s="2">
        <v>596331000</v>
      </c>
      <c r="O5133" s="2">
        <v>601680000</v>
      </c>
      <c r="P5133" s="2">
        <v>607110000</v>
      </c>
      <c r="Q5133" s="2">
        <v>613333000</v>
      </c>
      <c r="R5133" s="2">
        <v>620019000</v>
      </c>
      <c r="S5133" s="2">
        <v>626456000</v>
      </c>
      <c r="T5133" s="2">
        <v>633209000</v>
      </c>
      <c r="U5133" s="2">
        <v>640630000</v>
      </c>
      <c r="V5133" s="2">
        <v>647795000</v>
      </c>
      <c r="W5133" s="2">
        <v>655111000</v>
      </c>
      <c r="X5133" s="2">
        <v>663172000</v>
      </c>
      <c r="Y5133" s="2">
        <v>671251000</v>
      </c>
      <c r="Z5133" s="2">
        <v>679410000</v>
      </c>
      <c r="AA5133" s="2">
        <v>687397000</v>
      </c>
      <c r="AB5133" s="2">
        <v>694250000</v>
      </c>
      <c r="AC5133" s="2">
        <v>702357000</v>
      </c>
      <c r="AD5133" s="2">
        <v>710632000</v>
      </c>
      <c r="AE5133" s="2">
        <v>718659000</v>
      </c>
      <c r="AF5133" s="2">
        <v>726937000</v>
      </c>
    </row>
    <row r="5134" spans="1:32">
      <c r="A5134" t="s">
        <v>6636</v>
      </c>
      <c r="B5134" t="s">
        <v>19</v>
      </c>
      <c r="C5134" s="2">
        <v>4163730000</v>
      </c>
      <c r="D5134" s="2">
        <v>4125920000</v>
      </c>
      <c r="E5134" s="2">
        <v>4468530000</v>
      </c>
      <c r="F5134" s="2">
        <v>4583460000</v>
      </c>
      <c r="G5134" s="2">
        <v>4620880000</v>
      </c>
      <c r="H5134" s="2">
        <v>4683930000</v>
      </c>
      <c r="I5134" s="2">
        <v>4757510000</v>
      </c>
      <c r="J5134" s="2">
        <v>4822370000</v>
      </c>
      <c r="K5134" s="2">
        <v>4875660000</v>
      </c>
      <c r="L5134" s="2">
        <v>4928140000</v>
      </c>
      <c r="M5134" s="2">
        <v>4992050000</v>
      </c>
      <c r="N5134" s="2">
        <v>5047860000</v>
      </c>
      <c r="O5134" s="2">
        <v>5098230000</v>
      </c>
      <c r="P5134" s="2">
        <v>5149490000</v>
      </c>
      <c r="Q5134" s="2">
        <v>5208400000</v>
      </c>
      <c r="R5134" s="2">
        <v>5271920000</v>
      </c>
      <c r="S5134" s="2">
        <v>5332660000</v>
      </c>
      <c r="T5134" s="2">
        <v>5395970000</v>
      </c>
      <c r="U5134" s="2">
        <v>5465710000</v>
      </c>
      <c r="V5134" s="2">
        <v>5532600000</v>
      </c>
      <c r="W5134" s="2">
        <v>5600950000</v>
      </c>
      <c r="X5134" s="2">
        <v>5675730000</v>
      </c>
      <c r="Y5134" s="2">
        <v>5751140000</v>
      </c>
      <c r="Z5134" s="2">
        <v>5826950000</v>
      </c>
      <c r="AA5134" s="2">
        <v>5901130000</v>
      </c>
      <c r="AB5134" s="2">
        <v>5966640000</v>
      </c>
      <c r="AC5134" s="2">
        <v>6042060000</v>
      </c>
      <c r="AD5134" s="2">
        <v>6118980000</v>
      </c>
      <c r="AE5134" s="2">
        <v>6193860000</v>
      </c>
      <c r="AF5134" s="2">
        <v>6270780000</v>
      </c>
    </row>
    <row r="5135" spans="1:32">
      <c r="A5135" t="s">
        <v>6637</v>
      </c>
      <c r="B5135" t="s">
        <v>19</v>
      </c>
      <c r="C5135" s="2">
        <v>2070720000</v>
      </c>
      <c r="D5135" s="2">
        <v>2084440000</v>
      </c>
      <c r="E5135" s="2">
        <v>2005640000</v>
      </c>
      <c r="F5135" s="2">
        <v>2036160000</v>
      </c>
      <c r="G5135" s="2">
        <v>2049320000</v>
      </c>
      <c r="H5135" s="2">
        <v>2065020000</v>
      </c>
      <c r="I5135" s="2">
        <v>2078020000</v>
      </c>
      <c r="J5135" s="2">
        <v>2082090000</v>
      </c>
      <c r="K5135" s="2">
        <v>2082820000</v>
      </c>
      <c r="L5135" s="2">
        <v>2081050000</v>
      </c>
      <c r="M5135" s="2">
        <v>2078150000</v>
      </c>
      <c r="N5135" s="2">
        <v>2074520000</v>
      </c>
      <c r="O5135" s="2">
        <v>2073300000</v>
      </c>
      <c r="P5135" s="2">
        <v>2072460000</v>
      </c>
      <c r="Q5135" s="2">
        <v>2071790000</v>
      </c>
      <c r="R5135" s="2">
        <v>2072730000</v>
      </c>
      <c r="S5135" s="2">
        <v>2074350000</v>
      </c>
      <c r="T5135" s="2">
        <v>2075630000</v>
      </c>
      <c r="U5135" s="2">
        <v>2080700000</v>
      </c>
      <c r="V5135" s="2">
        <v>2082800000</v>
      </c>
      <c r="W5135" s="2">
        <v>2085850000</v>
      </c>
      <c r="X5135" s="2">
        <v>2092510000</v>
      </c>
      <c r="Y5135" s="2">
        <v>2099230000</v>
      </c>
      <c r="Z5135" s="2">
        <v>2106330000</v>
      </c>
      <c r="AA5135" s="2">
        <v>2113140000</v>
      </c>
      <c r="AB5135" s="2">
        <v>2112260000</v>
      </c>
      <c r="AC5135" s="2">
        <v>2118910000</v>
      </c>
      <c r="AD5135" s="2">
        <v>2126490000</v>
      </c>
      <c r="AE5135" s="2">
        <v>2133430000</v>
      </c>
      <c r="AF5135" s="2">
        <v>2140130000</v>
      </c>
    </row>
    <row r="5136" spans="1:32">
      <c r="A5136" t="s">
        <v>6638</v>
      </c>
      <c r="B5136" t="s">
        <v>19</v>
      </c>
      <c r="C5136" s="2">
        <v>301701000</v>
      </c>
      <c r="D5136" s="2">
        <v>306465000</v>
      </c>
      <c r="E5136" s="2">
        <v>294330000</v>
      </c>
      <c r="F5136" s="2">
        <v>297301000</v>
      </c>
      <c r="G5136" s="2">
        <v>299193000</v>
      </c>
      <c r="H5136" s="2">
        <v>301030000</v>
      </c>
      <c r="I5136" s="2">
        <v>303024000</v>
      </c>
      <c r="J5136" s="2">
        <v>304501000</v>
      </c>
      <c r="K5136" s="2">
        <v>305773000</v>
      </c>
      <c r="L5136" s="2">
        <v>306675000</v>
      </c>
      <c r="M5136" s="2">
        <v>307293000</v>
      </c>
      <c r="N5136" s="2">
        <v>307764000</v>
      </c>
      <c r="O5136" s="2">
        <v>308457000</v>
      </c>
      <c r="P5136" s="2">
        <v>308937000</v>
      </c>
      <c r="Q5136" s="2">
        <v>309190000</v>
      </c>
      <c r="R5136" s="2">
        <v>309264000</v>
      </c>
      <c r="S5136" s="2">
        <v>309521000</v>
      </c>
      <c r="T5136" s="2">
        <v>309829000</v>
      </c>
      <c r="U5136" s="2">
        <v>310265000</v>
      </c>
      <c r="V5136" s="2">
        <v>310634000</v>
      </c>
      <c r="W5136" s="2">
        <v>311031000</v>
      </c>
      <c r="X5136" s="2">
        <v>311763000</v>
      </c>
      <c r="Y5136" s="2">
        <v>312325000</v>
      </c>
      <c r="Z5136" s="2">
        <v>312949000</v>
      </c>
      <c r="AA5136" s="2">
        <v>313673000</v>
      </c>
      <c r="AB5136" s="2">
        <v>313727000</v>
      </c>
      <c r="AC5136" s="2">
        <v>314319000</v>
      </c>
      <c r="AD5136" s="2">
        <v>315066000</v>
      </c>
      <c r="AE5136" s="2">
        <v>315643000</v>
      </c>
      <c r="AF5136" s="2">
        <v>316246000</v>
      </c>
    </row>
    <row r="5137" spans="1:32">
      <c r="A5137" t="s">
        <v>6639</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6640</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6641</v>
      </c>
      <c r="B5139" t="s">
        <v>19</v>
      </c>
      <c r="C5139" s="2">
        <v>650218000</v>
      </c>
      <c r="D5139" s="2">
        <v>664850000</v>
      </c>
      <c r="E5139" s="2">
        <v>619972000</v>
      </c>
      <c r="F5139" s="2">
        <v>673848000</v>
      </c>
      <c r="G5139" s="2">
        <v>679455000</v>
      </c>
      <c r="H5139" s="2">
        <v>689162000</v>
      </c>
      <c r="I5139" s="2">
        <v>696908000</v>
      </c>
      <c r="J5139" s="2">
        <v>700955000</v>
      </c>
      <c r="K5139" s="2">
        <v>701984000</v>
      </c>
      <c r="L5139" s="2">
        <v>700504000</v>
      </c>
      <c r="M5139" s="2">
        <v>699069000</v>
      </c>
      <c r="N5139" s="2">
        <v>699067000</v>
      </c>
      <c r="O5139" s="2">
        <v>701078000</v>
      </c>
      <c r="P5139" s="2">
        <v>704248000</v>
      </c>
      <c r="Q5139" s="2">
        <v>708048000</v>
      </c>
      <c r="R5139" s="2">
        <v>714723000</v>
      </c>
      <c r="S5139" s="2">
        <v>720921000</v>
      </c>
      <c r="T5139" s="2">
        <v>727274000</v>
      </c>
      <c r="U5139" s="2">
        <v>736993000</v>
      </c>
      <c r="V5139" s="2">
        <v>744142000</v>
      </c>
      <c r="W5139" s="2">
        <v>753104000</v>
      </c>
      <c r="X5139" s="2">
        <v>763847000</v>
      </c>
      <c r="Y5139" s="2">
        <v>775082000</v>
      </c>
      <c r="Z5139" s="2">
        <v>786368000</v>
      </c>
      <c r="AA5139" s="2">
        <v>796443000</v>
      </c>
      <c r="AB5139" s="2">
        <v>802304000</v>
      </c>
      <c r="AC5139" s="2">
        <v>813674000</v>
      </c>
      <c r="AD5139" s="2">
        <v>824962000</v>
      </c>
      <c r="AE5139" s="2">
        <v>834940000</v>
      </c>
      <c r="AF5139" s="2">
        <v>846443000</v>
      </c>
    </row>
    <row r="5140" spans="1:32">
      <c r="A5140" t="s">
        <v>6642</v>
      </c>
      <c r="B5140" t="s">
        <v>19</v>
      </c>
      <c r="C5140" s="2">
        <v>4334870000</v>
      </c>
      <c r="D5140" s="2">
        <v>4424050000</v>
      </c>
      <c r="E5140" s="2">
        <v>4177230000</v>
      </c>
      <c r="F5140" s="2">
        <v>4836770000</v>
      </c>
      <c r="G5140" s="2">
        <v>4853150000</v>
      </c>
      <c r="H5140" s="2">
        <v>4900470000</v>
      </c>
      <c r="I5140" s="2">
        <v>4946960000</v>
      </c>
      <c r="J5140" s="2">
        <v>4976460000</v>
      </c>
      <c r="K5140" s="2">
        <v>4992140000</v>
      </c>
      <c r="L5140" s="2">
        <v>4991380000</v>
      </c>
      <c r="M5140" s="2">
        <v>4991050000</v>
      </c>
      <c r="N5140" s="2">
        <v>5002730000</v>
      </c>
      <c r="O5140" s="2">
        <v>5028110000</v>
      </c>
      <c r="P5140" s="2">
        <v>5059860000</v>
      </c>
      <c r="Q5140" s="2">
        <v>5095910000</v>
      </c>
      <c r="R5140" s="2">
        <v>5147340000</v>
      </c>
      <c r="S5140" s="2">
        <v>5197620000</v>
      </c>
      <c r="T5140" s="2">
        <v>5250480000</v>
      </c>
      <c r="U5140" s="2">
        <v>5320950000</v>
      </c>
      <c r="V5140" s="2">
        <v>5381410000</v>
      </c>
      <c r="W5140" s="2">
        <v>5453190000</v>
      </c>
      <c r="X5140" s="2">
        <v>5535500000</v>
      </c>
      <c r="Y5140" s="2">
        <v>5620240000</v>
      </c>
      <c r="Z5140" s="2">
        <v>5705510000</v>
      </c>
      <c r="AA5140" s="2">
        <v>5783450000</v>
      </c>
      <c r="AB5140" s="2">
        <v>5838160000</v>
      </c>
      <c r="AC5140" s="2">
        <v>5925610000</v>
      </c>
      <c r="AD5140" s="2">
        <v>6011680000</v>
      </c>
      <c r="AE5140" s="2">
        <v>6088640000</v>
      </c>
      <c r="AF5140" s="2">
        <v>6179150000</v>
      </c>
    </row>
    <row r="5141" spans="1:32">
      <c r="A5141" t="s">
        <v>6643</v>
      </c>
      <c r="B5141" t="s">
        <v>19</v>
      </c>
      <c r="C5141" s="2">
        <v>6405560000</v>
      </c>
      <c r="D5141" s="2">
        <v>6549960000</v>
      </c>
      <c r="E5141" s="2">
        <v>6124290000</v>
      </c>
      <c r="F5141" s="2">
        <v>6671320000</v>
      </c>
      <c r="G5141" s="2">
        <v>6721530000</v>
      </c>
      <c r="H5141" s="2">
        <v>6811580000</v>
      </c>
      <c r="I5141" s="2">
        <v>6886490000</v>
      </c>
      <c r="J5141" s="2">
        <v>6928030000</v>
      </c>
      <c r="K5141" s="2">
        <v>6942640000</v>
      </c>
      <c r="L5141" s="2">
        <v>6932940000</v>
      </c>
      <c r="M5141" s="2">
        <v>6923480000</v>
      </c>
      <c r="N5141" s="2">
        <v>6928430000</v>
      </c>
      <c r="O5141" s="2">
        <v>6952580000</v>
      </c>
      <c r="P5141" s="2">
        <v>6987140000</v>
      </c>
      <c r="Q5141" s="2">
        <v>7027400000</v>
      </c>
      <c r="R5141" s="2">
        <v>7093910000</v>
      </c>
      <c r="S5141" s="2">
        <v>7156550000</v>
      </c>
      <c r="T5141" s="2">
        <v>7221400000</v>
      </c>
      <c r="U5141" s="2">
        <v>7316800000</v>
      </c>
      <c r="V5141" s="2">
        <v>7389870000</v>
      </c>
      <c r="W5141" s="2">
        <v>7480120000</v>
      </c>
      <c r="X5141" s="2">
        <v>7587110000</v>
      </c>
      <c r="Y5141" s="2">
        <v>7698360000</v>
      </c>
      <c r="Z5141" s="2">
        <v>7810130000</v>
      </c>
      <c r="AA5141" s="2">
        <v>7910550000</v>
      </c>
      <c r="AB5141" s="2">
        <v>7971620000</v>
      </c>
      <c r="AC5141" s="2">
        <v>8084620000</v>
      </c>
      <c r="AD5141" s="2">
        <v>8196410000</v>
      </c>
      <c r="AE5141" s="2">
        <v>8295270000</v>
      </c>
      <c r="AF5141" s="2">
        <v>8410200000</v>
      </c>
    </row>
    <row r="5142" spans="1:32">
      <c r="A5142" t="s">
        <v>6644</v>
      </c>
      <c r="B5142" t="s">
        <v>19</v>
      </c>
      <c r="C5142" s="2">
        <v>771231000</v>
      </c>
      <c r="D5142" s="2">
        <v>779985000</v>
      </c>
      <c r="E5142" s="2">
        <v>772693000</v>
      </c>
      <c r="F5142" s="2">
        <v>845809000</v>
      </c>
      <c r="G5142" s="2">
        <v>848025000</v>
      </c>
      <c r="H5142" s="2">
        <v>856459000</v>
      </c>
      <c r="I5142" s="2">
        <v>867458000</v>
      </c>
      <c r="J5142" s="2">
        <v>877620000</v>
      </c>
      <c r="K5142" s="2">
        <v>886347000</v>
      </c>
      <c r="L5142" s="2">
        <v>892430000</v>
      </c>
      <c r="M5142" s="2">
        <v>898463000</v>
      </c>
      <c r="N5142" s="2">
        <v>907635000</v>
      </c>
      <c r="O5142" s="2">
        <v>918643000</v>
      </c>
      <c r="P5142" s="2">
        <v>930149000</v>
      </c>
      <c r="Q5142" s="2">
        <v>942294000</v>
      </c>
      <c r="R5142" s="2">
        <v>955498000</v>
      </c>
      <c r="S5142" s="2">
        <v>969232000</v>
      </c>
      <c r="T5142" s="2">
        <v>984137000</v>
      </c>
      <c r="U5142" s="2">
        <v>1000210000</v>
      </c>
      <c r="V5142" s="2">
        <v>1017290000</v>
      </c>
      <c r="W5142" s="2">
        <v>1036050000</v>
      </c>
      <c r="X5142" s="2">
        <v>1056180000</v>
      </c>
      <c r="Y5142" s="2">
        <v>1076770000</v>
      </c>
      <c r="Z5142" s="2">
        <v>1097390000</v>
      </c>
      <c r="AA5142" s="2">
        <v>1117090000</v>
      </c>
      <c r="AB5142" s="2">
        <v>1135620000</v>
      </c>
      <c r="AC5142" s="2">
        <v>1157530000</v>
      </c>
      <c r="AD5142" s="2">
        <v>1178980000</v>
      </c>
      <c r="AE5142" s="2">
        <v>1198800000</v>
      </c>
      <c r="AF5142" s="2">
        <v>1222330000</v>
      </c>
    </row>
    <row r="5143" spans="1:32">
      <c r="A5143" t="s">
        <v>6645</v>
      </c>
      <c r="B5143" t="s">
        <v>19</v>
      </c>
      <c r="C5143" s="2">
        <v>630778000</v>
      </c>
      <c r="D5143" s="2">
        <v>637470000</v>
      </c>
      <c r="E5143" s="2">
        <v>635460000</v>
      </c>
      <c r="F5143" s="2">
        <v>699468000</v>
      </c>
      <c r="G5143" s="2">
        <v>700878000</v>
      </c>
      <c r="H5143" s="2">
        <v>707444000</v>
      </c>
      <c r="I5143" s="2">
        <v>716056000</v>
      </c>
      <c r="J5143" s="2">
        <v>723911000</v>
      </c>
      <c r="K5143" s="2">
        <v>730568000</v>
      </c>
      <c r="L5143" s="2">
        <v>735042000</v>
      </c>
      <c r="M5143" s="2">
        <v>739545000</v>
      </c>
      <c r="N5143" s="2">
        <v>746684000</v>
      </c>
      <c r="O5143" s="2">
        <v>755493000</v>
      </c>
      <c r="P5143" s="2">
        <v>764821000</v>
      </c>
      <c r="Q5143" s="2">
        <v>774760000</v>
      </c>
      <c r="R5143" s="2">
        <v>785738000</v>
      </c>
      <c r="S5143" s="2">
        <v>797088000</v>
      </c>
      <c r="T5143" s="2">
        <v>809398000</v>
      </c>
      <c r="U5143" s="2">
        <v>822823000</v>
      </c>
      <c r="V5143" s="2">
        <v>836953000</v>
      </c>
      <c r="W5143" s="2">
        <v>852504000</v>
      </c>
      <c r="X5143" s="2">
        <v>869232000</v>
      </c>
      <c r="Y5143" s="2">
        <v>886376000</v>
      </c>
      <c r="Z5143" s="2">
        <v>903575000</v>
      </c>
      <c r="AA5143" s="2">
        <v>919964000</v>
      </c>
      <c r="AB5143" s="2">
        <v>935213000</v>
      </c>
      <c r="AC5143" s="2">
        <v>953467000</v>
      </c>
      <c r="AD5143" s="2">
        <v>971388000</v>
      </c>
      <c r="AE5143" s="2">
        <v>987950000</v>
      </c>
      <c r="AF5143" s="2">
        <v>1007530000</v>
      </c>
    </row>
    <row r="5144" spans="1:32">
      <c r="A5144" t="s">
        <v>6646</v>
      </c>
      <c r="B5144" t="s">
        <v>19</v>
      </c>
      <c r="C5144" s="2">
        <v>983435000</v>
      </c>
      <c r="D5144" s="2">
        <v>1008040000</v>
      </c>
      <c r="E5144" s="2">
        <v>926954000</v>
      </c>
      <c r="F5144" s="2">
        <v>1172300000</v>
      </c>
      <c r="G5144" s="2">
        <v>1169380000</v>
      </c>
      <c r="H5144" s="2">
        <v>1173520000</v>
      </c>
      <c r="I5144" s="2">
        <v>1184550000</v>
      </c>
      <c r="J5144" s="2">
        <v>1196670000</v>
      </c>
      <c r="K5144" s="2">
        <v>1209760000</v>
      </c>
      <c r="L5144" s="2">
        <v>1219630000</v>
      </c>
      <c r="M5144" s="2">
        <v>1228800000</v>
      </c>
      <c r="N5144" s="2">
        <v>1240740000</v>
      </c>
      <c r="O5144" s="2">
        <v>1253850000</v>
      </c>
      <c r="P5144" s="2">
        <v>1266230000</v>
      </c>
      <c r="Q5144" s="2">
        <v>1278380000</v>
      </c>
      <c r="R5144" s="2">
        <v>1289920000</v>
      </c>
      <c r="S5144" s="2">
        <v>1302930000</v>
      </c>
      <c r="T5144" s="2">
        <v>1317300000</v>
      </c>
      <c r="U5144" s="2">
        <v>1331020000</v>
      </c>
      <c r="V5144" s="2">
        <v>1347580000</v>
      </c>
      <c r="W5144" s="2">
        <v>1365470000</v>
      </c>
      <c r="X5144" s="2">
        <v>1384290000</v>
      </c>
      <c r="Y5144" s="2">
        <v>1402560000</v>
      </c>
      <c r="Z5144" s="2">
        <v>1420720000</v>
      </c>
      <c r="AA5144" s="2">
        <v>1438420000</v>
      </c>
      <c r="AB5144" s="2">
        <v>1455020000</v>
      </c>
      <c r="AC5144" s="2">
        <v>1474220000</v>
      </c>
      <c r="AD5144" s="2">
        <v>1492220000</v>
      </c>
      <c r="AE5144" s="2">
        <v>1508150000</v>
      </c>
      <c r="AF5144" s="2">
        <v>1529010000</v>
      </c>
    </row>
    <row r="5145" spans="1:32">
      <c r="A5145" t="s">
        <v>6647</v>
      </c>
      <c r="B5145" t="s">
        <v>19</v>
      </c>
      <c r="C5145" s="2">
        <v>30570300</v>
      </c>
      <c r="D5145" s="2">
        <v>31029700</v>
      </c>
      <c r="E5145" s="2">
        <v>31125500</v>
      </c>
      <c r="F5145" s="2">
        <v>35597300</v>
      </c>
      <c r="G5145" s="2">
        <v>35493800</v>
      </c>
      <c r="H5145" s="2">
        <v>35601700</v>
      </c>
      <c r="I5145" s="2">
        <v>35857900</v>
      </c>
      <c r="J5145" s="2">
        <v>36107400</v>
      </c>
      <c r="K5145" s="2">
        <v>36359100</v>
      </c>
      <c r="L5145" s="2">
        <v>36509200</v>
      </c>
      <c r="M5145" s="2">
        <v>36666800</v>
      </c>
      <c r="N5145" s="2">
        <v>36941800</v>
      </c>
      <c r="O5145" s="2">
        <v>37312400</v>
      </c>
      <c r="P5145" s="2">
        <v>37706200</v>
      </c>
      <c r="Q5145" s="2">
        <v>38126500</v>
      </c>
      <c r="R5145" s="2">
        <v>38595100</v>
      </c>
      <c r="S5145" s="2">
        <v>39081100</v>
      </c>
      <c r="T5145" s="2">
        <v>39617800</v>
      </c>
      <c r="U5145" s="2">
        <v>40195100</v>
      </c>
      <c r="V5145" s="2">
        <v>40813200</v>
      </c>
      <c r="W5145" s="2">
        <v>41492700</v>
      </c>
      <c r="X5145" s="2">
        <v>42223700</v>
      </c>
      <c r="Y5145" s="2">
        <v>42958800</v>
      </c>
      <c r="Z5145" s="2">
        <v>43703300</v>
      </c>
      <c r="AA5145" s="2">
        <v>44409800</v>
      </c>
      <c r="AB5145" s="2">
        <v>45031900</v>
      </c>
      <c r="AC5145" s="2">
        <v>45816800</v>
      </c>
      <c r="AD5145" s="2">
        <v>46582600</v>
      </c>
      <c r="AE5145" s="2">
        <v>47282100</v>
      </c>
      <c r="AF5145" s="2">
        <v>48121100</v>
      </c>
    </row>
    <row r="5146" spans="1:32">
      <c r="A5146" t="s">
        <v>6648</v>
      </c>
      <c r="B5146" t="s">
        <v>19</v>
      </c>
      <c r="C5146" s="2">
        <v>234648000</v>
      </c>
      <c r="D5146" s="2">
        <v>237275000</v>
      </c>
      <c r="E5146" s="2">
        <v>235187000</v>
      </c>
      <c r="F5146" s="2">
        <v>260355000</v>
      </c>
      <c r="G5146" s="2">
        <v>261018000</v>
      </c>
      <c r="H5146" s="2">
        <v>263614000</v>
      </c>
      <c r="I5146" s="2">
        <v>266791000</v>
      </c>
      <c r="J5146" s="2">
        <v>269549000</v>
      </c>
      <c r="K5146" s="2">
        <v>271753000</v>
      </c>
      <c r="L5146" s="2">
        <v>273125000</v>
      </c>
      <c r="M5146" s="2">
        <v>274518000</v>
      </c>
      <c r="N5146" s="2">
        <v>276864000</v>
      </c>
      <c r="O5146" s="2">
        <v>279868000</v>
      </c>
      <c r="P5146" s="2">
        <v>283112000</v>
      </c>
      <c r="Q5146" s="2">
        <v>286604000</v>
      </c>
      <c r="R5146" s="2">
        <v>290585000</v>
      </c>
      <c r="S5146" s="2">
        <v>294664000</v>
      </c>
      <c r="T5146" s="2">
        <v>299062000</v>
      </c>
      <c r="U5146" s="2">
        <v>304001000</v>
      </c>
      <c r="V5146" s="2">
        <v>309049000</v>
      </c>
      <c r="W5146" s="2">
        <v>314658000</v>
      </c>
      <c r="X5146" s="2">
        <v>320740000</v>
      </c>
      <c r="Y5146" s="2">
        <v>326994000</v>
      </c>
      <c r="Z5146" s="2">
        <v>333271000</v>
      </c>
      <c r="AA5146" s="2">
        <v>339218000</v>
      </c>
      <c r="AB5146" s="2">
        <v>344609000</v>
      </c>
      <c r="AC5146" s="2">
        <v>351248000</v>
      </c>
      <c r="AD5146" s="2">
        <v>357779000</v>
      </c>
      <c r="AE5146" s="2">
        <v>363804000</v>
      </c>
      <c r="AF5146" s="2">
        <v>370892000</v>
      </c>
    </row>
    <row r="5147" spans="1:32">
      <c r="A5147" t="s">
        <v>6649</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6650</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6651</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6652</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6653</v>
      </c>
      <c r="B5151" t="s">
        <v>19</v>
      </c>
      <c r="C5151" s="2">
        <v>3813140000</v>
      </c>
      <c r="D5151" s="2">
        <v>3687030000</v>
      </c>
      <c r="E5151" s="2">
        <v>3630300000</v>
      </c>
      <c r="F5151" s="2">
        <v>3581080000</v>
      </c>
      <c r="G5151" s="2">
        <v>3661920000</v>
      </c>
      <c r="H5151" s="2">
        <v>3633560000</v>
      </c>
      <c r="I5151" s="2">
        <v>3632150000</v>
      </c>
      <c r="J5151" s="2">
        <v>3689910000</v>
      </c>
      <c r="K5151" s="2">
        <v>3757820000</v>
      </c>
      <c r="L5151" s="2">
        <v>3789160000</v>
      </c>
      <c r="M5151" s="2">
        <v>3809800000</v>
      </c>
      <c r="N5151" s="2">
        <v>3861290000</v>
      </c>
      <c r="O5151" s="2">
        <v>3928070000</v>
      </c>
      <c r="P5151" s="2">
        <v>4004700000</v>
      </c>
      <c r="Q5151" s="2">
        <v>4052560000</v>
      </c>
      <c r="R5151" s="2">
        <v>4050280000</v>
      </c>
      <c r="S5151" s="2">
        <v>4083770000</v>
      </c>
      <c r="T5151" s="2">
        <v>4111750000</v>
      </c>
      <c r="U5151" s="2">
        <v>4147230000</v>
      </c>
      <c r="V5151" s="2">
        <v>4194250000</v>
      </c>
      <c r="W5151" s="2">
        <v>4256430000</v>
      </c>
      <c r="X5151" s="2">
        <v>4310280000</v>
      </c>
      <c r="Y5151" s="2">
        <v>4349220000</v>
      </c>
      <c r="Z5151" s="2">
        <v>4368930000</v>
      </c>
      <c r="AA5151" s="2">
        <v>4361220000</v>
      </c>
      <c r="AB5151" s="2">
        <v>4361810000</v>
      </c>
      <c r="AC5151" s="2">
        <v>4384740000</v>
      </c>
      <c r="AD5151" s="2">
        <v>4394050000</v>
      </c>
      <c r="AE5151" s="2">
        <v>4414770000</v>
      </c>
      <c r="AF5151" s="2">
        <v>4477140000</v>
      </c>
    </row>
    <row r="5152" spans="1:32">
      <c r="A5152" t="s">
        <v>6654</v>
      </c>
      <c r="B5152" t="s">
        <v>19</v>
      </c>
      <c r="C5152" s="2">
        <v>104323000000</v>
      </c>
      <c r="D5152" s="2">
        <v>100593000000</v>
      </c>
      <c r="E5152" s="2">
        <v>99870000000</v>
      </c>
      <c r="F5152" s="2">
        <v>98186700000</v>
      </c>
      <c r="G5152" s="2">
        <v>100417000000</v>
      </c>
      <c r="H5152" s="2">
        <v>99556700000</v>
      </c>
      <c r="I5152" s="2">
        <v>99441300000</v>
      </c>
      <c r="J5152" s="2">
        <v>101038000000</v>
      </c>
      <c r="K5152" s="2">
        <v>102991000000</v>
      </c>
      <c r="L5152" s="2">
        <v>103965000000</v>
      </c>
      <c r="M5152" s="2">
        <v>104619000000</v>
      </c>
      <c r="N5152" s="2">
        <v>106143000000</v>
      </c>
      <c r="O5152" s="2">
        <v>108121000000</v>
      </c>
      <c r="P5152" s="2">
        <v>110391000000</v>
      </c>
      <c r="Q5152" s="2">
        <v>111851000000</v>
      </c>
      <c r="R5152" s="2">
        <v>111895000000</v>
      </c>
      <c r="S5152" s="2">
        <v>112890000000</v>
      </c>
      <c r="T5152" s="2">
        <v>113742000000</v>
      </c>
      <c r="U5152" s="2">
        <v>114780000000</v>
      </c>
      <c r="V5152" s="2">
        <v>116151000000</v>
      </c>
      <c r="W5152" s="2">
        <v>117937000000</v>
      </c>
      <c r="X5152" s="2">
        <v>119486000000</v>
      </c>
      <c r="Y5152" s="2">
        <v>120643000000</v>
      </c>
      <c r="Z5152" s="2">
        <v>121241000000</v>
      </c>
      <c r="AA5152" s="2">
        <v>121045000000</v>
      </c>
      <c r="AB5152" s="2">
        <v>121092000000</v>
      </c>
      <c r="AC5152" s="2">
        <v>121746000000</v>
      </c>
      <c r="AD5152" s="2">
        <v>122024000000</v>
      </c>
      <c r="AE5152" s="2">
        <v>122633000000</v>
      </c>
      <c r="AF5152" s="2">
        <v>124419000000</v>
      </c>
    </row>
    <row r="5153" spans="1:32">
      <c r="A5153" t="s">
        <v>6655</v>
      </c>
      <c r="B5153" t="s">
        <v>19</v>
      </c>
      <c r="C5153" s="2">
        <v>44874500000</v>
      </c>
      <c r="D5153" s="2">
        <v>43360900000</v>
      </c>
      <c r="E5153" s="2">
        <v>42779900000</v>
      </c>
      <c r="F5153" s="2">
        <v>42175100000</v>
      </c>
      <c r="G5153" s="2">
        <v>43131500000</v>
      </c>
      <c r="H5153" s="2">
        <v>42791800000</v>
      </c>
      <c r="I5153" s="2">
        <v>42770600000</v>
      </c>
      <c r="J5153" s="2">
        <v>43455000000</v>
      </c>
      <c r="K5153" s="2">
        <v>44265200000</v>
      </c>
      <c r="L5153" s="2">
        <v>44646400000</v>
      </c>
      <c r="M5153" s="2">
        <v>44899200000</v>
      </c>
      <c r="N5153" s="2">
        <v>45517900000</v>
      </c>
      <c r="O5153" s="2">
        <v>46319700000</v>
      </c>
      <c r="P5153" s="2">
        <v>47239600000</v>
      </c>
      <c r="Q5153" s="2">
        <v>47818300000</v>
      </c>
      <c r="R5153" s="2">
        <v>47801600000</v>
      </c>
      <c r="S5153" s="2">
        <v>48204200000</v>
      </c>
      <c r="T5153" s="2">
        <v>48543000000</v>
      </c>
      <c r="U5153" s="2">
        <v>48968100000</v>
      </c>
      <c r="V5153" s="2">
        <v>49531100000</v>
      </c>
      <c r="W5153" s="2">
        <v>50272800000</v>
      </c>
      <c r="X5153" s="2">
        <v>50915500000</v>
      </c>
      <c r="Y5153" s="2">
        <v>51383400000</v>
      </c>
      <c r="Z5153" s="2">
        <v>51622100000</v>
      </c>
      <c r="AA5153" s="2">
        <v>51533600000</v>
      </c>
      <c r="AB5153" s="2">
        <v>51544900000</v>
      </c>
      <c r="AC5153" s="2">
        <v>51818700000</v>
      </c>
      <c r="AD5153" s="2">
        <v>51931500000</v>
      </c>
      <c r="AE5153" s="2">
        <v>52180400000</v>
      </c>
      <c r="AF5153" s="2">
        <v>52923500000</v>
      </c>
    </row>
    <row r="5154" spans="1:32">
      <c r="A5154" t="s">
        <v>6656</v>
      </c>
      <c r="B5154" t="s">
        <v>19</v>
      </c>
      <c r="C5154" s="2">
        <v>70105400000</v>
      </c>
      <c r="D5154" s="2">
        <v>67545100000</v>
      </c>
      <c r="E5154" s="2">
        <v>67207100000</v>
      </c>
      <c r="F5154" s="2">
        <v>65736400000</v>
      </c>
      <c r="G5154" s="2">
        <v>67199800000</v>
      </c>
      <c r="H5154" s="2">
        <v>66573700000</v>
      </c>
      <c r="I5154" s="2">
        <v>66447800000</v>
      </c>
      <c r="J5154" s="2">
        <v>67498900000</v>
      </c>
      <c r="K5154" s="2">
        <v>68817400000</v>
      </c>
      <c r="L5154" s="2">
        <v>69495700000</v>
      </c>
      <c r="M5154" s="2">
        <v>69948800000</v>
      </c>
      <c r="N5154" s="2">
        <v>70991800000</v>
      </c>
      <c r="O5154" s="2">
        <v>72351000000</v>
      </c>
      <c r="P5154" s="2">
        <v>73913400000</v>
      </c>
      <c r="Q5154" s="2">
        <v>74930400000</v>
      </c>
      <c r="R5154" s="2">
        <v>74992600000</v>
      </c>
      <c r="S5154" s="2">
        <v>75672900000</v>
      </c>
      <c r="T5154" s="2">
        <v>76261700000</v>
      </c>
      <c r="U5154" s="2">
        <v>76965900000</v>
      </c>
      <c r="V5154" s="2">
        <v>77896900000</v>
      </c>
      <c r="W5154" s="2">
        <v>79101800000</v>
      </c>
      <c r="X5154" s="2">
        <v>80147600000</v>
      </c>
      <c r="Y5154" s="2">
        <v>80940900000</v>
      </c>
      <c r="Z5154" s="2">
        <v>81349500000</v>
      </c>
      <c r="AA5154" s="2">
        <v>81214400000</v>
      </c>
      <c r="AB5154" s="2">
        <v>81239300000</v>
      </c>
      <c r="AC5154" s="2">
        <v>81673200000</v>
      </c>
      <c r="AD5154" s="2">
        <v>81856300000</v>
      </c>
      <c r="AE5154" s="2">
        <v>82266100000</v>
      </c>
      <c r="AF5154" s="2">
        <v>83470900000</v>
      </c>
    </row>
    <row r="5155" spans="1:32">
      <c r="A5155" t="s">
        <v>6657</v>
      </c>
      <c r="B5155" t="s">
        <v>19</v>
      </c>
      <c r="C5155" s="2">
        <v>60592100000</v>
      </c>
      <c r="D5155" s="2">
        <v>58379600000</v>
      </c>
      <c r="E5155" s="2">
        <v>58086300000</v>
      </c>
      <c r="F5155" s="2">
        <v>56816000000</v>
      </c>
      <c r="G5155" s="2">
        <v>58080800000</v>
      </c>
      <c r="H5155" s="2">
        <v>57539800000</v>
      </c>
      <c r="I5155" s="2">
        <v>57431200000</v>
      </c>
      <c r="J5155" s="2">
        <v>58339700000</v>
      </c>
      <c r="K5155" s="2">
        <v>59479200000</v>
      </c>
      <c r="L5155" s="2">
        <v>60065300000</v>
      </c>
      <c r="M5155" s="2">
        <v>60456700000</v>
      </c>
      <c r="N5155" s="2">
        <v>61358100000</v>
      </c>
      <c r="O5155" s="2">
        <v>62532600000</v>
      </c>
      <c r="P5155" s="2">
        <v>63882800000</v>
      </c>
      <c r="Q5155" s="2">
        <v>64761500000</v>
      </c>
      <c r="R5155" s="2">
        <v>64815100000</v>
      </c>
      <c r="S5155" s="2">
        <v>65403100000</v>
      </c>
      <c r="T5155" s="2">
        <v>65911800000</v>
      </c>
      <c r="U5155" s="2">
        <v>66520300000</v>
      </c>
      <c r="V5155" s="2">
        <v>67325000000</v>
      </c>
      <c r="W5155" s="2">
        <v>68366200000</v>
      </c>
      <c r="X5155" s="2">
        <v>69270000000</v>
      </c>
      <c r="Y5155" s="2">
        <v>69955600000</v>
      </c>
      <c r="Z5155" s="2">
        <v>70308600000</v>
      </c>
      <c r="AA5155" s="2">
        <v>70191800000</v>
      </c>
      <c r="AB5155" s="2">
        <v>70213300000</v>
      </c>
      <c r="AC5155" s="2">
        <v>70588300000</v>
      </c>
      <c r="AD5155" s="2">
        <v>70746600000</v>
      </c>
      <c r="AE5155" s="2">
        <v>71100700000</v>
      </c>
      <c r="AF5155" s="2">
        <v>72142000000</v>
      </c>
    </row>
    <row r="5156" spans="1:32">
      <c r="A5156" t="s">
        <v>6658</v>
      </c>
      <c r="B5156" t="s">
        <v>19</v>
      </c>
      <c r="C5156" s="2">
        <v>6171190000</v>
      </c>
      <c r="D5156" s="2">
        <v>5958970000</v>
      </c>
      <c r="E5156" s="2">
        <v>5900380000</v>
      </c>
      <c r="F5156" s="2">
        <v>6043930000</v>
      </c>
      <c r="G5156" s="2">
        <v>6209320000</v>
      </c>
      <c r="H5156" s="2">
        <v>6188980000</v>
      </c>
      <c r="I5156" s="2">
        <v>6214320000</v>
      </c>
      <c r="J5156" s="2">
        <v>6330590000</v>
      </c>
      <c r="K5156" s="2">
        <v>6453930000</v>
      </c>
      <c r="L5156" s="2">
        <v>6507250000</v>
      </c>
      <c r="M5156" s="2">
        <v>6546630000</v>
      </c>
      <c r="N5156" s="2">
        <v>6636390000</v>
      </c>
      <c r="O5156" s="2">
        <v>6747830000</v>
      </c>
      <c r="P5156" s="2">
        <v>6873840000</v>
      </c>
      <c r="Q5156" s="2">
        <v>6950150000</v>
      </c>
      <c r="R5156" s="2">
        <v>6938520000</v>
      </c>
      <c r="S5156" s="2">
        <v>6997740000</v>
      </c>
      <c r="T5156" s="2">
        <v>7046720000</v>
      </c>
      <c r="U5156" s="2">
        <v>7111320000</v>
      </c>
      <c r="V5156" s="2">
        <v>7195760000</v>
      </c>
      <c r="W5156" s="2">
        <v>7308750000</v>
      </c>
      <c r="X5156" s="2">
        <v>7406770000</v>
      </c>
      <c r="Y5156" s="2">
        <v>7474330000</v>
      </c>
      <c r="Z5156" s="2">
        <v>7511840000</v>
      </c>
      <c r="AA5156" s="2">
        <v>7505690000</v>
      </c>
      <c r="AB5156" s="2">
        <v>7518140000</v>
      </c>
      <c r="AC5156" s="2">
        <v>7566240000</v>
      </c>
      <c r="AD5156" s="2">
        <v>7589160000</v>
      </c>
      <c r="AE5156" s="2">
        <v>7630560000</v>
      </c>
      <c r="AF5156" s="2">
        <v>7742930000</v>
      </c>
    </row>
    <row r="5157" spans="1:32">
      <c r="A5157" t="s">
        <v>6659</v>
      </c>
      <c r="B5157" t="s">
        <v>19</v>
      </c>
      <c r="C5157" s="2">
        <v>2228630000</v>
      </c>
      <c r="D5157" s="2">
        <v>2147520000</v>
      </c>
      <c r="E5157" s="2">
        <v>2136010000</v>
      </c>
      <c r="F5157" s="2">
        <v>2091900000</v>
      </c>
      <c r="G5157" s="2">
        <v>2138800000</v>
      </c>
      <c r="H5157" s="2">
        <v>2119320000</v>
      </c>
      <c r="I5157" s="2">
        <v>2115760000</v>
      </c>
      <c r="J5157" s="2">
        <v>2149450000</v>
      </c>
      <c r="K5157" s="2">
        <v>2191390000</v>
      </c>
      <c r="L5157" s="2">
        <v>2212840000</v>
      </c>
      <c r="M5157" s="2">
        <v>2227200000</v>
      </c>
      <c r="N5157" s="2">
        <v>2260290000</v>
      </c>
      <c r="O5157" s="2">
        <v>2303340000</v>
      </c>
      <c r="P5157" s="2">
        <v>2352800000</v>
      </c>
      <c r="Q5157" s="2">
        <v>2384920000</v>
      </c>
      <c r="R5157" s="2">
        <v>2386660000</v>
      </c>
      <c r="S5157" s="2">
        <v>2408250000</v>
      </c>
      <c r="T5157" s="2">
        <v>2426900000</v>
      </c>
      <c r="U5157" s="2">
        <v>2449280000</v>
      </c>
      <c r="V5157" s="2">
        <v>2478870000</v>
      </c>
      <c r="W5157" s="2">
        <v>2517210000</v>
      </c>
      <c r="X5157" s="2">
        <v>2550480000</v>
      </c>
      <c r="Y5157" s="2">
        <v>2575630000</v>
      </c>
      <c r="Z5157" s="2">
        <v>2588600000</v>
      </c>
      <c r="AA5157" s="2">
        <v>2584370000</v>
      </c>
      <c r="AB5157" s="2">
        <v>2585260000</v>
      </c>
      <c r="AC5157" s="2">
        <v>2599150000</v>
      </c>
      <c r="AD5157" s="2">
        <v>2605040000</v>
      </c>
      <c r="AE5157" s="2">
        <v>2618100000</v>
      </c>
      <c r="AF5157" s="2">
        <v>2656420000</v>
      </c>
    </row>
    <row r="5158" spans="1:32">
      <c r="A5158" t="s">
        <v>6660</v>
      </c>
      <c r="B5158" t="s">
        <v>19</v>
      </c>
      <c r="C5158" s="2">
        <v>21274000000</v>
      </c>
      <c r="D5158" s="2">
        <v>20497700000</v>
      </c>
      <c r="E5158" s="2">
        <v>20393400000</v>
      </c>
      <c r="F5158" s="2">
        <v>19949300000</v>
      </c>
      <c r="G5158" s="2">
        <v>20393500000</v>
      </c>
      <c r="H5158" s="2">
        <v>20203700000</v>
      </c>
      <c r="I5158" s="2">
        <v>20165800000</v>
      </c>
      <c r="J5158" s="2">
        <v>20484800000</v>
      </c>
      <c r="K5158" s="2">
        <v>20884700000</v>
      </c>
      <c r="L5158" s="2">
        <v>21090300000</v>
      </c>
      <c r="M5158" s="2">
        <v>21227600000</v>
      </c>
      <c r="N5158" s="2">
        <v>21543900000</v>
      </c>
      <c r="O5158" s="2">
        <v>21956000000</v>
      </c>
      <c r="P5158" s="2">
        <v>22429700000</v>
      </c>
      <c r="Q5158" s="2">
        <v>22738000000</v>
      </c>
      <c r="R5158" s="2">
        <v>22756600000</v>
      </c>
      <c r="S5158" s="2">
        <v>22962900000</v>
      </c>
      <c r="T5158" s="2">
        <v>23141400000</v>
      </c>
      <c r="U5158" s="2">
        <v>23354900000</v>
      </c>
      <c r="V5158" s="2">
        <v>23637300000</v>
      </c>
      <c r="W5158" s="2">
        <v>24002800000</v>
      </c>
      <c r="X5158" s="2">
        <v>24320000000</v>
      </c>
      <c r="Y5158" s="2">
        <v>24560500000</v>
      </c>
      <c r="Z5158" s="2">
        <v>24684400000</v>
      </c>
      <c r="AA5158" s="2">
        <v>24643400000</v>
      </c>
      <c r="AB5158" s="2">
        <v>24650900000</v>
      </c>
      <c r="AC5158" s="2">
        <v>24782600000</v>
      </c>
      <c r="AD5158" s="2">
        <v>24838100000</v>
      </c>
      <c r="AE5158" s="2">
        <v>24962400000</v>
      </c>
      <c r="AF5158" s="2">
        <v>25327900000</v>
      </c>
    </row>
    <row r="5159" spans="1:32">
      <c r="A5159" t="s">
        <v>6661</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6662</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6663</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6664</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6665</v>
      </c>
      <c r="B5163" t="s">
        <v>19</v>
      </c>
      <c r="C5163" s="2">
        <v>141849000000</v>
      </c>
      <c r="D5163" s="2">
        <v>149408000000</v>
      </c>
      <c r="E5163" s="2">
        <v>146738000000</v>
      </c>
      <c r="F5163" s="2">
        <v>143511000000</v>
      </c>
      <c r="G5163" s="2">
        <v>143278000000</v>
      </c>
      <c r="H5163" s="2">
        <v>144153000000</v>
      </c>
      <c r="I5163" s="2">
        <v>144738000000</v>
      </c>
      <c r="J5163" s="2">
        <v>145416000000</v>
      </c>
      <c r="K5163" s="2">
        <v>146078000000</v>
      </c>
      <c r="L5163" s="2">
        <v>146533000000</v>
      </c>
      <c r="M5163" s="2">
        <v>147526000000</v>
      </c>
      <c r="N5163" s="2">
        <v>148734000000</v>
      </c>
      <c r="O5163" s="2">
        <v>149756000000</v>
      </c>
      <c r="P5163" s="2">
        <v>150988000000</v>
      </c>
      <c r="Q5163" s="2">
        <v>152223000000</v>
      </c>
      <c r="R5163" s="2">
        <v>153043000000</v>
      </c>
      <c r="S5163" s="2">
        <v>153875000000</v>
      </c>
      <c r="T5163" s="2">
        <v>154684000000</v>
      </c>
      <c r="U5163" s="2">
        <v>155421000000</v>
      </c>
      <c r="V5163" s="2">
        <v>156455000000</v>
      </c>
      <c r="W5163" s="2">
        <v>157685000000</v>
      </c>
      <c r="X5163" s="2">
        <v>158728000000</v>
      </c>
      <c r="Y5163" s="2">
        <v>159774000000</v>
      </c>
      <c r="Z5163" s="2">
        <v>160082000000</v>
      </c>
      <c r="AA5163" s="2">
        <v>160286000000</v>
      </c>
      <c r="AB5163" s="2">
        <v>160520000000</v>
      </c>
      <c r="AC5163" s="2">
        <v>161096000000</v>
      </c>
      <c r="AD5163" s="2">
        <v>161610000000</v>
      </c>
      <c r="AE5163" s="2">
        <v>162149000000</v>
      </c>
      <c r="AF5163" s="2">
        <v>162741000000</v>
      </c>
    </row>
    <row r="5164" spans="1:32">
      <c r="A5164" t="s">
        <v>6666</v>
      </c>
      <c r="B5164" t="s">
        <v>19</v>
      </c>
      <c r="C5164" s="2">
        <v>425588000000</v>
      </c>
      <c r="D5164" s="2">
        <v>431227000000</v>
      </c>
      <c r="E5164" s="2">
        <v>448418000000</v>
      </c>
      <c r="F5164" s="2">
        <v>437795000000</v>
      </c>
      <c r="G5164" s="2">
        <v>435829000000</v>
      </c>
      <c r="H5164" s="2">
        <v>436576000000</v>
      </c>
      <c r="I5164" s="2">
        <v>437506000000</v>
      </c>
      <c r="J5164" s="2">
        <v>438536000000</v>
      </c>
      <c r="K5164" s="2">
        <v>439235000000</v>
      </c>
      <c r="L5164" s="2">
        <v>439559000000</v>
      </c>
      <c r="M5164" s="2">
        <v>441246000000</v>
      </c>
      <c r="N5164" s="2">
        <v>443392000000</v>
      </c>
      <c r="O5164" s="2">
        <v>445841000000</v>
      </c>
      <c r="P5164" s="2">
        <v>448497000000</v>
      </c>
      <c r="Q5164" s="2">
        <v>451175000000</v>
      </c>
      <c r="R5164" s="2">
        <v>452978000000</v>
      </c>
      <c r="S5164" s="2">
        <v>455218000000</v>
      </c>
      <c r="T5164" s="2">
        <v>457014000000</v>
      </c>
      <c r="U5164" s="2">
        <v>458969000000</v>
      </c>
      <c r="V5164" s="2">
        <v>461460000000</v>
      </c>
      <c r="W5164" s="2">
        <v>463844000000</v>
      </c>
      <c r="X5164" s="2">
        <v>466117000000</v>
      </c>
      <c r="Y5164" s="2">
        <v>468511000000</v>
      </c>
      <c r="Z5164" s="2">
        <v>469387000000</v>
      </c>
      <c r="AA5164" s="2">
        <v>470137000000</v>
      </c>
      <c r="AB5164" s="2">
        <v>471594000000</v>
      </c>
      <c r="AC5164" s="2">
        <v>474297000000</v>
      </c>
      <c r="AD5164" s="2">
        <v>475301000000</v>
      </c>
      <c r="AE5164" s="2">
        <v>476987000000</v>
      </c>
      <c r="AF5164" s="2">
        <v>480044000000</v>
      </c>
    </row>
    <row r="5165" spans="1:32">
      <c r="A5165" t="s">
        <v>6667</v>
      </c>
      <c r="B5165" t="s">
        <v>19</v>
      </c>
      <c r="C5165" s="2">
        <v>226264000000</v>
      </c>
      <c r="D5165" s="2">
        <v>230977000000</v>
      </c>
      <c r="E5165" s="2">
        <v>235878000000</v>
      </c>
      <c r="F5165" s="2">
        <v>230300000000</v>
      </c>
      <c r="G5165" s="2">
        <v>228769000000</v>
      </c>
      <c r="H5165" s="2">
        <v>228984000000</v>
      </c>
      <c r="I5165" s="2">
        <v>229196000000</v>
      </c>
      <c r="J5165" s="2">
        <v>229416000000</v>
      </c>
      <c r="K5165" s="2">
        <v>229407000000</v>
      </c>
      <c r="L5165" s="2">
        <v>229237000000</v>
      </c>
      <c r="M5165" s="2">
        <v>229799000000</v>
      </c>
      <c r="N5165" s="2">
        <v>230612000000</v>
      </c>
      <c r="O5165" s="2">
        <v>231507000000</v>
      </c>
      <c r="P5165" s="2">
        <v>232628000000</v>
      </c>
      <c r="Q5165" s="2">
        <v>233767000000</v>
      </c>
      <c r="R5165" s="2">
        <v>234443000000</v>
      </c>
      <c r="S5165" s="2">
        <v>235316000000</v>
      </c>
      <c r="T5165" s="2">
        <v>235951000000</v>
      </c>
      <c r="U5165" s="2">
        <v>236745000000</v>
      </c>
      <c r="V5165" s="2">
        <v>237774000000</v>
      </c>
      <c r="W5165" s="2">
        <v>238826000000</v>
      </c>
      <c r="X5165" s="2">
        <v>239892000000</v>
      </c>
      <c r="Y5165" s="2">
        <v>240950000000</v>
      </c>
      <c r="Z5165" s="2">
        <v>241241000000</v>
      </c>
      <c r="AA5165" s="2">
        <v>241401000000</v>
      </c>
      <c r="AB5165" s="2">
        <v>241924000000</v>
      </c>
      <c r="AC5165" s="2">
        <v>243080000000</v>
      </c>
      <c r="AD5165" s="2">
        <v>243529000000</v>
      </c>
      <c r="AE5165" s="2">
        <v>244231000000</v>
      </c>
      <c r="AF5165" s="2">
        <v>245581000000</v>
      </c>
    </row>
    <row r="5166" spans="1:32">
      <c r="A5166" t="s">
        <v>6668</v>
      </c>
      <c r="B5166" t="s">
        <v>19</v>
      </c>
      <c r="C5166" s="2">
        <v>245959000000</v>
      </c>
      <c r="D5166" s="2">
        <v>248227000000</v>
      </c>
      <c r="E5166" s="2">
        <v>260981000000</v>
      </c>
      <c r="F5166" s="2">
        <v>253973000000</v>
      </c>
      <c r="G5166" s="2">
        <v>252887000000</v>
      </c>
      <c r="H5166" s="2">
        <v>253285000000</v>
      </c>
      <c r="I5166" s="2">
        <v>253896000000</v>
      </c>
      <c r="J5166" s="2">
        <v>254559000000</v>
      </c>
      <c r="K5166" s="2">
        <v>254976000000</v>
      </c>
      <c r="L5166" s="2">
        <v>255251000000</v>
      </c>
      <c r="M5166" s="2">
        <v>256314000000</v>
      </c>
      <c r="N5166" s="2">
        <v>257647000000</v>
      </c>
      <c r="O5166" s="2">
        <v>259214000000</v>
      </c>
      <c r="P5166" s="2">
        <v>260890000000</v>
      </c>
      <c r="Q5166" s="2">
        <v>262557000000</v>
      </c>
      <c r="R5166" s="2">
        <v>263674000000</v>
      </c>
      <c r="S5166" s="2">
        <v>265060000000</v>
      </c>
      <c r="T5166" s="2">
        <v>266163000000</v>
      </c>
      <c r="U5166" s="2">
        <v>267398000000</v>
      </c>
      <c r="V5166" s="2">
        <v>268949000000</v>
      </c>
      <c r="W5166" s="2">
        <v>270393000000</v>
      </c>
      <c r="X5166" s="2">
        <v>271810000000</v>
      </c>
      <c r="Y5166" s="2">
        <v>273196000000</v>
      </c>
      <c r="Z5166" s="2">
        <v>273731000000</v>
      </c>
      <c r="AA5166" s="2">
        <v>274225000000</v>
      </c>
      <c r="AB5166" s="2">
        <v>275175000000</v>
      </c>
      <c r="AC5166" s="2">
        <v>276889000000</v>
      </c>
      <c r="AD5166" s="2">
        <v>277486000000</v>
      </c>
      <c r="AE5166" s="2">
        <v>278508000000</v>
      </c>
      <c r="AF5166" s="2">
        <v>280463000000</v>
      </c>
    </row>
    <row r="5167" spans="1:32">
      <c r="A5167" t="s">
        <v>6669</v>
      </c>
      <c r="B5167" t="s">
        <v>19</v>
      </c>
      <c r="C5167" s="2">
        <v>209623000000</v>
      </c>
      <c r="D5167" s="2">
        <v>211425000000</v>
      </c>
      <c r="E5167" s="2">
        <v>222553000000</v>
      </c>
      <c r="F5167" s="2">
        <v>216591000000</v>
      </c>
      <c r="G5167" s="2">
        <v>215665000000</v>
      </c>
      <c r="H5167" s="2">
        <v>216002000000</v>
      </c>
      <c r="I5167" s="2">
        <v>216524000000</v>
      </c>
      <c r="J5167" s="2">
        <v>217084000000</v>
      </c>
      <c r="K5167" s="2">
        <v>217446000000</v>
      </c>
      <c r="L5167" s="2">
        <v>217680000000</v>
      </c>
      <c r="M5167" s="2">
        <v>218585000000</v>
      </c>
      <c r="N5167" s="2">
        <v>219719000000</v>
      </c>
      <c r="O5167" s="2">
        <v>221049000000</v>
      </c>
      <c r="P5167" s="2">
        <v>222480000000</v>
      </c>
      <c r="Q5167" s="2">
        <v>223903000000</v>
      </c>
      <c r="R5167" s="2">
        <v>224864000000</v>
      </c>
      <c r="S5167" s="2">
        <v>226041000000</v>
      </c>
      <c r="T5167" s="2">
        <v>226982000000</v>
      </c>
      <c r="U5167" s="2">
        <v>228043000000</v>
      </c>
      <c r="V5167" s="2">
        <v>229368000000</v>
      </c>
      <c r="W5167" s="2">
        <v>230598000000</v>
      </c>
      <c r="X5167" s="2">
        <v>231810000000</v>
      </c>
      <c r="Y5167" s="2">
        <v>233003000000</v>
      </c>
      <c r="Z5167" s="2">
        <v>233466000000</v>
      </c>
      <c r="AA5167" s="2">
        <v>233888000000</v>
      </c>
      <c r="AB5167" s="2">
        <v>234714000000</v>
      </c>
      <c r="AC5167" s="2">
        <v>236192000000</v>
      </c>
      <c r="AD5167" s="2">
        <v>236707000000</v>
      </c>
      <c r="AE5167" s="2">
        <v>237595000000</v>
      </c>
      <c r="AF5167" s="2">
        <v>239281000000</v>
      </c>
    </row>
    <row r="5168" spans="1:32">
      <c r="A5168" t="s">
        <v>6670</v>
      </c>
      <c r="B5168" t="s">
        <v>19</v>
      </c>
      <c r="C5168" s="2">
        <v>44171100000</v>
      </c>
      <c r="D5168" s="2">
        <v>45520400000</v>
      </c>
      <c r="E5168" s="2">
        <v>45556900000</v>
      </c>
      <c r="F5168" s="2">
        <v>44460100000</v>
      </c>
      <c r="G5168" s="2">
        <v>44078400000</v>
      </c>
      <c r="H5168" s="2">
        <v>44081100000</v>
      </c>
      <c r="I5168" s="2">
        <v>44082600000</v>
      </c>
      <c r="J5168" s="2">
        <v>44103500000</v>
      </c>
      <c r="K5168" s="2">
        <v>44103700000</v>
      </c>
      <c r="L5168" s="2">
        <v>44067300000</v>
      </c>
      <c r="M5168" s="2">
        <v>44200400000</v>
      </c>
      <c r="N5168" s="2">
        <v>44362400000</v>
      </c>
      <c r="O5168" s="2">
        <v>44548900000</v>
      </c>
      <c r="P5168" s="2">
        <v>44773300000</v>
      </c>
      <c r="Q5168" s="2">
        <v>44999200000</v>
      </c>
      <c r="R5168" s="2">
        <v>45084000000</v>
      </c>
      <c r="S5168" s="2">
        <v>45218500000</v>
      </c>
      <c r="T5168" s="2">
        <v>45348100000</v>
      </c>
      <c r="U5168" s="2">
        <v>45414700000</v>
      </c>
      <c r="V5168" s="2">
        <v>45626500000</v>
      </c>
      <c r="W5168" s="2">
        <v>45825900000</v>
      </c>
      <c r="X5168" s="2">
        <v>45991900000</v>
      </c>
      <c r="Y5168" s="2">
        <v>46122400000</v>
      </c>
      <c r="Z5168" s="2">
        <v>46111000000</v>
      </c>
      <c r="AA5168" s="2">
        <v>46067500000</v>
      </c>
      <c r="AB5168" s="2">
        <v>46085700000</v>
      </c>
      <c r="AC5168" s="2">
        <v>46198300000</v>
      </c>
      <c r="AD5168" s="2">
        <v>46222200000</v>
      </c>
      <c r="AE5168" s="2">
        <v>46270900000</v>
      </c>
      <c r="AF5168" s="2">
        <v>46427300000</v>
      </c>
    </row>
    <row r="5169" spans="1:32">
      <c r="A5169" t="s">
        <v>6671</v>
      </c>
      <c r="B5169" t="s">
        <v>19</v>
      </c>
      <c r="C5169" s="2">
        <v>7564910000</v>
      </c>
      <c r="D5169" s="2">
        <v>7620440000</v>
      </c>
      <c r="E5169" s="2">
        <v>8037040000</v>
      </c>
      <c r="F5169" s="2">
        <v>7822400000</v>
      </c>
      <c r="G5169" s="2">
        <v>7787110000</v>
      </c>
      <c r="H5169" s="2">
        <v>7797570000</v>
      </c>
      <c r="I5169" s="2">
        <v>7815290000</v>
      </c>
      <c r="J5169" s="2">
        <v>7834230000</v>
      </c>
      <c r="K5169" s="2">
        <v>7846050000</v>
      </c>
      <c r="L5169" s="2">
        <v>7853370000</v>
      </c>
      <c r="M5169" s="2">
        <v>7884830000</v>
      </c>
      <c r="N5169" s="2">
        <v>7924360000</v>
      </c>
      <c r="O5169" s="2">
        <v>7971530000</v>
      </c>
      <c r="P5169" s="2">
        <v>8021950000</v>
      </c>
      <c r="Q5169" s="2">
        <v>8071890000</v>
      </c>
      <c r="R5169" s="2">
        <v>8106790000</v>
      </c>
      <c r="S5169" s="2">
        <v>8148940000</v>
      </c>
      <c r="T5169" s="2">
        <v>8182390000</v>
      </c>
      <c r="U5169" s="2">
        <v>8219730000</v>
      </c>
      <c r="V5169" s="2">
        <v>8267550000</v>
      </c>
      <c r="W5169" s="2">
        <v>8310360000</v>
      </c>
      <c r="X5169" s="2">
        <v>8353050000</v>
      </c>
      <c r="Y5169" s="2">
        <v>8395690000</v>
      </c>
      <c r="Z5169" s="2">
        <v>8412710000</v>
      </c>
      <c r="AA5169" s="2">
        <v>8427630000</v>
      </c>
      <c r="AB5169" s="2">
        <v>8458060000</v>
      </c>
      <c r="AC5169" s="2">
        <v>8511300000</v>
      </c>
      <c r="AD5169" s="2">
        <v>8529360000</v>
      </c>
      <c r="AE5169" s="2">
        <v>8561870000</v>
      </c>
      <c r="AF5169" s="2">
        <v>8622420000</v>
      </c>
    </row>
    <row r="5170" spans="1:32">
      <c r="A5170" t="s">
        <v>6672</v>
      </c>
      <c r="B5170" t="s">
        <v>19</v>
      </c>
      <c r="C5170" s="2">
        <v>69777100000</v>
      </c>
      <c r="D5170" s="2">
        <v>70178700000</v>
      </c>
      <c r="E5170" s="2">
        <v>74183200000</v>
      </c>
      <c r="F5170" s="2">
        <v>72186200000</v>
      </c>
      <c r="G5170" s="2">
        <v>71864300000</v>
      </c>
      <c r="H5170" s="2">
        <v>71959000000</v>
      </c>
      <c r="I5170" s="2">
        <v>72123000000</v>
      </c>
      <c r="J5170" s="2">
        <v>72297900000</v>
      </c>
      <c r="K5170" s="2">
        <v>72405100000</v>
      </c>
      <c r="L5170" s="2">
        <v>72470600000</v>
      </c>
      <c r="M5170" s="2">
        <v>72756700000</v>
      </c>
      <c r="N5170" s="2">
        <v>73119200000</v>
      </c>
      <c r="O5170" s="2">
        <v>73556500000</v>
      </c>
      <c r="P5170" s="2">
        <v>74019600000</v>
      </c>
      <c r="Q5170" s="2">
        <v>74482400000</v>
      </c>
      <c r="R5170" s="2">
        <v>74799200000</v>
      </c>
      <c r="S5170" s="2">
        <v>75188800000</v>
      </c>
      <c r="T5170" s="2">
        <v>75494600000</v>
      </c>
      <c r="U5170" s="2">
        <v>75847100000</v>
      </c>
      <c r="V5170" s="2">
        <v>76281700000</v>
      </c>
      <c r="W5170" s="2">
        <v>76676800000</v>
      </c>
      <c r="X5170" s="2">
        <v>77070500000</v>
      </c>
      <c r="Y5170" s="2">
        <v>77461900000</v>
      </c>
      <c r="Z5170" s="2">
        <v>77615300000</v>
      </c>
      <c r="AA5170" s="2">
        <v>77758900000</v>
      </c>
      <c r="AB5170" s="2">
        <v>78044300000</v>
      </c>
      <c r="AC5170" s="2">
        <v>78549400000</v>
      </c>
      <c r="AD5170" s="2">
        <v>78713500000</v>
      </c>
      <c r="AE5170" s="2">
        <v>79011700000</v>
      </c>
      <c r="AF5170" s="2">
        <v>79589300000</v>
      </c>
    </row>
    <row r="5171" spans="1:32">
      <c r="A5171" t="s">
        <v>6673</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6674</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6675</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6676</v>
      </c>
      <c r="B5174" t="s">
        <v>19</v>
      </c>
      <c r="C5174" s="2">
        <v>247136000000000</v>
      </c>
      <c r="D5174" s="2">
        <v>250374000000000</v>
      </c>
      <c r="E5174" s="2">
        <v>250067000000000</v>
      </c>
      <c r="F5174" s="2">
        <v>233943000000000</v>
      </c>
      <c r="G5174" s="2">
        <v>230352000000000</v>
      </c>
      <c r="H5174" s="2">
        <v>229350000000000</v>
      </c>
      <c r="I5174" s="2">
        <v>226619000000000</v>
      </c>
      <c r="J5174" s="2">
        <v>227759000000000</v>
      </c>
      <c r="K5174" s="2">
        <v>226175000000000</v>
      </c>
      <c r="L5174" s="2">
        <v>226065000000000</v>
      </c>
      <c r="M5174" s="2">
        <v>214277000000000</v>
      </c>
      <c r="N5174" s="2">
        <v>203287000000000</v>
      </c>
      <c r="O5174" s="2">
        <v>190068000000000</v>
      </c>
      <c r="P5174" s="2">
        <v>179309000000000</v>
      </c>
      <c r="Q5174" s="2">
        <v>168420000000000</v>
      </c>
      <c r="R5174" s="2">
        <v>166285000000000</v>
      </c>
      <c r="S5174" s="2">
        <v>163627000000000</v>
      </c>
      <c r="T5174" s="2">
        <v>161195000000000</v>
      </c>
      <c r="U5174" s="2">
        <v>159515000000000</v>
      </c>
      <c r="V5174" s="2">
        <v>157227000000000</v>
      </c>
      <c r="W5174" s="2">
        <v>156321000000000</v>
      </c>
      <c r="X5174" s="2">
        <v>155673000000000</v>
      </c>
      <c r="Y5174" s="2">
        <v>153435000000000</v>
      </c>
      <c r="Z5174" s="2">
        <v>151405000000000</v>
      </c>
      <c r="AA5174" s="2">
        <v>148932000000000</v>
      </c>
      <c r="AB5174" s="2">
        <v>145180000000000</v>
      </c>
      <c r="AC5174" s="2">
        <v>143354000000000</v>
      </c>
      <c r="AD5174" s="2">
        <v>144007000000000</v>
      </c>
      <c r="AE5174" s="2">
        <v>144020000000000</v>
      </c>
      <c r="AF5174" s="2">
        <v>142438000000000</v>
      </c>
    </row>
    <row r="5175" spans="1:32">
      <c r="A5175" t="s">
        <v>6677</v>
      </c>
      <c r="B5175" t="s">
        <v>19</v>
      </c>
      <c r="C5175" s="2">
        <v>185008000000</v>
      </c>
      <c r="D5175" s="2">
        <v>188567000000</v>
      </c>
      <c r="E5175" s="2">
        <v>182811000000</v>
      </c>
      <c r="F5175" s="2">
        <v>185471000000</v>
      </c>
      <c r="G5175" s="2">
        <v>187522000000</v>
      </c>
      <c r="H5175" s="2">
        <v>190939000000</v>
      </c>
      <c r="I5175" s="2">
        <v>191825000000</v>
      </c>
      <c r="J5175" s="2">
        <v>193307000000</v>
      </c>
      <c r="K5175" s="2">
        <v>191564000000</v>
      </c>
      <c r="L5175" s="2">
        <v>193110000000</v>
      </c>
      <c r="M5175" s="2">
        <v>190775000000</v>
      </c>
      <c r="N5175" s="2">
        <v>189576000000</v>
      </c>
      <c r="O5175" s="2">
        <v>186115000000</v>
      </c>
      <c r="P5175" s="2">
        <v>182316000000</v>
      </c>
      <c r="Q5175" s="2">
        <v>179879000000</v>
      </c>
      <c r="R5175" s="2">
        <v>176930000000</v>
      </c>
      <c r="S5175" s="2">
        <v>174406000000</v>
      </c>
      <c r="T5175" s="2">
        <v>170293000000</v>
      </c>
      <c r="U5175" s="2">
        <v>167757000000</v>
      </c>
      <c r="V5175" s="2">
        <v>164929000000</v>
      </c>
      <c r="W5175" s="2">
        <v>162408000000</v>
      </c>
      <c r="X5175" s="2">
        <v>161617000000</v>
      </c>
      <c r="Y5175" s="2">
        <v>158655000000</v>
      </c>
      <c r="Z5175" s="2">
        <v>155724000000</v>
      </c>
      <c r="AA5175" s="2">
        <v>153943000000</v>
      </c>
      <c r="AB5175" s="2">
        <v>152399000000</v>
      </c>
      <c r="AC5175" s="2">
        <v>150311000000</v>
      </c>
      <c r="AD5175" s="2">
        <v>148832000000</v>
      </c>
      <c r="AE5175" s="2">
        <v>145579000000</v>
      </c>
      <c r="AF5175" s="2">
        <v>145476000000</v>
      </c>
    </row>
    <row r="5176" spans="1:32">
      <c r="A5176" t="s">
        <v>6678</v>
      </c>
      <c r="B5176" t="s">
        <v>19</v>
      </c>
      <c r="C5176" s="2">
        <v>401728000000</v>
      </c>
      <c r="D5176" s="2">
        <v>402067000000</v>
      </c>
      <c r="E5176" s="2">
        <v>410918000000</v>
      </c>
      <c r="F5176" s="2">
        <v>369542000000</v>
      </c>
      <c r="G5176" s="2">
        <v>361078000000</v>
      </c>
      <c r="H5176" s="2">
        <v>356604000000</v>
      </c>
      <c r="I5176" s="2">
        <v>351171000000</v>
      </c>
      <c r="J5176" s="2">
        <v>350192000000</v>
      </c>
      <c r="K5176" s="2">
        <v>343918000000</v>
      </c>
      <c r="L5176" s="2">
        <v>341611000000</v>
      </c>
      <c r="M5176" s="2">
        <v>336107000000</v>
      </c>
      <c r="N5176" s="2">
        <v>331558000000</v>
      </c>
      <c r="O5176" s="2">
        <v>325367000000</v>
      </c>
      <c r="P5176" s="2">
        <v>319636000000</v>
      </c>
      <c r="Q5176" s="2">
        <v>317735000000</v>
      </c>
      <c r="R5176" s="2">
        <v>313462000000</v>
      </c>
      <c r="S5176" s="2">
        <v>309190000000</v>
      </c>
      <c r="T5176" s="2">
        <v>304367000000</v>
      </c>
      <c r="U5176" s="2">
        <v>300947000000</v>
      </c>
      <c r="V5176" s="2">
        <v>297936000000</v>
      </c>
      <c r="W5176" s="2">
        <v>297974000000</v>
      </c>
      <c r="X5176" s="2">
        <v>298143000000</v>
      </c>
      <c r="Y5176" s="2">
        <v>294829000000</v>
      </c>
      <c r="Z5176" s="2">
        <v>289652000000</v>
      </c>
      <c r="AA5176" s="2">
        <v>285866000000</v>
      </c>
      <c r="AB5176" s="2">
        <v>283595000000</v>
      </c>
      <c r="AC5176" s="2">
        <v>282537000000</v>
      </c>
      <c r="AD5176" s="2">
        <v>287225000000</v>
      </c>
      <c r="AE5176" s="2">
        <v>286838000000</v>
      </c>
      <c r="AF5176" s="2">
        <v>285400000000</v>
      </c>
    </row>
    <row r="5177" spans="1:32">
      <c r="A5177" t="s">
        <v>6679</v>
      </c>
      <c r="B5177" t="s">
        <v>19</v>
      </c>
      <c r="C5177" s="2">
        <v>265663000000</v>
      </c>
      <c r="D5177" s="2">
        <v>267631000000</v>
      </c>
      <c r="E5177" s="2">
        <v>268111000000</v>
      </c>
      <c r="F5177" s="2">
        <v>241410000000</v>
      </c>
      <c r="G5177" s="2">
        <v>237199000000</v>
      </c>
      <c r="H5177" s="2">
        <v>235967000000</v>
      </c>
      <c r="I5177" s="2">
        <v>232928000000</v>
      </c>
      <c r="J5177" s="2">
        <v>233465000000</v>
      </c>
      <c r="K5177" s="2">
        <v>230736000000</v>
      </c>
      <c r="L5177" s="2">
        <v>230802000000</v>
      </c>
      <c r="M5177" s="2">
        <v>227221000000</v>
      </c>
      <c r="N5177" s="2">
        <v>224477000000</v>
      </c>
      <c r="O5177" s="2">
        <v>220257000000</v>
      </c>
      <c r="P5177" s="2">
        <v>216560000000</v>
      </c>
      <c r="Q5177" s="2">
        <v>214601000000</v>
      </c>
      <c r="R5177" s="2">
        <v>211713000000</v>
      </c>
      <c r="S5177" s="2">
        <v>208696000000</v>
      </c>
      <c r="T5177" s="2">
        <v>205339000000</v>
      </c>
      <c r="U5177" s="2">
        <v>202860000000</v>
      </c>
      <c r="V5177" s="2">
        <v>200459000000</v>
      </c>
      <c r="W5177" s="2">
        <v>199710000000</v>
      </c>
      <c r="X5177" s="2">
        <v>199350000000</v>
      </c>
      <c r="Y5177" s="2">
        <v>196664000000</v>
      </c>
      <c r="Z5177" s="2">
        <v>193237000000</v>
      </c>
      <c r="AA5177" s="2">
        <v>190732000000</v>
      </c>
      <c r="AB5177" s="2">
        <v>187730000000</v>
      </c>
      <c r="AC5177" s="2">
        <v>186768000000</v>
      </c>
      <c r="AD5177" s="2">
        <v>189582000000</v>
      </c>
      <c r="AE5177" s="2">
        <v>188820000000</v>
      </c>
      <c r="AF5177" s="2">
        <v>187932000000</v>
      </c>
    </row>
    <row r="5178" spans="1:32">
      <c r="A5178" t="s">
        <v>6680</v>
      </c>
      <c r="B5178" t="s">
        <v>19</v>
      </c>
      <c r="C5178" s="2">
        <v>236020000000</v>
      </c>
      <c r="D5178" s="2">
        <v>235507000000</v>
      </c>
      <c r="E5178" s="2">
        <v>242047000000</v>
      </c>
      <c r="F5178" s="2">
        <v>218499000000</v>
      </c>
      <c r="G5178" s="2">
        <v>212943000000</v>
      </c>
      <c r="H5178" s="2">
        <v>209598000000</v>
      </c>
      <c r="I5178" s="2">
        <v>206217000000</v>
      </c>
      <c r="J5178" s="2">
        <v>205146000000</v>
      </c>
      <c r="K5178" s="2">
        <v>200807000000</v>
      </c>
      <c r="L5178" s="2">
        <v>198732000000</v>
      </c>
      <c r="M5178" s="2">
        <v>195499000000</v>
      </c>
      <c r="N5178" s="2">
        <v>192779000000</v>
      </c>
      <c r="O5178" s="2">
        <v>189172000000</v>
      </c>
      <c r="P5178" s="2">
        <v>185802000000</v>
      </c>
      <c r="Q5178" s="2">
        <v>184970000000</v>
      </c>
      <c r="R5178" s="2">
        <v>182467000000</v>
      </c>
      <c r="S5178" s="2">
        <v>180078000000</v>
      </c>
      <c r="T5178" s="2">
        <v>177281000000</v>
      </c>
      <c r="U5178" s="2">
        <v>175386000000</v>
      </c>
      <c r="V5178" s="2">
        <v>173788000000</v>
      </c>
      <c r="W5178" s="2">
        <v>174099000000</v>
      </c>
      <c r="X5178" s="2">
        <v>174404000000</v>
      </c>
      <c r="Y5178" s="2">
        <v>172653000000</v>
      </c>
      <c r="Z5178" s="2">
        <v>169622000000</v>
      </c>
      <c r="AA5178" s="2">
        <v>167364000000</v>
      </c>
      <c r="AB5178" s="2">
        <v>166883000000</v>
      </c>
      <c r="AC5178" s="2">
        <v>166516000000</v>
      </c>
      <c r="AD5178" s="2">
        <v>169533000000</v>
      </c>
      <c r="AE5178" s="2">
        <v>169545000000</v>
      </c>
      <c r="AF5178" s="2">
        <v>168590000000</v>
      </c>
    </row>
    <row r="5179" spans="1:32">
      <c r="A5179" t="s">
        <v>6681</v>
      </c>
      <c r="B5179" t="s">
        <v>19</v>
      </c>
      <c r="C5179" s="2">
        <v>202294000000</v>
      </c>
      <c r="D5179" s="2">
        <v>201808000000</v>
      </c>
      <c r="E5179" s="2">
        <v>207521000000</v>
      </c>
      <c r="F5179" s="2">
        <v>187423000000</v>
      </c>
      <c r="G5179" s="2">
        <v>182589000000</v>
      </c>
      <c r="H5179" s="2">
        <v>179669000000</v>
      </c>
      <c r="I5179" s="2">
        <v>176727000000</v>
      </c>
      <c r="J5179" s="2">
        <v>175789000000</v>
      </c>
      <c r="K5179" s="2">
        <v>172057000000</v>
      </c>
      <c r="L5179" s="2">
        <v>170253000000</v>
      </c>
      <c r="M5179" s="2">
        <v>167479000000</v>
      </c>
      <c r="N5179" s="2">
        <v>165125000000</v>
      </c>
      <c r="O5179" s="2">
        <v>162041000000</v>
      </c>
      <c r="P5179" s="2">
        <v>159156000000</v>
      </c>
      <c r="Q5179" s="2">
        <v>158463000000</v>
      </c>
      <c r="R5179" s="2">
        <v>156324000000</v>
      </c>
      <c r="S5179" s="2">
        <v>154271000000</v>
      </c>
      <c r="T5179" s="2">
        <v>151898000000</v>
      </c>
      <c r="U5179" s="2">
        <v>150273000000</v>
      </c>
      <c r="V5179" s="2">
        <v>148915000000</v>
      </c>
      <c r="W5179" s="2">
        <v>149213000000</v>
      </c>
      <c r="X5179" s="2">
        <v>149486000000</v>
      </c>
      <c r="Y5179" s="2">
        <v>147988000000</v>
      </c>
      <c r="Z5179" s="2">
        <v>145393000000</v>
      </c>
      <c r="AA5179" s="2">
        <v>143450000000</v>
      </c>
      <c r="AB5179" s="2">
        <v>142981000000</v>
      </c>
      <c r="AC5179" s="2">
        <v>142599000000</v>
      </c>
      <c r="AD5179" s="2">
        <v>145112000000</v>
      </c>
      <c r="AE5179" s="2">
        <v>145119000000</v>
      </c>
      <c r="AF5179" s="2">
        <v>144302000000</v>
      </c>
    </row>
    <row r="5180" spans="1:32">
      <c r="A5180" t="s">
        <v>6682</v>
      </c>
      <c r="B5180" t="s">
        <v>19</v>
      </c>
      <c r="C5180" s="2">
        <v>75472500000</v>
      </c>
      <c r="D5180" s="2">
        <v>76627600000</v>
      </c>
      <c r="E5180" s="2">
        <v>76248800000</v>
      </c>
      <c r="F5180" s="2">
        <v>70115700000</v>
      </c>
      <c r="G5180" s="2">
        <v>70168600000</v>
      </c>
      <c r="H5180" s="2">
        <v>70847400000</v>
      </c>
      <c r="I5180" s="2">
        <v>70800400000</v>
      </c>
      <c r="J5180" s="2">
        <v>71144100000</v>
      </c>
      <c r="K5180" s="2">
        <v>70304500000</v>
      </c>
      <c r="L5180" s="2">
        <v>70549700000</v>
      </c>
      <c r="M5180" s="2">
        <v>69637400000</v>
      </c>
      <c r="N5180" s="2">
        <v>69116800000</v>
      </c>
      <c r="O5180" s="2">
        <v>67833500000</v>
      </c>
      <c r="P5180" s="2">
        <v>66511900000</v>
      </c>
      <c r="Q5180" s="2">
        <v>65753500000</v>
      </c>
      <c r="R5180" s="2">
        <v>64716400000</v>
      </c>
      <c r="S5180" s="2">
        <v>63824100000</v>
      </c>
      <c r="T5180" s="2">
        <v>62451600000</v>
      </c>
      <c r="U5180" s="2">
        <v>61585000000</v>
      </c>
      <c r="V5180" s="2">
        <v>60673700000</v>
      </c>
      <c r="W5180" s="2">
        <v>59973700000</v>
      </c>
      <c r="X5180" s="2">
        <v>59767400000</v>
      </c>
      <c r="Y5180" s="2">
        <v>58795800000</v>
      </c>
      <c r="Z5180" s="2">
        <v>57736900000</v>
      </c>
      <c r="AA5180" s="2">
        <v>57036900000</v>
      </c>
      <c r="AB5180" s="2">
        <v>57419400000</v>
      </c>
      <c r="AC5180" s="2">
        <v>57750500000</v>
      </c>
      <c r="AD5180" s="2">
        <v>59017500000</v>
      </c>
      <c r="AE5180" s="2">
        <v>58575000000</v>
      </c>
      <c r="AF5180" s="2">
        <v>58362300000</v>
      </c>
    </row>
    <row r="5181" spans="1:32">
      <c r="A5181" t="s">
        <v>6683</v>
      </c>
      <c r="B5181" t="s">
        <v>19</v>
      </c>
      <c r="C5181" s="2">
        <v>8206120000</v>
      </c>
      <c r="D5181" s="2">
        <v>8199090000</v>
      </c>
      <c r="E5181" s="2">
        <v>8403370000</v>
      </c>
      <c r="F5181" s="2">
        <v>7648270000</v>
      </c>
      <c r="G5181" s="2">
        <v>7465310000</v>
      </c>
      <c r="H5181" s="2">
        <v>7362430000</v>
      </c>
      <c r="I5181" s="2">
        <v>7250440000</v>
      </c>
      <c r="J5181" s="2">
        <v>7221800000</v>
      </c>
      <c r="K5181" s="2">
        <v>7076170000</v>
      </c>
      <c r="L5181" s="2">
        <v>7012230000</v>
      </c>
      <c r="M5181" s="2">
        <v>6901130000</v>
      </c>
      <c r="N5181" s="2">
        <v>6810180000</v>
      </c>
      <c r="O5181" s="2">
        <v>6682160000</v>
      </c>
      <c r="P5181" s="2">
        <v>6565620000</v>
      </c>
      <c r="Q5181" s="2">
        <v>6531660000</v>
      </c>
      <c r="R5181" s="2">
        <v>6441820000</v>
      </c>
      <c r="S5181" s="2">
        <v>6358440000</v>
      </c>
      <c r="T5181" s="2">
        <v>6256920000</v>
      </c>
      <c r="U5181" s="2">
        <v>6189650000</v>
      </c>
      <c r="V5181" s="2">
        <v>6129930000</v>
      </c>
      <c r="W5181" s="2">
        <v>6133330000</v>
      </c>
      <c r="X5181" s="2">
        <v>6141230000</v>
      </c>
      <c r="Y5181" s="2">
        <v>6076030000</v>
      </c>
      <c r="Z5181" s="2">
        <v>5969610000</v>
      </c>
      <c r="AA5181" s="2">
        <v>5888810000</v>
      </c>
      <c r="AB5181" s="2">
        <v>5861650000</v>
      </c>
      <c r="AC5181" s="2">
        <v>5839040000</v>
      </c>
      <c r="AD5181" s="2">
        <v>5927690000</v>
      </c>
      <c r="AE5181" s="2">
        <v>5918370000</v>
      </c>
      <c r="AF5181" s="2">
        <v>5882410000</v>
      </c>
    </row>
    <row r="5182" spans="1:32">
      <c r="A5182" t="s">
        <v>6684</v>
      </c>
      <c r="B5182" t="s">
        <v>19</v>
      </c>
      <c r="C5182" s="2">
        <v>68005500000</v>
      </c>
      <c r="D5182" s="2">
        <v>67775700000</v>
      </c>
      <c r="E5182" s="2">
        <v>69876000000</v>
      </c>
      <c r="F5182" s="2">
        <v>62746200000</v>
      </c>
      <c r="G5182" s="2">
        <v>61015300000</v>
      </c>
      <c r="H5182" s="2">
        <v>59929500000</v>
      </c>
      <c r="I5182" s="2">
        <v>58876800000</v>
      </c>
      <c r="J5182" s="2">
        <v>58524900000</v>
      </c>
      <c r="K5182" s="2">
        <v>57247900000</v>
      </c>
      <c r="L5182" s="2">
        <v>56594300000</v>
      </c>
      <c r="M5182" s="2">
        <v>55657100000</v>
      </c>
      <c r="N5182" s="2">
        <v>54846900000</v>
      </c>
      <c r="O5182" s="2">
        <v>53819200000</v>
      </c>
      <c r="P5182" s="2">
        <v>52869900000</v>
      </c>
      <c r="Q5182" s="2">
        <v>52665400000</v>
      </c>
      <c r="R5182" s="2">
        <v>51965500000</v>
      </c>
      <c r="S5182" s="2">
        <v>51284900000</v>
      </c>
      <c r="T5182" s="2">
        <v>50520400000</v>
      </c>
      <c r="U5182" s="2">
        <v>49992500000</v>
      </c>
      <c r="V5182" s="2">
        <v>49561200000</v>
      </c>
      <c r="W5182" s="2">
        <v>49709700000</v>
      </c>
      <c r="X5182" s="2">
        <v>49818100000</v>
      </c>
      <c r="Y5182" s="2">
        <v>49343600000</v>
      </c>
      <c r="Z5182" s="2">
        <v>48478000000</v>
      </c>
      <c r="AA5182" s="2">
        <v>47829600000</v>
      </c>
      <c r="AB5182" s="2">
        <v>47666100000</v>
      </c>
      <c r="AC5182" s="2">
        <v>47558200000</v>
      </c>
      <c r="AD5182" s="2">
        <v>48456300000</v>
      </c>
      <c r="AE5182" s="2">
        <v>48509900000</v>
      </c>
      <c r="AF5182" s="2">
        <v>48229300000</v>
      </c>
    </row>
    <row r="5183" spans="1:32">
      <c r="A5183" t="s">
        <v>6685</v>
      </c>
      <c r="B5183" t="s">
        <v>19</v>
      </c>
      <c r="C5183" s="2">
        <v>6519030000</v>
      </c>
      <c r="D5183" s="2">
        <v>6580510000</v>
      </c>
      <c r="E5183" s="2">
        <v>6549900000</v>
      </c>
      <c r="F5183" s="2">
        <v>5983970000</v>
      </c>
      <c r="G5183" s="2">
        <v>5820330000</v>
      </c>
      <c r="H5183" s="2">
        <v>5764330000</v>
      </c>
      <c r="I5183" s="2">
        <v>5669950000</v>
      </c>
      <c r="J5183" s="2">
        <v>5703330000</v>
      </c>
      <c r="K5183" s="2">
        <v>5635000000</v>
      </c>
      <c r="L5183" s="2">
        <v>5633470000</v>
      </c>
      <c r="M5183" s="2">
        <v>5557930000</v>
      </c>
      <c r="N5183" s="2">
        <v>5514690000</v>
      </c>
      <c r="O5183" s="2">
        <v>5395000000</v>
      </c>
      <c r="P5183" s="2">
        <v>5356300000</v>
      </c>
      <c r="Q5183" s="2">
        <v>5297170000</v>
      </c>
      <c r="R5183" s="2">
        <v>5227450000</v>
      </c>
      <c r="S5183" s="2">
        <v>5168710000</v>
      </c>
      <c r="T5183" s="2">
        <v>5092450000</v>
      </c>
      <c r="U5183" s="2">
        <v>5050320000</v>
      </c>
      <c r="V5183" s="2">
        <v>4995310000</v>
      </c>
      <c r="W5183" s="2">
        <v>4967580000</v>
      </c>
      <c r="X5183" s="2">
        <v>4957970000</v>
      </c>
      <c r="Y5183" s="2">
        <v>4886180000</v>
      </c>
      <c r="Z5183" s="2">
        <v>4810840000</v>
      </c>
      <c r="AA5183" s="2">
        <v>4720490000</v>
      </c>
      <c r="AB5183" s="2">
        <v>4642510000</v>
      </c>
      <c r="AC5183" s="2">
        <v>4625850000</v>
      </c>
      <c r="AD5183" s="2">
        <v>4700760000</v>
      </c>
      <c r="AE5183" s="2">
        <v>4687090000</v>
      </c>
      <c r="AF5183" s="2">
        <v>4607390000</v>
      </c>
    </row>
    <row r="5184" spans="1:32">
      <c r="A5184" t="s">
        <v>6686</v>
      </c>
      <c r="B5184" t="s">
        <v>19</v>
      </c>
      <c r="C5184" s="2">
        <v>1216090000</v>
      </c>
      <c r="D5184" s="2">
        <v>1226640000</v>
      </c>
      <c r="E5184" s="2">
        <v>1229210000</v>
      </c>
      <c r="F5184" s="2">
        <v>1144530000</v>
      </c>
      <c r="G5184" s="2">
        <v>1115010000</v>
      </c>
      <c r="H5184" s="2">
        <v>1104360000</v>
      </c>
      <c r="I5184" s="2">
        <v>1088360000</v>
      </c>
      <c r="J5184" s="2">
        <v>1093380000</v>
      </c>
      <c r="K5184" s="2">
        <v>1077730000</v>
      </c>
      <c r="L5184" s="2">
        <v>1074550000</v>
      </c>
      <c r="M5184" s="2">
        <v>1061150000</v>
      </c>
      <c r="N5184" s="2">
        <v>1054030000</v>
      </c>
      <c r="O5184" s="2">
        <v>1030810000</v>
      </c>
      <c r="P5184" s="2">
        <v>1023440000</v>
      </c>
      <c r="Q5184" s="2">
        <v>1012390000</v>
      </c>
      <c r="R5184" s="2">
        <v>998633000</v>
      </c>
      <c r="S5184" s="2">
        <v>987840000</v>
      </c>
      <c r="T5184" s="2">
        <v>972287000</v>
      </c>
      <c r="U5184" s="2">
        <v>964436000</v>
      </c>
      <c r="V5184" s="2">
        <v>953819000</v>
      </c>
      <c r="W5184" s="2">
        <v>947947000</v>
      </c>
      <c r="X5184" s="2">
        <v>946525000</v>
      </c>
      <c r="Y5184" s="2">
        <v>932934000</v>
      </c>
      <c r="Z5184" s="2">
        <v>918893000</v>
      </c>
      <c r="AA5184" s="2">
        <v>900978000</v>
      </c>
      <c r="AB5184" s="2">
        <v>891477000</v>
      </c>
      <c r="AC5184" s="2">
        <v>888154000</v>
      </c>
      <c r="AD5184" s="2">
        <v>900020000</v>
      </c>
      <c r="AE5184" s="2">
        <v>897008000</v>
      </c>
      <c r="AF5184" s="2">
        <v>880653000</v>
      </c>
    </row>
    <row r="5185" spans="1:32">
      <c r="A5185" t="s">
        <v>6687</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6688</v>
      </c>
      <c r="B5186" t="s">
        <v>19</v>
      </c>
      <c r="C5186" s="2">
        <v>253188000000000</v>
      </c>
      <c r="D5186" s="2">
        <v>258677000000000</v>
      </c>
      <c r="E5186" s="2">
        <v>257718000000000</v>
      </c>
      <c r="F5186" s="2">
        <v>240748000000000</v>
      </c>
      <c r="G5186" s="2">
        <v>232450000000000</v>
      </c>
      <c r="H5186" s="2">
        <v>240851000000000</v>
      </c>
      <c r="I5186" s="2">
        <v>247599000000000</v>
      </c>
      <c r="J5186" s="2">
        <v>250919000000000</v>
      </c>
      <c r="K5186" s="2">
        <v>251909000000000</v>
      </c>
      <c r="L5186" s="2">
        <v>250860000000000</v>
      </c>
      <c r="M5186" s="2">
        <v>254304000000000</v>
      </c>
      <c r="N5186" s="2">
        <v>259426000000000</v>
      </c>
      <c r="O5186" s="2">
        <v>264811000000000</v>
      </c>
      <c r="P5186" s="2">
        <v>270184000000000</v>
      </c>
      <c r="Q5186" s="2">
        <v>276561000000000</v>
      </c>
      <c r="R5186" s="2">
        <v>282525000000000</v>
      </c>
      <c r="S5186" s="2">
        <v>287038000000000</v>
      </c>
      <c r="T5186" s="2">
        <v>291663000000000</v>
      </c>
      <c r="U5186" s="2">
        <v>296855000000000</v>
      </c>
      <c r="V5186" s="2">
        <v>301747000000000</v>
      </c>
      <c r="W5186" s="2">
        <v>309241000000000</v>
      </c>
      <c r="X5186" s="2">
        <v>316279000000000</v>
      </c>
      <c r="Y5186" s="2">
        <v>322461000000000</v>
      </c>
      <c r="Z5186" s="2">
        <v>328569000000000</v>
      </c>
      <c r="AA5186" s="2">
        <v>332484000000000</v>
      </c>
      <c r="AB5186" s="2">
        <v>336779000000000</v>
      </c>
      <c r="AC5186" s="2">
        <v>341656000000000</v>
      </c>
      <c r="AD5186" s="2">
        <v>346717000000000</v>
      </c>
      <c r="AE5186" s="2">
        <v>353076000000000</v>
      </c>
      <c r="AF5186" s="2">
        <v>359831000000000</v>
      </c>
    </row>
    <row r="5187" spans="1:32">
      <c r="A5187" t="s">
        <v>6689</v>
      </c>
      <c r="B5187" t="s">
        <v>19</v>
      </c>
      <c r="C5187" s="2">
        <v>576926000000</v>
      </c>
      <c r="D5187" s="2">
        <v>577633000000</v>
      </c>
      <c r="E5187" s="2">
        <v>576810000000</v>
      </c>
      <c r="F5187" s="2">
        <v>610400000000</v>
      </c>
      <c r="G5187" s="2">
        <v>567544000000</v>
      </c>
      <c r="H5187" s="2">
        <v>543786000000</v>
      </c>
      <c r="I5187" s="2">
        <v>564159000000</v>
      </c>
      <c r="J5187" s="2">
        <v>584685000000</v>
      </c>
      <c r="K5187" s="2">
        <v>598580000000</v>
      </c>
      <c r="L5187" s="2">
        <v>610944000000</v>
      </c>
      <c r="M5187" s="2">
        <v>619142000000</v>
      </c>
      <c r="N5187" s="2">
        <v>626970000000</v>
      </c>
      <c r="O5187" s="2">
        <v>639413000000</v>
      </c>
      <c r="P5187" s="2">
        <v>651416000000</v>
      </c>
      <c r="Q5187" s="2">
        <v>662321000000</v>
      </c>
      <c r="R5187" s="2">
        <v>676230000000</v>
      </c>
      <c r="S5187" s="2">
        <v>688447000000</v>
      </c>
      <c r="T5187" s="2">
        <v>696301000000</v>
      </c>
      <c r="U5187" s="2">
        <v>705766000000</v>
      </c>
      <c r="V5187" s="2">
        <v>714700000000</v>
      </c>
      <c r="W5187" s="2">
        <v>723039000000</v>
      </c>
      <c r="X5187" s="2">
        <v>739878000000</v>
      </c>
      <c r="Y5187" s="2">
        <v>755440000000</v>
      </c>
      <c r="Z5187" s="2">
        <v>766662000000</v>
      </c>
      <c r="AA5187" s="2">
        <v>778859000000</v>
      </c>
      <c r="AB5187" s="2">
        <v>784711000000</v>
      </c>
      <c r="AC5187" s="2">
        <v>791215000000</v>
      </c>
      <c r="AD5187" s="2">
        <v>798031000000</v>
      </c>
      <c r="AE5187" s="2">
        <v>808211000000</v>
      </c>
      <c r="AF5187" s="2">
        <v>820304000000</v>
      </c>
    </row>
    <row r="5188" spans="1:32">
      <c r="A5188" t="s">
        <v>6690</v>
      </c>
      <c r="B5188" t="s">
        <v>19</v>
      </c>
      <c r="C5188" s="2">
        <v>511363000000</v>
      </c>
      <c r="D5188" s="2">
        <v>515543000000</v>
      </c>
      <c r="E5188" s="2">
        <v>510321000000</v>
      </c>
      <c r="F5188" s="2">
        <v>524289000000</v>
      </c>
      <c r="G5188" s="2">
        <v>517279000000</v>
      </c>
      <c r="H5188" s="2">
        <v>516172000000</v>
      </c>
      <c r="I5188" s="2">
        <v>525718000000</v>
      </c>
      <c r="J5188" s="2">
        <v>534645000000</v>
      </c>
      <c r="K5188" s="2">
        <v>540784000000</v>
      </c>
      <c r="L5188" s="2">
        <v>546150000000</v>
      </c>
      <c r="M5188" s="2">
        <v>550603000000</v>
      </c>
      <c r="N5188" s="2">
        <v>555116000000</v>
      </c>
      <c r="O5188" s="2">
        <v>561122000000</v>
      </c>
      <c r="P5188" s="2">
        <v>567355000000</v>
      </c>
      <c r="Q5188" s="2">
        <v>573094000000</v>
      </c>
      <c r="R5188" s="2">
        <v>579661000000</v>
      </c>
      <c r="S5188" s="2">
        <v>585873000000</v>
      </c>
      <c r="T5188" s="2">
        <v>590529000000</v>
      </c>
      <c r="U5188" s="2">
        <v>596003000000</v>
      </c>
      <c r="V5188" s="2">
        <v>601208000000</v>
      </c>
      <c r="W5188" s="2">
        <v>606042000000</v>
      </c>
      <c r="X5188" s="2">
        <v>613170000000</v>
      </c>
      <c r="Y5188" s="2">
        <v>620129000000</v>
      </c>
      <c r="Z5188" s="2">
        <v>625771000000</v>
      </c>
      <c r="AA5188" s="2">
        <v>631566000000</v>
      </c>
      <c r="AB5188" s="2">
        <v>635772000000</v>
      </c>
      <c r="AC5188" s="2">
        <v>640365000000</v>
      </c>
      <c r="AD5188" s="2">
        <v>644367000000</v>
      </c>
      <c r="AE5188" s="2">
        <v>649726000000</v>
      </c>
      <c r="AF5188" s="2">
        <v>656121000000</v>
      </c>
    </row>
    <row r="5189" spans="1:32">
      <c r="A5189" t="s">
        <v>6691</v>
      </c>
      <c r="B5189" t="s">
        <v>19</v>
      </c>
      <c r="C5189" s="2">
        <v>150877000000</v>
      </c>
      <c r="D5189" s="2">
        <v>157760000000</v>
      </c>
      <c r="E5189" s="2">
        <v>149065000000</v>
      </c>
      <c r="F5189" s="2">
        <v>155520000000</v>
      </c>
      <c r="G5189" s="2">
        <v>155172000000</v>
      </c>
      <c r="H5189" s="2">
        <v>158436000000</v>
      </c>
      <c r="I5189" s="2">
        <v>165017000000</v>
      </c>
      <c r="J5189" s="2">
        <v>170295000000</v>
      </c>
      <c r="K5189" s="2">
        <v>173140000000</v>
      </c>
      <c r="L5189" s="2">
        <v>175232000000</v>
      </c>
      <c r="M5189" s="2">
        <v>177245000000</v>
      </c>
      <c r="N5189" s="2">
        <v>179314000000</v>
      </c>
      <c r="O5189" s="2">
        <v>182489000000</v>
      </c>
      <c r="P5189" s="2">
        <v>186030000000</v>
      </c>
      <c r="Q5189" s="2">
        <v>189257000000</v>
      </c>
      <c r="R5189" s="2">
        <v>193047000000</v>
      </c>
      <c r="S5189" s="2">
        <v>196734000000</v>
      </c>
      <c r="T5189" s="2">
        <v>199357000000</v>
      </c>
      <c r="U5189" s="2">
        <v>203061000000</v>
      </c>
      <c r="V5189" s="2">
        <v>206314000000</v>
      </c>
      <c r="W5189" s="2">
        <v>209486000000</v>
      </c>
      <c r="X5189" s="2">
        <v>213456000000</v>
      </c>
      <c r="Y5189" s="2">
        <v>217936000000</v>
      </c>
      <c r="Z5189" s="2">
        <v>221574000000</v>
      </c>
      <c r="AA5189" s="2">
        <v>225224000000</v>
      </c>
      <c r="AB5189" s="2">
        <v>228265000000</v>
      </c>
      <c r="AC5189" s="2">
        <v>231947000000</v>
      </c>
      <c r="AD5189" s="2">
        <v>234617000000</v>
      </c>
      <c r="AE5189" s="2">
        <v>238263000000</v>
      </c>
      <c r="AF5189" s="2">
        <v>243265000000</v>
      </c>
    </row>
    <row r="5190" spans="1:32">
      <c r="A5190" t="s">
        <v>6692</v>
      </c>
      <c r="B5190" t="s">
        <v>19</v>
      </c>
      <c r="C5190" s="2">
        <v>36271600000</v>
      </c>
      <c r="D5190" s="2">
        <v>36577100000</v>
      </c>
      <c r="E5190" s="2">
        <v>36143500000</v>
      </c>
      <c r="F5190" s="2">
        <v>38097600000</v>
      </c>
      <c r="G5190" s="2">
        <v>35909300000</v>
      </c>
      <c r="H5190" s="2">
        <v>34814400000</v>
      </c>
      <c r="I5190" s="2">
        <v>36104800000</v>
      </c>
      <c r="J5190" s="2">
        <v>37348600000</v>
      </c>
      <c r="K5190" s="2">
        <v>38164800000</v>
      </c>
      <c r="L5190" s="2">
        <v>38887500000</v>
      </c>
      <c r="M5190" s="2">
        <v>39370700000</v>
      </c>
      <c r="N5190" s="2">
        <v>39853000000</v>
      </c>
      <c r="O5190" s="2">
        <v>40602300000</v>
      </c>
      <c r="P5190" s="2">
        <v>41351400000</v>
      </c>
      <c r="Q5190" s="2">
        <v>42018600000</v>
      </c>
      <c r="R5190" s="2">
        <v>42866200000</v>
      </c>
      <c r="S5190" s="2">
        <v>43616800000</v>
      </c>
      <c r="T5190" s="2">
        <v>44103600000</v>
      </c>
      <c r="U5190" s="2">
        <v>44721800000</v>
      </c>
      <c r="V5190" s="2">
        <v>45288700000</v>
      </c>
      <c r="W5190" s="2">
        <v>45827800000</v>
      </c>
      <c r="X5190" s="2">
        <v>46826000000</v>
      </c>
      <c r="Y5190" s="2">
        <v>47773200000</v>
      </c>
      <c r="Z5190" s="2">
        <v>48475800000</v>
      </c>
      <c r="AA5190" s="2">
        <v>49218400000</v>
      </c>
      <c r="AB5190" s="2">
        <v>49632000000</v>
      </c>
      <c r="AC5190" s="2">
        <v>50094900000</v>
      </c>
      <c r="AD5190" s="2">
        <v>50534600000</v>
      </c>
      <c r="AE5190" s="2">
        <v>51178500000</v>
      </c>
      <c r="AF5190" s="2">
        <v>51965300000</v>
      </c>
    </row>
    <row r="5191" spans="1:32">
      <c r="A5191" t="s">
        <v>6693</v>
      </c>
      <c r="B5191" t="s">
        <v>19</v>
      </c>
      <c r="C5191" s="2">
        <v>29923200000</v>
      </c>
      <c r="D5191" s="2">
        <v>30193000000</v>
      </c>
      <c r="E5191" s="2">
        <v>29850000000</v>
      </c>
      <c r="F5191" s="2">
        <v>31479800000</v>
      </c>
      <c r="G5191" s="2">
        <v>29670300000</v>
      </c>
      <c r="H5191" s="2">
        <v>28780100000</v>
      </c>
      <c r="I5191" s="2">
        <v>29870000000</v>
      </c>
      <c r="J5191" s="2">
        <v>30907800000</v>
      </c>
      <c r="K5191" s="2">
        <v>31594400000</v>
      </c>
      <c r="L5191" s="2">
        <v>32189500000</v>
      </c>
      <c r="M5191" s="2">
        <v>32595900000</v>
      </c>
      <c r="N5191" s="2">
        <v>33002100000</v>
      </c>
      <c r="O5191" s="2">
        <v>33634200000</v>
      </c>
      <c r="P5191" s="2">
        <v>34256500000</v>
      </c>
      <c r="Q5191" s="2">
        <v>34828500000</v>
      </c>
      <c r="R5191" s="2">
        <v>35541900000</v>
      </c>
      <c r="S5191" s="2">
        <v>36178100000</v>
      </c>
      <c r="T5191" s="2">
        <v>36592000000</v>
      </c>
      <c r="U5191" s="2">
        <v>37114700000</v>
      </c>
      <c r="V5191" s="2">
        <v>37606800000</v>
      </c>
      <c r="W5191" s="2">
        <v>38060800000</v>
      </c>
      <c r="X5191" s="2">
        <v>38904300000</v>
      </c>
      <c r="Y5191" s="2">
        <v>39706100000</v>
      </c>
      <c r="Z5191" s="2">
        <v>40304200000</v>
      </c>
      <c r="AA5191" s="2">
        <v>40933000000</v>
      </c>
      <c r="AB5191" s="2">
        <v>41291400000</v>
      </c>
      <c r="AC5191" s="2">
        <v>41677900000</v>
      </c>
      <c r="AD5191" s="2">
        <v>42053400000</v>
      </c>
      <c r="AE5191" s="2">
        <v>42611500000</v>
      </c>
      <c r="AF5191" s="2">
        <v>43279700000</v>
      </c>
    </row>
    <row r="5192" spans="1:32">
      <c r="A5192" t="s">
        <v>6694</v>
      </c>
      <c r="B5192" t="s">
        <v>19</v>
      </c>
      <c r="C5192" s="2">
        <v>103740000000</v>
      </c>
      <c r="D5192" s="2">
        <v>104159000000</v>
      </c>
      <c r="E5192" s="2">
        <v>103221000000</v>
      </c>
      <c r="F5192" s="2">
        <v>108957000000</v>
      </c>
      <c r="G5192" s="2">
        <v>101853000000</v>
      </c>
      <c r="H5192" s="2">
        <v>97946800000</v>
      </c>
      <c r="I5192" s="2">
        <v>101483000000</v>
      </c>
      <c r="J5192" s="2">
        <v>105025000000</v>
      </c>
      <c r="K5192" s="2">
        <v>107426000000</v>
      </c>
      <c r="L5192" s="2">
        <v>109556000000</v>
      </c>
      <c r="M5192" s="2">
        <v>110956000000</v>
      </c>
      <c r="N5192" s="2">
        <v>112309000000</v>
      </c>
      <c r="O5192" s="2">
        <v>114422000000</v>
      </c>
      <c r="P5192" s="2">
        <v>116491000000</v>
      </c>
      <c r="Q5192" s="2">
        <v>118241000000</v>
      </c>
      <c r="R5192" s="2">
        <v>120580000000</v>
      </c>
      <c r="S5192" s="2">
        <v>122622000000</v>
      </c>
      <c r="T5192" s="2">
        <v>123950000000</v>
      </c>
      <c r="U5192" s="2">
        <v>125502000000</v>
      </c>
      <c r="V5192" s="2">
        <v>127047000000</v>
      </c>
      <c r="W5192" s="2">
        <v>128395000000</v>
      </c>
      <c r="X5192" s="2">
        <v>131240000000</v>
      </c>
      <c r="Y5192" s="2">
        <v>133891000000</v>
      </c>
      <c r="Z5192" s="2">
        <v>135734000000</v>
      </c>
      <c r="AA5192" s="2">
        <v>137769000000</v>
      </c>
      <c r="AB5192" s="2">
        <v>138718000000</v>
      </c>
      <c r="AC5192" s="2">
        <v>139878000000</v>
      </c>
      <c r="AD5192" s="2">
        <v>141017000000</v>
      </c>
      <c r="AE5192" s="2">
        <v>142673000000</v>
      </c>
      <c r="AF5192" s="2">
        <v>144754000000</v>
      </c>
    </row>
    <row r="5193" spans="1:32">
      <c r="A5193" t="s">
        <v>6695</v>
      </c>
      <c r="B5193" t="s">
        <v>19</v>
      </c>
      <c r="C5193" s="2">
        <v>1800770000</v>
      </c>
      <c r="D5193" s="2">
        <v>1817440000</v>
      </c>
      <c r="E5193" s="2">
        <v>1797180000</v>
      </c>
      <c r="F5193" s="2">
        <v>1847150000</v>
      </c>
      <c r="G5193" s="2">
        <v>1821970000</v>
      </c>
      <c r="H5193" s="2">
        <v>1818100000</v>
      </c>
      <c r="I5193" s="2">
        <v>1853540000</v>
      </c>
      <c r="J5193" s="2">
        <v>1885760000</v>
      </c>
      <c r="K5193" s="2">
        <v>1907950000</v>
      </c>
      <c r="L5193" s="2">
        <v>1927450000</v>
      </c>
      <c r="M5193" s="2">
        <v>1943680000</v>
      </c>
      <c r="N5193" s="2">
        <v>1960540000</v>
      </c>
      <c r="O5193" s="2">
        <v>1982770000</v>
      </c>
      <c r="P5193" s="2">
        <v>2005280000</v>
      </c>
      <c r="Q5193" s="2">
        <v>2025800000</v>
      </c>
      <c r="R5193" s="2">
        <v>2050400000</v>
      </c>
      <c r="S5193" s="2">
        <v>2073180000</v>
      </c>
      <c r="T5193" s="2">
        <v>2089570000</v>
      </c>
      <c r="U5193" s="2">
        <v>2110380000</v>
      </c>
      <c r="V5193" s="2">
        <v>2129550000</v>
      </c>
      <c r="W5193" s="2">
        <v>2147820000</v>
      </c>
      <c r="X5193" s="2">
        <v>2173060000</v>
      </c>
      <c r="Y5193" s="2">
        <v>2198810000</v>
      </c>
      <c r="Z5193" s="2">
        <v>2219700000</v>
      </c>
      <c r="AA5193" s="2">
        <v>2241020000</v>
      </c>
      <c r="AB5193" s="2">
        <v>2256560000</v>
      </c>
      <c r="AC5193" s="2">
        <v>2274240000</v>
      </c>
      <c r="AD5193" s="2">
        <v>2288970000</v>
      </c>
      <c r="AE5193" s="2">
        <v>2308110000</v>
      </c>
      <c r="AF5193" s="2">
        <v>2331780000</v>
      </c>
    </row>
    <row r="5194" spans="1:32">
      <c r="A5194" t="s">
        <v>6696</v>
      </c>
      <c r="B5194" t="s">
        <v>19</v>
      </c>
      <c r="C5194" s="2">
        <v>4672980000</v>
      </c>
      <c r="D5194" s="2">
        <v>4790730000</v>
      </c>
      <c r="E5194" s="2">
        <v>4645260000</v>
      </c>
      <c r="F5194" s="2">
        <v>4869710000</v>
      </c>
      <c r="G5194" s="2">
        <v>4718160000</v>
      </c>
      <c r="H5194" s="2">
        <v>4693380000</v>
      </c>
      <c r="I5194" s="2">
        <v>4874370000</v>
      </c>
      <c r="J5194" s="2">
        <v>5033760000</v>
      </c>
      <c r="K5194" s="2">
        <v>5129080000</v>
      </c>
      <c r="L5194" s="2">
        <v>5207440000</v>
      </c>
      <c r="M5194" s="2">
        <v>5270240000</v>
      </c>
      <c r="N5194" s="2">
        <v>5332710000</v>
      </c>
      <c r="O5194" s="2">
        <v>5428820000</v>
      </c>
      <c r="P5194" s="2">
        <v>5530430000</v>
      </c>
      <c r="Q5194" s="2">
        <v>5623250000</v>
      </c>
      <c r="R5194" s="2">
        <v>5735890000</v>
      </c>
      <c r="S5194" s="2">
        <v>5840840000</v>
      </c>
      <c r="T5194" s="2">
        <v>5912550000</v>
      </c>
      <c r="U5194" s="2">
        <v>6008040000</v>
      </c>
      <c r="V5194" s="2">
        <v>6093690000</v>
      </c>
      <c r="W5194" s="2">
        <v>6177160000</v>
      </c>
      <c r="X5194" s="2">
        <v>6302450000</v>
      </c>
      <c r="Y5194" s="2">
        <v>6431530000</v>
      </c>
      <c r="Z5194" s="2">
        <v>6532350000</v>
      </c>
      <c r="AA5194" s="2">
        <v>6634940000</v>
      </c>
      <c r="AB5194" s="2">
        <v>6707460000</v>
      </c>
      <c r="AC5194" s="2">
        <v>6792290000</v>
      </c>
      <c r="AD5194" s="2">
        <v>6861970000</v>
      </c>
      <c r="AE5194" s="2">
        <v>6958910000</v>
      </c>
      <c r="AF5194" s="2">
        <v>7085190000</v>
      </c>
    </row>
    <row r="5195" spans="1:32">
      <c r="A5195" t="s">
        <v>6697</v>
      </c>
      <c r="B5195" t="s">
        <v>19</v>
      </c>
      <c r="C5195" s="2">
        <v>15989300000</v>
      </c>
      <c r="D5195" s="2">
        <v>16136600000</v>
      </c>
      <c r="E5195" s="2">
        <v>16811200000</v>
      </c>
      <c r="F5195" s="2">
        <v>15707300000</v>
      </c>
      <c r="G5195" s="2">
        <v>15154900000</v>
      </c>
      <c r="H5195" s="2">
        <v>15799300000</v>
      </c>
      <c r="I5195" s="2">
        <v>16411800000</v>
      </c>
      <c r="J5195" s="2">
        <v>16836400000</v>
      </c>
      <c r="K5195" s="2">
        <v>17187600000</v>
      </c>
      <c r="L5195" s="2">
        <v>17402500000</v>
      </c>
      <c r="M5195" s="2">
        <v>17623200000</v>
      </c>
      <c r="N5195" s="2">
        <v>17968900000</v>
      </c>
      <c r="O5195" s="2">
        <v>18308000000</v>
      </c>
      <c r="P5195" s="2">
        <v>18627600000</v>
      </c>
      <c r="Q5195" s="2">
        <v>19026600000</v>
      </c>
      <c r="R5195" s="2">
        <v>19386000000</v>
      </c>
      <c r="S5195" s="2">
        <v>19627000000</v>
      </c>
      <c r="T5195" s="2">
        <v>19896100000</v>
      </c>
      <c r="U5195" s="2">
        <v>20175800000</v>
      </c>
      <c r="V5195" s="2">
        <v>20430100000</v>
      </c>
      <c r="W5195" s="2">
        <v>20905400000</v>
      </c>
      <c r="X5195" s="2">
        <v>21350200000</v>
      </c>
      <c r="Y5195" s="2">
        <v>21689500000</v>
      </c>
      <c r="Z5195" s="2">
        <v>22041400000</v>
      </c>
      <c r="AA5195" s="2">
        <v>22238300000</v>
      </c>
      <c r="AB5195" s="2">
        <v>22445800000</v>
      </c>
      <c r="AC5195" s="2">
        <v>22673000000</v>
      </c>
      <c r="AD5195" s="2">
        <v>22973500000</v>
      </c>
      <c r="AE5195" s="2">
        <v>23326100000</v>
      </c>
      <c r="AF5195" s="2">
        <v>23660500000</v>
      </c>
    </row>
    <row r="5196" spans="1:32">
      <c r="A5196" t="s">
        <v>6698</v>
      </c>
      <c r="B5196" t="s">
        <v>19</v>
      </c>
      <c r="C5196" s="2">
        <v>73775000000</v>
      </c>
      <c r="D5196" s="2">
        <v>73790400000</v>
      </c>
      <c r="E5196" s="2">
        <v>78261500000</v>
      </c>
      <c r="F5196" s="2">
        <v>72354100000</v>
      </c>
      <c r="G5196" s="2">
        <v>69010800000</v>
      </c>
      <c r="H5196" s="2">
        <v>71710000000</v>
      </c>
      <c r="I5196" s="2">
        <v>74447000000</v>
      </c>
      <c r="J5196" s="2">
        <v>76302000000</v>
      </c>
      <c r="K5196" s="2">
        <v>77963900000</v>
      </c>
      <c r="L5196" s="2">
        <v>79025400000</v>
      </c>
      <c r="M5196" s="2">
        <v>80067100000</v>
      </c>
      <c r="N5196" s="2">
        <v>81709200000</v>
      </c>
      <c r="O5196" s="2">
        <v>83291500000</v>
      </c>
      <c r="P5196" s="2">
        <v>84734400000</v>
      </c>
      <c r="Q5196" s="2">
        <v>86577300000</v>
      </c>
      <c r="R5196" s="2">
        <v>88190000000</v>
      </c>
      <c r="S5196" s="2">
        <v>89212900000</v>
      </c>
      <c r="T5196" s="2">
        <v>90444900000</v>
      </c>
      <c r="U5196" s="2">
        <v>91608400000</v>
      </c>
      <c r="V5196" s="2">
        <v>92691500000</v>
      </c>
      <c r="W5196" s="2">
        <v>94944700000</v>
      </c>
      <c r="X5196" s="2">
        <v>96997800000</v>
      </c>
      <c r="Y5196" s="2">
        <v>98491200000</v>
      </c>
      <c r="Z5196" s="2">
        <v>100094000000</v>
      </c>
      <c r="AA5196" s="2">
        <v>100837000000</v>
      </c>
      <c r="AB5196" s="2">
        <v>101640000000</v>
      </c>
      <c r="AC5196" s="2">
        <v>102544000000</v>
      </c>
      <c r="AD5196" s="2">
        <v>103947000000</v>
      </c>
      <c r="AE5196" s="2">
        <v>105450000000</v>
      </c>
      <c r="AF5196" s="2">
        <v>106856000000</v>
      </c>
    </row>
    <row r="5197" spans="1:32">
      <c r="A5197" t="s">
        <v>6699</v>
      </c>
      <c r="B5197" t="s">
        <v>19</v>
      </c>
      <c r="C5197" s="2">
        <v>185100000000000</v>
      </c>
      <c r="D5197" s="2">
        <v>185100000000000</v>
      </c>
      <c r="E5197" s="2">
        <v>198700000000000</v>
      </c>
      <c r="F5197" s="2">
        <v>202800000000000</v>
      </c>
      <c r="G5197" s="2">
        <v>179200000000000</v>
      </c>
      <c r="H5197" s="2">
        <v>178500000000000</v>
      </c>
      <c r="I5197" s="2">
        <v>178000000000000</v>
      </c>
      <c r="J5197" s="2">
        <v>177200000000000</v>
      </c>
      <c r="K5197" s="2">
        <v>175700000000000</v>
      </c>
      <c r="L5197" s="2">
        <v>145800000000000</v>
      </c>
      <c r="M5197" s="2">
        <v>142800000000000</v>
      </c>
      <c r="N5197" s="2">
        <v>138600000000000</v>
      </c>
      <c r="O5197" s="2">
        <v>136300000000000</v>
      </c>
      <c r="P5197" s="2">
        <v>132600000000000</v>
      </c>
      <c r="Q5197" s="2">
        <v>111300000000000</v>
      </c>
      <c r="R5197" s="2">
        <v>109100000000000</v>
      </c>
      <c r="S5197" s="2">
        <v>101200000000000</v>
      </c>
      <c r="T5197" s="2">
        <v>101500000000000</v>
      </c>
      <c r="U5197" s="2">
        <v>101900000000000</v>
      </c>
      <c r="V5197" s="2">
        <v>102300000000000</v>
      </c>
      <c r="W5197" s="2">
        <v>102600000000000</v>
      </c>
      <c r="X5197" s="2">
        <v>103000000000000</v>
      </c>
      <c r="Y5197" s="2">
        <v>103400000000000</v>
      </c>
      <c r="Z5197" s="2">
        <v>103800000000000</v>
      </c>
      <c r="AA5197" s="2">
        <v>104200000000000</v>
      </c>
      <c r="AB5197" s="2">
        <v>104600000000000</v>
      </c>
      <c r="AC5197" s="2">
        <v>106800000000000</v>
      </c>
      <c r="AD5197" s="2">
        <v>109100000000000</v>
      </c>
      <c r="AE5197" s="2">
        <v>111300000000000</v>
      </c>
      <c r="AF5197" s="2">
        <v>113500000000000</v>
      </c>
    </row>
    <row r="5198" spans="1:32">
      <c r="A5198" t="s">
        <v>6700</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6701</v>
      </c>
      <c r="B5199" t="s">
        <v>19</v>
      </c>
      <c r="C5199" s="2">
        <v>486433000</v>
      </c>
      <c r="D5199" s="2">
        <v>497005000</v>
      </c>
      <c r="E5199" s="2">
        <v>482991000</v>
      </c>
      <c r="F5199" s="2">
        <v>521058000</v>
      </c>
      <c r="G5199" s="2">
        <v>531086000</v>
      </c>
      <c r="H5199" s="2">
        <v>544864000</v>
      </c>
      <c r="I5199" s="2">
        <v>554397000</v>
      </c>
      <c r="J5199" s="2">
        <v>559470000</v>
      </c>
      <c r="K5199" s="2">
        <v>562112000</v>
      </c>
      <c r="L5199" s="2">
        <v>562630000</v>
      </c>
      <c r="M5199" s="2">
        <v>563730000</v>
      </c>
      <c r="N5199" s="2">
        <v>566844000</v>
      </c>
      <c r="O5199" s="2">
        <v>570714000</v>
      </c>
      <c r="P5199" s="2">
        <v>575531000</v>
      </c>
      <c r="Q5199" s="2">
        <v>582435000</v>
      </c>
      <c r="R5199" s="2">
        <v>588788000</v>
      </c>
      <c r="S5199" s="2">
        <v>594239000</v>
      </c>
      <c r="T5199" s="2">
        <v>599028000</v>
      </c>
      <c r="U5199" s="2">
        <v>605546000</v>
      </c>
      <c r="V5199" s="2">
        <v>610292000</v>
      </c>
      <c r="W5199" s="2">
        <v>616797000</v>
      </c>
      <c r="X5199" s="2">
        <v>624076000</v>
      </c>
      <c r="Y5199" s="2">
        <v>632746000</v>
      </c>
      <c r="Z5199" s="2">
        <v>640190000</v>
      </c>
      <c r="AA5199" s="2">
        <v>646097000</v>
      </c>
      <c r="AB5199" s="2">
        <v>651235000</v>
      </c>
      <c r="AC5199" s="2">
        <v>659295000</v>
      </c>
      <c r="AD5199" s="2">
        <v>666076000</v>
      </c>
      <c r="AE5199" s="2">
        <v>673561000</v>
      </c>
      <c r="AF5199" s="2">
        <v>684255000</v>
      </c>
    </row>
    <row r="5200" spans="1:32">
      <c r="A5200" t="s">
        <v>6702</v>
      </c>
      <c r="B5200" t="s">
        <v>19</v>
      </c>
      <c r="C5200" s="2">
        <v>2844120000</v>
      </c>
      <c r="D5200" s="2">
        <v>2908630000</v>
      </c>
      <c r="E5200" s="2">
        <v>2839580000</v>
      </c>
      <c r="F5200" s="2">
        <v>3441700000</v>
      </c>
      <c r="G5200" s="2">
        <v>3524130000</v>
      </c>
      <c r="H5200" s="2">
        <v>3618320000</v>
      </c>
      <c r="I5200" s="2">
        <v>3680900000</v>
      </c>
      <c r="J5200" s="2">
        <v>3708880000</v>
      </c>
      <c r="K5200" s="2">
        <v>3718900000</v>
      </c>
      <c r="L5200" s="2">
        <v>3712060000</v>
      </c>
      <c r="M5200" s="2">
        <v>3707580000</v>
      </c>
      <c r="N5200" s="2">
        <v>3714030000</v>
      </c>
      <c r="O5200" s="2">
        <v>3726470000</v>
      </c>
      <c r="P5200" s="2">
        <v>3747430000</v>
      </c>
      <c r="Q5200" s="2">
        <v>3783260000</v>
      </c>
      <c r="R5200" s="2">
        <v>3814550000</v>
      </c>
      <c r="S5200" s="2">
        <v>3838750000</v>
      </c>
      <c r="T5200" s="2">
        <v>3857190000</v>
      </c>
      <c r="U5200" s="2">
        <v>3890580000</v>
      </c>
      <c r="V5200" s="2">
        <v>3909670000</v>
      </c>
      <c r="W5200" s="2">
        <v>3939450000</v>
      </c>
      <c r="X5200" s="2">
        <v>3976190000</v>
      </c>
      <c r="Y5200" s="2">
        <v>4022170000</v>
      </c>
      <c r="Z5200" s="2">
        <v>4061010000</v>
      </c>
      <c r="AA5200" s="2">
        <v>4089520000</v>
      </c>
      <c r="AB5200" s="2">
        <v>4115220000</v>
      </c>
      <c r="AC5200" s="2">
        <v>4156310000</v>
      </c>
      <c r="AD5200" s="2">
        <v>4189400000</v>
      </c>
      <c r="AE5200" s="2">
        <v>4227590000</v>
      </c>
      <c r="AF5200" s="2">
        <v>4286020000</v>
      </c>
    </row>
    <row r="5201" spans="1:32">
      <c r="A5201" t="s">
        <v>6703</v>
      </c>
      <c r="B5201" t="s">
        <v>19</v>
      </c>
      <c r="C5201" s="2">
        <v>4555700000</v>
      </c>
      <c r="D5201" s="2">
        <v>4655110000</v>
      </c>
      <c r="E5201" s="2">
        <v>4525720000</v>
      </c>
      <c r="F5201" s="2">
        <v>4936990000</v>
      </c>
      <c r="G5201" s="2">
        <v>5034330000</v>
      </c>
      <c r="H5201" s="2">
        <v>5165340000</v>
      </c>
      <c r="I5201" s="2">
        <v>5255610000</v>
      </c>
      <c r="J5201" s="2">
        <v>5302880000</v>
      </c>
      <c r="K5201" s="2">
        <v>5326840000</v>
      </c>
      <c r="L5201" s="2">
        <v>5330270000</v>
      </c>
      <c r="M5201" s="2">
        <v>5338990000</v>
      </c>
      <c r="N5201" s="2">
        <v>5366460000</v>
      </c>
      <c r="O5201" s="2">
        <v>5401230000</v>
      </c>
      <c r="P5201" s="2">
        <v>5445310000</v>
      </c>
      <c r="Q5201" s="2">
        <v>5509310000</v>
      </c>
      <c r="R5201" s="2">
        <v>5567970000</v>
      </c>
      <c r="S5201" s="2">
        <v>5617910000</v>
      </c>
      <c r="T5201" s="2">
        <v>5661380000</v>
      </c>
      <c r="U5201" s="2">
        <v>5721740000</v>
      </c>
      <c r="V5201" s="2">
        <v>5764950000</v>
      </c>
      <c r="W5201" s="2">
        <v>5824680000</v>
      </c>
      <c r="X5201" s="2">
        <v>5892010000</v>
      </c>
      <c r="Y5201" s="2">
        <v>5972530000</v>
      </c>
      <c r="Z5201" s="2">
        <v>6041570000</v>
      </c>
      <c r="AA5201" s="2">
        <v>6096020000</v>
      </c>
      <c r="AB5201" s="2">
        <v>6143520000</v>
      </c>
      <c r="AC5201" s="2">
        <v>6218130000</v>
      </c>
      <c r="AD5201" s="2">
        <v>6280690000</v>
      </c>
      <c r="AE5201" s="2">
        <v>6349990000</v>
      </c>
      <c r="AF5201" s="2">
        <v>6449560000</v>
      </c>
    </row>
    <row r="5202" spans="1:32">
      <c r="A5202" t="s">
        <v>6704</v>
      </c>
      <c r="B5202" t="s">
        <v>19</v>
      </c>
      <c r="C5202" s="2">
        <v>201327000</v>
      </c>
      <c r="D5202" s="2">
        <v>206097000</v>
      </c>
      <c r="E5202" s="2">
        <v>202182000</v>
      </c>
      <c r="F5202" s="2">
        <v>273437000</v>
      </c>
      <c r="G5202" s="2">
        <v>281066000</v>
      </c>
      <c r="H5202" s="2">
        <v>288763000</v>
      </c>
      <c r="I5202" s="2">
        <v>293708000</v>
      </c>
      <c r="J5202" s="2">
        <v>295563000</v>
      </c>
      <c r="K5202" s="2">
        <v>295861000</v>
      </c>
      <c r="L5202" s="2">
        <v>294633000</v>
      </c>
      <c r="M5202" s="2">
        <v>293493000</v>
      </c>
      <c r="N5202" s="2">
        <v>293063000</v>
      </c>
      <c r="O5202" s="2">
        <v>293174000</v>
      </c>
      <c r="P5202" s="2">
        <v>294114000</v>
      </c>
      <c r="Q5202" s="2">
        <v>296309000</v>
      </c>
      <c r="R5202" s="2">
        <v>298082000</v>
      </c>
      <c r="S5202" s="2">
        <v>299216000</v>
      </c>
      <c r="T5202" s="2">
        <v>299800000</v>
      </c>
      <c r="U5202" s="2">
        <v>301807000</v>
      </c>
      <c r="V5202" s="2">
        <v>302505000</v>
      </c>
      <c r="W5202" s="2">
        <v>303990000</v>
      </c>
      <c r="X5202" s="2">
        <v>306153000</v>
      </c>
      <c r="Y5202" s="2">
        <v>309051000</v>
      </c>
      <c r="Z5202" s="2">
        <v>311448000</v>
      </c>
      <c r="AA5202" s="2">
        <v>313011000</v>
      </c>
      <c r="AB5202" s="2">
        <v>314502000</v>
      </c>
      <c r="AC5202" s="2">
        <v>316956000</v>
      </c>
      <c r="AD5202" s="2">
        <v>318803000</v>
      </c>
      <c r="AE5202" s="2">
        <v>321086000</v>
      </c>
      <c r="AF5202" s="2">
        <v>324914000</v>
      </c>
    </row>
    <row r="5203" spans="1:32">
      <c r="A5203" t="s">
        <v>6705</v>
      </c>
      <c r="B5203" t="s">
        <v>19</v>
      </c>
      <c r="C5203" s="2">
        <v>187625000</v>
      </c>
      <c r="D5203" s="2">
        <v>192042000</v>
      </c>
      <c r="E5203" s="2">
        <v>188262000</v>
      </c>
      <c r="F5203" s="2">
        <v>250782000</v>
      </c>
      <c r="G5203" s="2">
        <v>257649000</v>
      </c>
      <c r="H5203" s="2">
        <v>264682000</v>
      </c>
      <c r="I5203" s="2">
        <v>269221000</v>
      </c>
      <c r="J5203" s="2">
        <v>270966000</v>
      </c>
      <c r="K5203" s="2">
        <v>271300000</v>
      </c>
      <c r="L5203" s="2">
        <v>270256000</v>
      </c>
      <c r="M5203" s="2">
        <v>269306000</v>
      </c>
      <c r="N5203" s="2">
        <v>269025000</v>
      </c>
      <c r="O5203" s="2">
        <v>269233000</v>
      </c>
      <c r="P5203" s="2">
        <v>270183000</v>
      </c>
      <c r="Q5203" s="2">
        <v>272275000</v>
      </c>
      <c r="R5203" s="2">
        <v>273987000</v>
      </c>
      <c r="S5203" s="2">
        <v>275123000</v>
      </c>
      <c r="T5203" s="2">
        <v>275765000</v>
      </c>
      <c r="U5203" s="2">
        <v>277684000</v>
      </c>
      <c r="V5203" s="2">
        <v>278423000</v>
      </c>
      <c r="W5203" s="2">
        <v>279891000</v>
      </c>
      <c r="X5203" s="2">
        <v>281966000</v>
      </c>
      <c r="Y5203" s="2">
        <v>284716000</v>
      </c>
      <c r="Z5203" s="2">
        <v>286997000</v>
      </c>
      <c r="AA5203" s="2">
        <v>288516000</v>
      </c>
      <c r="AB5203" s="2">
        <v>289950000</v>
      </c>
      <c r="AC5203" s="2">
        <v>292299000</v>
      </c>
      <c r="AD5203" s="2">
        <v>294087000</v>
      </c>
      <c r="AE5203" s="2">
        <v>296272000</v>
      </c>
      <c r="AF5203" s="2">
        <v>299881000</v>
      </c>
    </row>
    <row r="5204" spans="1:32">
      <c r="A5204" t="s">
        <v>6706</v>
      </c>
      <c r="B5204" t="s">
        <v>19</v>
      </c>
      <c r="C5204" s="2">
        <v>191171000</v>
      </c>
      <c r="D5204" s="2">
        <v>197067000</v>
      </c>
      <c r="E5204" s="2">
        <v>199891000</v>
      </c>
      <c r="F5204" s="2">
        <v>460108000</v>
      </c>
      <c r="G5204" s="2">
        <v>479426000</v>
      </c>
      <c r="H5204" s="2">
        <v>493653000</v>
      </c>
      <c r="I5204" s="2">
        <v>501816000</v>
      </c>
      <c r="J5204" s="2">
        <v>502726000</v>
      </c>
      <c r="K5204" s="2">
        <v>500252000</v>
      </c>
      <c r="L5204" s="2">
        <v>494080000</v>
      </c>
      <c r="M5204" s="2">
        <v>487462000</v>
      </c>
      <c r="N5204" s="2">
        <v>481090000</v>
      </c>
      <c r="O5204" s="2">
        <v>476026000</v>
      </c>
      <c r="P5204" s="2">
        <v>473262000</v>
      </c>
      <c r="Q5204" s="2">
        <v>473047000</v>
      </c>
      <c r="R5204" s="2">
        <v>471759000</v>
      </c>
      <c r="S5204" s="2">
        <v>468943000</v>
      </c>
      <c r="T5204" s="2">
        <v>464649000</v>
      </c>
      <c r="U5204" s="2">
        <v>464159000</v>
      </c>
      <c r="V5204" s="2">
        <v>460428000</v>
      </c>
      <c r="W5204" s="2">
        <v>457649000</v>
      </c>
      <c r="X5204" s="2">
        <v>456753000</v>
      </c>
      <c r="Y5204" s="2">
        <v>457111000</v>
      </c>
      <c r="Z5204" s="2">
        <v>457013000</v>
      </c>
      <c r="AA5204" s="2">
        <v>455438000</v>
      </c>
      <c r="AB5204" s="2">
        <v>454649000</v>
      </c>
      <c r="AC5204" s="2">
        <v>453922000</v>
      </c>
      <c r="AD5204" s="2">
        <v>452346000</v>
      </c>
      <c r="AE5204" s="2">
        <v>451686000</v>
      </c>
      <c r="AF5204" s="2">
        <v>453245000</v>
      </c>
    </row>
    <row r="5205" spans="1:32">
      <c r="A5205" t="s">
        <v>6707</v>
      </c>
      <c r="B5205" t="s">
        <v>19</v>
      </c>
      <c r="C5205" s="2">
        <v>12057400</v>
      </c>
      <c r="D5205" s="2">
        <v>12347100</v>
      </c>
      <c r="E5205" s="2">
        <v>12131400</v>
      </c>
      <c r="F5205" s="2">
        <v>16953200</v>
      </c>
      <c r="G5205" s="2">
        <v>17444800</v>
      </c>
      <c r="H5205" s="2">
        <v>17925700</v>
      </c>
      <c r="I5205" s="2">
        <v>18231800</v>
      </c>
      <c r="J5205" s="2">
        <v>18340400</v>
      </c>
      <c r="K5205" s="2">
        <v>18350300</v>
      </c>
      <c r="L5205" s="2">
        <v>18262300</v>
      </c>
      <c r="M5205" s="2">
        <v>18178100</v>
      </c>
      <c r="N5205" s="2">
        <v>18135100</v>
      </c>
      <c r="O5205" s="2">
        <v>18126900</v>
      </c>
      <c r="P5205" s="2">
        <v>18172700</v>
      </c>
      <c r="Q5205" s="2">
        <v>18297500</v>
      </c>
      <c r="R5205" s="2">
        <v>18395100</v>
      </c>
      <c r="S5205" s="2">
        <v>18451800</v>
      </c>
      <c r="T5205" s="2">
        <v>18472800</v>
      </c>
      <c r="U5205" s="2">
        <v>18586100</v>
      </c>
      <c r="V5205" s="2">
        <v>18615300</v>
      </c>
      <c r="W5205" s="2">
        <v>18692200</v>
      </c>
      <c r="X5205" s="2">
        <v>18813200</v>
      </c>
      <c r="Y5205" s="2">
        <v>18979900</v>
      </c>
      <c r="Z5205" s="2">
        <v>19116500</v>
      </c>
      <c r="AA5205" s="2">
        <v>19201400</v>
      </c>
      <c r="AB5205" s="2">
        <v>19284300</v>
      </c>
      <c r="AC5205" s="2">
        <v>19422500</v>
      </c>
      <c r="AD5205" s="2">
        <v>19523500</v>
      </c>
      <c r="AE5205" s="2">
        <v>19652100</v>
      </c>
      <c r="AF5205" s="2">
        <v>19875300</v>
      </c>
    </row>
    <row r="5206" spans="1:32">
      <c r="A5206" t="s">
        <v>6708</v>
      </c>
      <c r="B5206" t="s">
        <v>19</v>
      </c>
      <c r="C5206" s="2">
        <v>84185800</v>
      </c>
      <c r="D5206" s="2">
        <v>86137900</v>
      </c>
      <c r="E5206" s="2">
        <v>84298400</v>
      </c>
      <c r="F5206" s="2">
        <v>108134000</v>
      </c>
      <c r="G5206" s="2">
        <v>110951000</v>
      </c>
      <c r="H5206" s="2">
        <v>113955000</v>
      </c>
      <c r="I5206" s="2">
        <v>115916000</v>
      </c>
      <c r="J5206" s="2">
        <v>116718000</v>
      </c>
      <c r="K5206" s="2">
        <v>116928000</v>
      </c>
      <c r="L5206" s="2">
        <v>116569000</v>
      </c>
      <c r="M5206" s="2">
        <v>116264000</v>
      </c>
      <c r="N5206" s="2">
        <v>116269000</v>
      </c>
      <c r="O5206" s="2">
        <v>116475000</v>
      </c>
      <c r="P5206" s="2">
        <v>116982000</v>
      </c>
      <c r="Q5206" s="2">
        <v>117970000</v>
      </c>
      <c r="R5206" s="2">
        <v>118804000</v>
      </c>
      <c r="S5206" s="2">
        <v>119398000</v>
      </c>
      <c r="T5206" s="2">
        <v>119793000</v>
      </c>
      <c r="U5206" s="2">
        <v>120706000</v>
      </c>
      <c r="V5206" s="2">
        <v>121134000</v>
      </c>
      <c r="W5206" s="2">
        <v>121885000</v>
      </c>
      <c r="X5206" s="2">
        <v>122880000</v>
      </c>
      <c r="Y5206" s="2">
        <v>124166000</v>
      </c>
      <c r="Z5206" s="2">
        <v>125242000</v>
      </c>
      <c r="AA5206" s="2">
        <v>125990000</v>
      </c>
      <c r="AB5206" s="2">
        <v>126682000</v>
      </c>
      <c r="AC5206" s="2">
        <v>127803000</v>
      </c>
      <c r="AD5206" s="2">
        <v>128679000</v>
      </c>
      <c r="AE5206" s="2">
        <v>129721000</v>
      </c>
      <c r="AF5206" s="2">
        <v>131386000</v>
      </c>
    </row>
    <row r="5207" spans="1:32">
      <c r="A5207" t="s">
        <v>6709</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6710</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6711</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6712</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6713</v>
      </c>
      <c r="B5211" t="s">
        <v>19</v>
      </c>
      <c r="C5211" s="2">
        <v>678487000</v>
      </c>
      <c r="D5211" s="2">
        <v>624496000</v>
      </c>
      <c r="E5211" s="2">
        <v>564266000</v>
      </c>
      <c r="F5211" s="2">
        <v>564266000</v>
      </c>
      <c r="G5211" s="2">
        <v>553948000</v>
      </c>
      <c r="H5211" s="2">
        <v>553468000</v>
      </c>
      <c r="I5211" s="2">
        <v>545189000</v>
      </c>
      <c r="J5211" s="2">
        <v>534391000</v>
      </c>
      <c r="K5211" s="2">
        <v>522453000</v>
      </c>
      <c r="L5211" s="2">
        <v>508715000</v>
      </c>
      <c r="M5211" s="2">
        <v>494678000</v>
      </c>
      <c r="N5211" s="2">
        <v>481420000</v>
      </c>
      <c r="O5211" s="2">
        <v>472601000</v>
      </c>
      <c r="P5211" s="2">
        <v>465462000</v>
      </c>
      <c r="Q5211" s="2">
        <v>459883000</v>
      </c>
      <c r="R5211" s="2">
        <v>456164000</v>
      </c>
      <c r="S5211" s="2">
        <v>453764000</v>
      </c>
      <c r="T5211" s="2">
        <v>450645000</v>
      </c>
      <c r="U5211" s="2">
        <v>454664000</v>
      </c>
      <c r="V5211" s="2">
        <v>455264000</v>
      </c>
      <c r="W5211" s="2">
        <v>454784000</v>
      </c>
      <c r="X5211" s="2">
        <v>456704000</v>
      </c>
      <c r="Y5211" s="2">
        <v>454844000</v>
      </c>
      <c r="Z5211" s="2">
        <v>455024000</v>
      </c>
      <c r="AA5211" s="2">
        <v>455924000</v>
      </c>
      <c r="AB5211" s="2">
        <v>458983000</v>
      </c>
      <c r="AC5211" s="2">
        <v>459823000</v>
      </c>
      <c r="AD5211" s="2">
        <v>458384000</v>
      </c>
      <c r="AE5211" s="2">
        <v>458624000</v>
      </c>
      <c r="AF5211" s="2">
        <v>458924000</v>
      </c>
    </row>
    <row r="5212" spans="1:32">
      <c r="A5212" t="s">
        <v>6714</v>
      </c>
      <c r="B5212" t="s">
        <v>19</v>
      </c>
      <c r="C5212" s="2">
        <v>3782290000</v>
      </c>
      <c r="D5212" s="2">
        <v>3481310000</v>
      </c>
      <c r="E5212" s="2">
        <v>3145550000</v>
      </c>
      <c r="F5212" s="2">
        <v>3145550000</v>
      </c>
      <c r="G5212" s="2">
        <v>3088030000</v>
      </c>
      <c r="H5212" s="2">
        <v>3085360000</v>
      </c>
      <c r="I5212" s="2">
        <v>3039210000</v>
      </c>
      <c r="J5212" s="2">
        <v>2979010000</v>
      </c>
      <c r="K5212" s="2">
        <v>2912460000</v>
      </c>
      <c r="L5212" s="2">
        <v>2835880000</v>
      </c>
      <c r="M5212" s="2">
        <v>2757630000</v>
      </c>
      <c r="N5212" s="2">
        <v>2683720000</v>
      </c>
      <c r="O5212" s="2">
        <v>2634560000</v>
      </c>
      <c r="P5212" s="2">
        <v>2594760000</v>
      </c>
      <c r="Q5212" s="2">
        <v>2563660000</v>
      </c>
      <c r="R5212" s="2">
        <v>2542930000</v>
      </c>
      <c r="S5212" s="2">
        <v>2529550000</v>
      </c>
      <c r="T5212" s="2">
        <v>2512160000</v>
      </c>
      <c r="U5212" s="2">
        <v>2534570000</v>
      </c>
      <c r="V5212" s="2">
        <v>2537910000</v>
      </c>
      <c r="W5212" s="2">
        <v>2535240000</v>
      </c>
      <c r="X5212" s="2">
        <v>2545940000</v>
      </c>
      <c r="Y5212" s="2">
        <v>2535570000</v>
      </c>
      <c r="Z5212" s="2">
        <v>2536580000</v>
      </c>
      <c r="AA5212" s="2">
        <v>2541590000</v>
      </c>
      <c r="AB5212" s="2">
        <v>2558650000</v>
      </c>
      <c r="AC5212" s="2">
        <v>2563330000</v>
      </c>
      <c r="AD5212" s="2">
        <v>2555300000</v>
      </c>
      <c r="AE5212" s="2">
        <v>2556640000</v>
      </c>
      <c r="AF5212" s="2">
        <v>2558310000</v>
      </c>
    </row>
    <row r="5213" spans="1:32">
      <c r="A5213" t="s">
        <v>6715</v>
      </c>
      <c r="B5213" t="s">
        <v>19</v>
      </c>
      <c r="C5213" s="2">
        <v>6327720000</v>
      </c>
      <c r="D5213" s="2">
        <v>5824190000</v>
      </c>
      <c r="E5213" s="2">
        <v>5262470000</v>
      </c>
      <c r="F5213" s="2">
        <v>5262470000</v>
      </c>
      <c r="G5213" s="2">
        <v>5166240000</v>
      </c>
      <c r="H5213" s="2">
        <v>5161760000</v>
      </c>
      <c r="I5213" s="2">
        <v>5084550000</v>
      </c>
      <c r="J5213" s="2">
        <v>4983850000</v>
      </c>
      <c r="K5213" s="2">
        <v>4872510000</v>
      </c>
      <c r="L5213" s="2">
        <v>4744390000</v>
      </c>
      <c r="M5213" s="2">
        <v>4613470000</v>
      </c>
      <c r="N5213" s="2">
        <v>4489830000</v>
      </c>
      <c r="O5213" s="2">
        <v>4407580000</v>
      </c>
      <c r="P5213" s="2">
        <v>4341010000</v>
      </c>
      <c r="Q5213" s="2">
        <v>4288970000</v>
      </c>
      <c r="R5213" s="2">
        <v>4254290000</v>
      </c>
      <c r="S5213" s="2">
        <v>4231910000</v>
      </c>
      <c r="T5213" s="2">
        <v>4202810000</v>
      </c>
      <c r="U5213" s="2">
        <v>4240300000</v>
      </c>
      <c r="V5213" s="2">
        <v>4245890000</v>
      </c>
      <c r="W5213" s="2">
        <v>4241420000</v>
      </c>
      <c r="X5213" s="2">
        <v>4259320000</v>
      </c>
      <c r="Y5213" s="2">
        <v>4241980000</v>
      </c>
      <c r="Z5213" s="2">
        <v>4243660000</v>
      </c>
      <c r="AA5213" s="2">
        <v>4252050000</v>
      </c>
      <c r="AB5213" s="2">
        <v>4280580000</v>
      </c>
      <c r="AC5213" s="2">
        <v>4288410000</v>
      </c>
      <c r="AD5213" s="2">
        <v>4274990000</v>
      </c>
      <c r="AE5213" s="2">
        <v>4277220000</v>
      </c>
      <c r="AF5213" s="2">
        <v>4280020000</v>
      </c>
    </row>
    <row r="5214" spans="1:32">
      <c r="A5214" t="s">
        <v>6716</v>
      </c>
      <c r="B5214" t="s">
        <v>19</v>
      </c>
      <c r="C5214" s="2">
        <v>253796000</v>
      </c>
      <c r="D5214" s="2">
        <v>233600000</v>
      </c>
      <c r="E5214" s="2">
        <v>211071000</v>
      </c>
      <c r="F5214" s="2">
        <v>211071000</v>
      </c>
      <c r="G5214" s="2">
        <v>207211000</v>
      </c>
      <c r="H5214" s="2">
        <v>207031000</v>
      </c>
      <c r="I5214" s="2">
        <v>203935000</v>
      </c>
      <c r="J5214" s="2">
        <v>199896000</v>
      </c>
      <c r="K5214" s="2">
        <v>195430000</v>
      </c>
      <c r="L5214" s="2">
        <v>190291000</v>
      </c>
      <c r="M5214" s="2">
        <v>185040000</v>
      </c>
      <c r="N5214" s="2">
        <v>180081000</v>
      </c>
      <c r="O5214" s="2">
        <v>176782000</v>
      </c>
      <c r="P5214" s="2">
        <v>174112000</v>
      </c>
      <c r="Q5214" s="2">
        <v>172025000</v>
      </c>
      <c r="R5214" s="2">
        <v>170634000</v>
      </c>
      <c r="S5214" s="2">
        <v>169736000</v>
      </c>
      <c r="T5214" s="2">
        <v>168569000</v>
      </c>
      <c r="U5214" s="2">
        <v>170073000</v>
      </c>
      <c r="V5214" s="2">
        <v>170297000</v>
      </c>
      <c r="W5214" s="2">
        <v>170118000</v>
      </c>
      <c r="X5214" s="2">
        <v>170836000</v>
      </c>
      <c r="Y5214" s="2">
        <v>170140000</v>
      </c>
      <c r="Z5214" s="2">
        <v>170207000</v>
      </c>
      <c r="AA5214" s="2">
        <v>170544000</v>
      </c>
      <c r="AB5214" s="2">
        <v>171688000</v>
      </c>
      <c r="AC5214" s="2">
        <v>172003000</v>
      </c>
      <c r="AD5214" s="2">
        <v>171464000</v>
      </c>
      <c r="AE5214" s="2">
        <v>171554000</v>
      </c>
      <c r="AF5214" s="2">
        <v>171666000</v>
      </c>
    </row>
    <row r="5215" spans="1:32">
      <c r="A5215" t="s">
        <v>6717</v>
      </c>
      <c r="B5215" t="s">
        <v>19</v>
      </c>
      <c r="C5215" s="2">
        <v>238415000</v>
      </c>
      <c r="D5215" s="2">
        <v>219443000</v>
      </c>
      <c r="E5215" s="2">
        <v>198278000</v>
      </c>
      <c r="F5215" s="2">
        <v>198278000</v>
      </c>
      <c r="G5215" s="2">
        <v>194653000</v>
      </c>
      <c r="H5215" s="2">
        <v>194484000</v>
      </c>
      <c r="I5215" s="2">
        <v>191575000</v>
      </c>
      <c r="J5215" s="2">
        <v>187781000</v>
      </c>
      <c r="K5215" s="2">
        <v>183586000</v>
      </c>
      <c r="L5215" s="2">
        <v>178758000</v>
      </c>
      <c r="M5215" s="2">
        <v>173826000</v>
      </c>
      <c r="N5215" s="2">
        <v>169167000</v>
      </c>
      <c r="O5215" s="2">
        <v>166068000</v>
      </c>
      <c r="P5215" s="2">
        <v>163560000</v>
      </c>
      <c r="Q5215" s="2">
        <v>161599000</v>
      </c>
      <c r="R5215" s="2">
        <v>160292000</v>
      </c>
      <c r="S5215" s="2">
        <v>159449000</v>
      </c>
      <c r="T5215" s="2">
        <v>158353000</v>
      </c>
      <c r="U5215" s="2">
        <v>159765000</v>
      </c>
      <c r="V5215" s="2">
        <v>159976000</v>
      </c>
      <c r="W5215" s="2">
        <v>159807000</v>
      </c>
      <c r="X5215" s="2">
        <v>160482000</v>
      </c>
      <c r="Y5215" s="2">
        <v>159829000</v>
      </c>
      <c r="Z5215" s="2">
        <v>159892000</v>
      </c>
      <c r="AA5215" s="2">
        <v>160208000</v>
      </c>
      <c r="AB5215" s="2">
        <v>161283000</v>
      </c>
      <c r="AC5215" s="2">
        <v>161578000</v>
      </c>
      <c r="AD5215" s="2">
        <v>161072000</v>
      </c>
      <c r="AE5215" s="2">
        <v>161157000</v>
      </c>
      <c r="AF5215" s="2">
        <v>161262000</v>
      </c>
    </row>
    <row r="5216" spans="1:32">
      <c r="A5216" t="s">
        <v>6718</v>
      </c>
      <c r="B5216" t="s">
        <v>19</v>
      </c>
      <c r="C5216" s="2">
        <v>147256000</v>
      </c>
      <c r="D5216" s="2">
        <v>135538000</v>
      </c>
      <c r="E5216" s="2">
        <v>122466000</v>
      </c>
      <c r="F5216" s="2">
        <v>122466000</v>
      </c>
      <c r="G5216" s="2">
        <v>120227000</v>
      </c>
      <c r="H5216" s="2">
        <v>120123000</v>
      </c>
      <c r="I5216" s="2">
        <v>118326000</v>
      </c>
      <c r="J5216" s="2">
        <v>115982000</v>
      </c>
      <c r="K5216" s="2">
        <v>113391000</v>
      </c>
      <c r="L5216" s="2">
        <v>110410000</v>
      </c>
      <c r="M5216" s="2">
        <v>107363000</v>
      </c>
      <c r="N5216" s="2">
        <v>104486000</v>
      </c>
      <c r="O5216" s="2">
        <v>102572000</v>
      </c>
      <c r="P5216" s="2">
        <v>101022000</v>
      </c>
      <c r="Q5216" s="2">
        <v>99811300</v>
      </c>
      <c r="R5216" s="2">
        <v>99004100</v>
      </c>
      <c r="S5216" s="2">
        <v>98483300</v>
      </c>
      <c r="T5216" s="2">
        <v>97806200</v>
      </c>
      <c r="U5216" s="2">
        <v>98678600</v>
      </c>
      <c r="V5216" s="2">
        <v>98808800</v>
      </c>
      <c r="W5216" s="2">
        <v>98704600</v>
      </c>
      <c r="X5216" s="2">
        <v>99121300</v>
      </c>
      <c r="Y5216" s="2">
        <v>98717600</v>
      </c>
      <c r="Z5216" s="2">
        <v>98756700</v>
      </c>
      <c r="AA5216" s="2">
        <v>98952000</v>
      </c>
      <c r="AB5216" s="2">
        <v>99616000</v>
      </c>
      <c r="AC5216" s="2">
        <v>99798300</v>
      </c>
      <c r="AD5216" s="2">
        <v>99485800</v>
      </c>
      <c r="AE5216" s="2">
        <v>99537900</v>
      </c>
      <c r="AF5216" s="2">
        <v>99603000</v>
      </c>
    </row>
    <row r="5217" spans="1:32">
      <c r="A5217" t="s">
        <v>6719</v>
      </c>
      <c r="B5217" t="s">
        <v>19</v>
      </c>
      <c r="C5217" s="2">
        <v>14929200</v>
      </c>
      <c r="D5217" s="2">
        <v>13741200</v>
      </c>
      <c r="E5217" s="2">
        <v>12415900</v>
      </c>
      <c r="F5217" s="2">
        <v>12415900</v>
      </c>
      <c r="G5217" s="2">
        <v>12188900</v>
      </c>
      <c r="H5217" s="2">
        <v>12178300</v>
      </c>
      <c r="I5217" s="2">
        <v>11996200</v>
      </c>
      <c r="J5217" s="2">
        <v>11758600</v>
      </c>
      <c r="K5217" s="2">
        <v>11495900</v>
      </c>
      <c r="L5217" s="2">
        <v>11193600</v>
      </c>
      <c r="M5217" s="2">
        <v>10884700</v>
      </c>
      <c r="N5217" s="2">
        <v>10593000</v>
      </c>
      <c r="O5217" s="2">
        <v>10399000</v>
      </c>
      <c r="P5217" s="2">
        <v>10241900</v>
      </c>
      <c r="Q5217" s="2">
        <v>10119100</v>
      </c>
      <c r="R5217" s="2">
        <v>10037300</v>
      </c>
      <c r="S5217" s="2">
        <v>9984480</v>
      </c>
      <c r="T5217" s="2">
        <v>9915840</v>
      </c>
      <c r="U5217" s="2">
        <v>10004300</v>
      </c>
      <c r="V5217" s="2">
        <v>10017500</v>
      </c>
      <c r="W5217" s="2">
        <v>10006900</v>
      </c>
      <c r="X5217" s="2">
        <v>10049200</v>
      </c>
      <c r="Y5217" s="2">
        <v>10008200</v>
      </c>
      <c r="Z5217" s="2">
        <v>10012200</v>
      </c>
      <c r="AA5217" s="2">
        <v>10032000</v>
      </c>
      <c r="AB5217" s="2">
        <v>10099300</v>
      </c>
      <c r="AC5217" s="2">
        <v>10117800</v>
      </c>
      <c r="AD5217" s="2">
        <v>10086100</v>
      </c>
      <c r="AE5217" s="2">
        <v>10091400</v>
      </c>
      <c r="AF5217" s="2">
        <v>10098000</v>
      </c>
    </row>
    <row r="5218" spans="1:32">
      <c r="A5218" t="s">
        <v>6720</v>
      </c>
      <c r="B5218" t="s">
        <v>19</v>
      </c>
      <c r="C5218" s="2">
        <v>109028000</v>
      </c>
      <c r="D5218" s="2">
        <v>100352000</v>
      </c>
      <c r="E5218" s="2">
        <v>90673800</v>
      </c>
      <c r="F5218" s="2">
        <v>90673800</v>
      </c>
      <c r="G5218" s="2">
        <v>89015800</v>
      </c>
      <c r="H5218" s="2">
        <v>88938600</v>
      </c>
      <c r="I5218" s="2">
        <v>87608300</v>
      </c>
      <c r="J5218" s="2">
        <v>85873100</v>
      </c>
      <c r="K5218" s="2">
        <v>83954800</v>
      </c>
      <c r="L5218" s="2">
        <v>81747200</v>
      </c>
      <c r="M5218" s="2">
        <v>79491400</v>
      </c>
      <c r="N5218" s="2">
        <v>77361000</v>
      </c>
      <c r="O5218" s="2">
        <v>75943900</v>
      </c>
      <c r="P5218" s="2">
        <v>74796800</v>
      </c>
      <c r="Q5218" s="2">
        <v>73900200</v>
      </c>
      <c r="R5218" s="2">
        <v>73302600</v>
      </c>
      <c r="S5218" s="2">
        <v>72917000</v>
      </c>
      <c r="T5218" s="2">
        <v>72415700</v>
      </c>
      <c r="U5218" s="2">
        <v>73061600</v>
      </c>
      <c r="V5218" s="2">
        <v>73158000</v>
      </c>
      <c r="W5218" s="2">
        <v>73080800</v>
      </c>
      <c r="X5218" s="2">
        <v>73389300</v>
      </c>
      <c r="Y5218" s="2">
        <v>73090500</v>
      </c>
      <c r="Z5218" s="2">
        <v>73119400</v>
      </c>
      <c r="AA5218" s="2">
        <v>73264000</v>
      </c>
      <c r="AB5218" s="2">
        <v>73755600</v>
      </c>
      <c r="AC5218" s="2">
        <v>73890600</v>
      </c>
      <c r="AD5218" s="2">
        <v>73659200</v>
      </c>
      <c r="AE5218" s="2">
        <v>73697800</v>
      </c>
      <c r="AF5218" s="2">
        <v>73746000</v>
      </c>
    </row>
    <row r="5219" spans="1:32">
      <c r="A5219" t="s">
        <v>6721</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6722</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6723</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6724</v>
      </c>
      <c r="B5222" t="s">
        <v>19</v>
      </c>
      <c r="C5222" s="2">
        <v>87469400000000</v>
      </c>
      <c r="D5222" s="2">
        <v>88241300000000</v>
      </c>
      <c r="E5222" s="2">
        <v>94058500000000</v>
      </c>
      <c r="F5222" s="2">
        <v>90822500000000</v>
      </c>
      <c r="G5222" s="2">
        <v>90411100000000</v>
      </c>
      <c r="H5222" s="2">
        <v>92021800000000</v>
      </c>
      <c r="I5222" s="2">
        <v>93666400000000</v>
      </c>
      <c r="J5222" s="2">
        <v>94715600000000</v>
      </c>
      <c r="K5222" s="2">
        <v>94993800000000</v>
      </c>
      <c r="L5222" s="2">
        <v>95426700000000</v>
      </c>
      <c r="M5222" s="2">
        <v>87055100000000</v>
      </c>
      <c r="N5222" s="2">
        <v>78622800000000</v>
      </c>
      <c r="O5222" s="2">
        <v>73390200000000</v>
      </c>
      <c r="P5222" s="2">
        <v>64541100000000</v>
      </c>
      <c r="Q5222" s="2">
        <v>56137700000000</v>
      </c>
      <c r="R5222" s="2">
        <v>57127200000000</v>
      </c>
      <c r="S5222" s="2">
        <v>57781200000000</v>
      </c>
      <c r="T5222" s="2">
        <v>58153300000000</v>
      </c>
      <c r="U5222" s="2">
        <v>58979700000000</v>
      </c>
      <c r="V5222" s="2">
        <v>59539600000000</v>
      </c>
      <c r="W5222" s="2">
        <v>60377500000000</v>
      </c>
      <c r="X5222" s="2">
        <v>61260700000000</v>
      </c>
      <c r="Y5222" s="2">
        <v>61871600000000</v>
      </c>
      <c r="Z5222" s="2">
        <v>62037200000000</v>
      </c>
      <c r="AA5222" s="2">
        <v>62785100000000</v>
      </c>
      <c r="AB5222" s="2">
        <v>63642900000000</v>
      </c>
      <c r="AC5222" s="2">
        <v>64230800000000</v>
      </c>
      <c r="AD5222" s="2">
        <v>64909600000000</v>
      </c>
      <c r="AE5222" s="2">
        <v>65393700000000</v>
      </c>
      <c r="AF5222" s="2">
        <v>65774600000000</v>
      </c>
    </row>
    <row r="5223" spans="1:32">
      <c r="A5223" t="s">
        <v>6725</v>
      </c>
      <c r="B5223" t="s">
        <v>19</v>
      </c>
      <c r="C5223" s="2">
        <v>10335400000</v>
      </c>
      <c r="D5223" s="2">
        <v>10413500000</v>
      </c>
      <c r="E5223" s="2">
        <v>10340000000</v>
      </c>
      <c r="F5223" s="2">
        <v>11234200000</v>
      </c>
      <c r="G5223" s="2">
        <v>11021300000</v>
      </c>
      <c r="H5223" s="2">
        <v>11020900000</v>
      </c>
      <c r="I5223" s="2">
        <v>11178900000</v>
      </c>
      <c r="J5223" s="2">
        <v>11327900000</v>
      </c>
      <c r="K5223" s="2">
        <v>11395300000</v>
      </c>
      <c r="L5223" s="2">
        <v>11452200000</v>
      </c>
      <c r="M5223" s="2">
        <v>11517200000</v>
      </c>
      <c r="N5223" s="2">
        <v>11577100000</v>
      </c>
      <c r="O5223" s="2">
        <v>11878100000</v>
      </c>
      <c r="P5223" s="2">
        <v>11948600000</v>
      </c>
      <c r="Q5223" s="2">
        <v>11986100000</v>
      </c>
      <c r="R5223" s="2">
        <v>12054300000</v>
      </c>
      <c r="S5223" s="2">
        <v>12165300000</v>
      </c>
      <c r="T5223" s="2">
        <v>12261400000</v>
      </c>
      <c r="U5223" s="2">
        <v>12353400000</v>
      </c>
      <c r="V5223" s="2">
        <v>12449200000</v>
      </c>
      <c r="W5223" s="2">
        <v>12525300000</v>
      </c>
      <c r="X5223" s="2">
        <v>12617200000</v>
      </c>
      <c r="Y5223" s="2">
        <v>12722400000</v>
      </c>
      <c r="Z5223" s="2">
        <v>12801700000</v>
      </c>
      <c r="AA5223" s="2">
        <v>12852500000</v>
      </c>
      <c r="AB5223" s="2">
        <v>12940600000</v>
      </c>
      <c r="AC5223" s="2">
        <v>13037500000</v>
      </c>
      <c r="AD5223" s="2">
        <v>13112200000</v>
      </c>
      <c r="AE5223" s="2">
        <v>13183100000</v>
      </c>
      <c r="AF5223" s="2">
        <v>13250800000</v>
      </c>
    </row>
    <row r="5224" spans="1:32">
      <c r="A5224" t="s">
        <v>6726</v>
      </c>
      <c r="B5224" t="s">
        <v>19</v>
      </c>
      <c r="C5224" s="2">
        <v>152844000000</v>
      </c>
      <c r="D5224" s="2">
        <v>153894000000</v>
      </c>
      <c r="E5224" s="2">
        <v>152399000000</v>
      </c>
      <c r="F5224" s="2">
        <v>166142000000</v>
      </c>
      <c r="G5224" s="2">
        <v>161885000000</v>
      </c>
      <c r="H5224" s="2">
        <v>161101000000</v>
      </c>
      <c r="I5224" s="2">
        <v>162913000000</v>
      </c>
      <c r="J5224" s="2">
        <v>164653000000</v>
      </c>
      <c r="K5224" s="2">
        <v>165151000000</v>
      </c>
      <c r="L5224" s="2">
        <v>165503000000</v>
      </c>
      <c r="M5224" s="2">
        <v>166107000000</v>
      </c>
      <c r="N5224" s="2">
        <v>166675000000</v>
      </c>
      <c r="O5224" s="2">
        <v>170433000000</v>
      </c>
      <c r="P5224" s="2">
        <v>170965000000</v>
      </c>
      <c r="Q5224" s="2">
        <v>171077000000</v>
      </c>
      <c r="R5224" s="2">
        <v>171565000000</v>
      </c>
      <c r="S5224" s="2">
        <v>172991000000</v>
      </c>
      <c r="T5224" s="2">
        <v>174016000000</v>
      </c>
      <c r="U5224" s="2">
        <v>175189000000</v>
      </c>
      <c r="V5224" s="2">
        <v>176488000000</v>
      </c>
      <c r="W5224" s="2">
        <v>177484000000</v>
      </c>
      <c r="X5224" s="2">
        <v>178706000000</v>
      </c>
      <c r="Y5224" s="2">
        <v>180143000000</v>
      </c>
      <c r="Z5224" s="2">
        <v>181128000000</v>
      </c>
      <c r="AA5224" s="2">
        <v>181778000000</v>
      </c>
      <c r="AB5224" s="2">
        <v>182996000000</v>
      </c>
      <c r="AC5224" s="2">
        <v>184308000000</v>
      </c>
      <c r="AD5224" s="2">
        <v>185415000000</v>
      </c>
      <c r="AE5224" s="2">
        <v>186583000000</v>
      </c>
      <c r="AF5224" s="2">
        <v>187444000000</v>
      </c>
    </row>
    <row r="5225" spans="1:32">
      <c r="A5225" t="s">
        <v>6727</v>
      </c>
      <c r="B5225" t="s">
        <v>19</v>
      </c>
      <c r="C5225" s="2">
        <v>131173000000</v>
      </c>
      <c r="D5225" s="2">
        <v>132155000000</v>
      </c>
      <c r="E5225" s="2">
        <v>130152000000</v>
      </c>
      <c r="F5225" s="2">
        <v>146149000000</v>
      </c>
      <c r="G5225" s="2">
        <v>141062000000</v>
      </c>
      <c r="H5225" s="2">
        <v>139936000000</v>
      </c>
      <c r="I5225" s="2">
        <v>142015000000</v>
      </c>
      <c r="J5225" s="2">
        <v>143945000000</v>
      </c>
      <c r="K5225" s="2">
        <v>144697000000</v>
      </c>
      <c r="L5225" s="2">
        <v>145262000000</v>
      </c>
      <c r="M5225" s="2">
        <v>146143000000</v>
      </c>
      <c r="N5225" s="2">
        <v>146874000000</v>
      </c>
      <c r="O5225" s="2">
        <v>150835000000</v>
      </c>
      <c r="P5225" s="2">
        <v>151527000000</v>
      </c>
      <c r="Q5225" s="2">
        <v>151607000000</v>
      </c>
      <c r="R5225" s="2">
        <v>152284000000</v>
      </c>
      <c r="S5225" s="2">
        <v>153987000000</v>
      </c>
      <c r="T5225" s="2">
        <v>155263000000</v>
      </c>
      <c r="U5225" s="2">
        <v>156518000000</v>
      </c>
      <c r="V5225" s="2">
        <v>157851000000</v>
      </c>
      <c r="W5225" s="2">
        <v>158889000000</v>
      </c>
      <c r="X5225" s="2">
        <v>160267000000</v>
      </c>
      <c r="Y5225" s="2">
        <v>161864000000</v>
      </c>
      <c r="Z5225" s="2">
        <v>163003000000</v>
      </c>
      <c r="AA5225" s="2">
        <v>163594000000</v>
      </c>
      <c r="AB5225" s="2">
        <v>164955000000</v>
      </c>
      <c r="AC5225" s="2">
        <v>166408000000</v>
      </c>
      <c r="AD5225" s="2">
        <v>167643000000</v>
      </c>
      <c r="AE5225" s="2">
        <v>168838000000</v>
      </c>
      <c r="AF5225" s="2">
        <v>169710000000</v>
      </c>
    </row>
    <row r="5226" spans="1:32">
      <c r="A5226" t="s">
        <v>6728</v>
      </c>
      <c r="B5226" t="s">
        <v>19</v>
      </c>
      <c r="C5226" s="2">
        <v>25087100000</v>
      </c>
      <c r="D5226" s="2">
        <v>25649100000</v>
      </c>
      <c r="E5226" s="2">
        <v>24550500000</v>
      </c>
      <c r="F5226" s="2">
        <v>25777900000</v>
      </c>
      <c r="G5226" s="2">
        <v>25098000000</v>
      </c>
      <c r="H5226" s="2">
        <v>24880500000</v>
      </c>
      <c r="I5226" s="2">
        <v>24931500000</v>
      </c>
      <c r="J5226" s="2">
        <v>24866000000</v>
      </c>
      <c r="K5226" s="2">
        <v>24315300000</v>
      </c>
      <c r="L5226" s="2">
        <v>23791700000</v>
      </c>
      <c r="M5226" s="2">
        <v>23347500000</v>
      </c>
      <c r="N5226" s="2">
        <v>22895100000</v>
      </c>
      <c r="O5226" s="2">
        <v>24161100000</v>
      </c>
      <c r="P5226" s="2">
        <v>23806300000</v>
      </c>
      <c r="Q5226" s="2">
        <v>23431000000</v>
      </c>
      <c r="R5226" s="2">
        <v>23081300000</v>
      </c>
      <c r="S5226" s="2">
        <v>22820200000</v>
      </c>
      <c r="T5226" s="2">
        <v>22550900000</v>
      </c>
      <c r="U5226" s="2">
        <v>22507200000</v>
      </c>
      <c r="V5226" s="2">
        <v>22534400000</v>
      </c>
      <c r="W5226" s="2">
        <v>22518400000</v>
      </c>
      <c r="X5226" s="2">
        <v>22497900000</v>
      </c>
      <c r="Y5226" s="2">
        <v>22462200000</v>
      </c>
      <c r="Z5226" s="2">
        <v>22378500000</v>
      </c>
      <c r="AA5226" s="2">
        <v>22307600000</v>
      </c>
      <c r="AB5226" s="2">
        <v>22301200000</v>
      </c>
      <c r="AC5226" s="2">
        <v>22315600000</v>
      </c>
      <c r="AD5226" s="2">
        <v>22304400000</v>
      </c>
      <c r="AE5226" s="2">
        <v>22278000000</v>
      </c>
      <c r="AF5226" s="2">
        <v>22238800000</v>
      </c>
    </row>
    <row r="5227" spans="1:32">
      <c r="A5227" t="s">
        <v>6729</v>
      </c>
      <c r="B5227" t="s">
        <v>19</v>
      </c>
      <c r="C5227" s="2">
        <v>17596400000</v>
      </c>
      <c r="D5227" s="2">
        <v>18041300000</v>
      </c>
      <c r="E5227" s="2">
        <v>17326200000</v>
      </c>
      <c r="F5227" s="2">
        <v>18100800000</v>
      </c>
      <c r="G5227" s="2">
        <v>17678100000</v>
      </c>
      <c r="H5227" s="2">
        <v>17557200000</v>
      </c>
      <c r="I5227" s="2">
        <v>17605700000</v>
      </c>
      <c r="J5227" s="2">
        <v>17549400000</v>
      </c>
      <c r="K5227" s="2">
        <v>17126100000</v>
      </c>
      <c r="L5227" s="2">
        <v>16725400000</v>
      </c>
      <c r="M5227" s="2">
        <v>16383900000</v>
      </c>
      <c r="N5227" s="2">
        <v>16028900000</v>
      </c>
      <c r="O5227" s="2">
        <v>16989500000</v>
      </c>
      <c r="P5227" s="2">
        <v>16715900000</v>
      </c>
      <c r="Q5227" s="2">
        <v>16437000000</v>
      </c>
      <c r="R5227" s="2">
        <v>16170200000</v>
      </c>
      <c r="S5227" s="2">
        <v>15961200000</v>
      </c>
      <c r="T5227" s="2">
        <v>15739600000</v>
      </c>
      <c r="U5227" s="2">
        <v>15709300000</v>
      </c>
      <c r="V5227" s="2">
        <v>15723700000</v>
      </c>
      <c r="W5227" s="2">
        <v>15711600000</v>
      </c>
      <c r="X5227" s="2">
        <v>15687800000</v>
      </c>
      <c r="Y5227" s="2">
        <v>15650400000</v>
      </c>
      <c r="Z5227" s="2">
        <v>15572400000</v>
      </c>
      <c r="AA5227" s="2">
        <v>15517600000</v>
      </c>
      <c r="AB5227" s="2">
        <v>15506000000</v>
      </c>
      <c r="AC5227" s="2">
        <v>15502400000</v>
      </c>
      <c r="AD5227" s="2">
        <v>15483000000</v>
      </c>
      <c r="AE5227" s="2">
        <v>15460500000</v>
      </c>
      <c r="AF5227" s="2">
        <v>15413300000</v>
      </c>
    </row>
    <row r="5228" spans="1:32">
      <c r="A5228" t="s">
        <v>6730</v>
      </c>
      <c r="B5228" t="s">
        <v>19</v>
      </c>
      <c r="C5228" s="2">
        <v>52778900000</v>
      </c>
      <c r="D5228" s="2">
        <v>53393600000</v>
      </c>
      <c r="E5228" s="2">
        <v>50127400000</v>
      </c>
      <c r="F5228" s="2">
        <v>53442500000</v>
      </c>
      <c r="G5228" s="2">
        <v>51529100000</v>
      </c>
      <c r="H5228" s="2">
        <v>50717200000</v>
      </c>
      <c r="I5228" s="2">
        <v>50654700000</v>
      </c>
      <c r="J5228" s="2">
        <v>50515000000</v>
      </c>
      <c r="K5228" s="2">
        <v>49774400000</v>
      </c>
      <c r="L5228" s="2">
        <v>49025600000</v>
      </c>
      <c r="M5228" s="2">
        <v>48407400000</v>
      </c>
      <c r="N5228" s="2">
        <v>47772000000</v>
      </c>
      <c r="O5228" s="2">
        <v>49806200000</v>
      </c>
      <c r="P5228" s="2">
        <v>49241200000</v>
      </c>
      <c r="Q5228" s="2">
        <v>48601300000</v>
      </c>
      <c r="R5228" s="2">
        <v>48072100000</v>
      </c>
      <c r="S5228" s="2">
        <v>47823800000</v>
      </c>
      <c r="T5228" s="2">
        <v>47520700000</v>
      </c>
      <c r="U5228" s="2">
        <v>47449400000</v>
      </c>
      <c r="V5228" s="2">
        <v>47491600000</v>
      </c>
      <c r="W5228" s="2">
        <v>47452600000</v>
      </c>
      <c r="X5228" s="2">
        <v>47463200000</v>
      </c>
      <c r="Y5228" s="2">
        <v>47533000000</v>
      </c>
      <c r="Z5228" s="2">
        <v>47489800000</v>
      </c>
      <c r="AA5228" s="2">
        <v>47359900000</v>
      </c>
      <c r="AB5228" s="2">
        <v>47440600000</v>
      </c>
      <c r="AC5228" s="2">
        <v>47570400000</v>
      </c>
      <c r="AD5228" s="2">
        <v>47625600000</v>
      </c>
      <c r="AE5228" s="2">
        <v>47686600000</v>
      </c>
      <c r="AF5228" s="2">
        <v>47700700000</v>
      </c>
    </row>
    <row r="5229" spans="1:32">
      <c r="A5229" t="s">
        <v>6731</v>
      </c>
      <c r="B5229" t="s">
        <v>19</v>
      </c>
      <c r="C5229" s="2">
        <v>731736000</v>
      </c>
      <c r="D5229" s="2">
        <v>748561000</v>
      </c>
      <c r="E5229" s="2">
        <v>715752000</v>
      </c>
      <c r="F5229" s="2">
        <v>737492000</v>
      </c>
      <c r="G5229" s="2">
        <v>727096000</v>
      </c>
      <c r="H5229" s="2">
        <v>725595000</v>
      </c>
      <c r="I5229" s="2">
        <v>728374000</v>
      </c>
      <c r="J5229" s="2">
        <v>726849000</v>
      </c>
      <c r="K5229" s="2">
        <v>711513000</v>
      </c>
      <c r="L5229" s="2">
        <v>696966000</v>
      </c>
      <c r="M5229" s="2">
        <v>684437000</v>
      </c>
      <c r="N5229" s="2">
        <v>671176000</v>
      </c>
      <c r="O5229" s="2">
        <v>709784000</v>
      </c>
      <c r="P5229" s="2">
        <v>700006000</v>
      </c>
      <c r="Q5229" s="2">
        <v>690219000</v>
      </c>
      <c r="R5229" s="2">
        <v>680645000</v>
      </c>
      <c r="S5229" s="2">
        <v>672285000</v>
      </c>
      <c r="T5229" s="2">
        <v>663728000</v>
      </c>
      <c r="U5229" s="2">
        <v>662535000</v>
      </c>
      <c r="V5229" s="2">
        <v>662928000</v>
      </c>
      <c r="W5229" s="2">
        <v>662571000</v>
      </c>
      <c r="X5229" s="2">
        <v>661395000</v>
      </c>
      <c r="Y5229" s="2">
        <v>659353000</v>
      </c>
      <c r="Z5229" s="2">
        <v>656047000</v>
      </c>
      <c r="AA5229" s="2">
        <v>654116000</v>
      </c>
      <c r="AB5229" s="2">
        <v>653163000</v>
      </c>
      <c r="AC5229" s="2">
        <v>652491000</v>
      </c>
      <c r="AD5229" s="2">
        <v>651410000</v>
      </c>
      <c r="AE5229" s="2">
        <v>649789000</v>
      </c>
      <c r="AF5229" s="2">
        <v>647929000</v>
      </c>
    </row>
    <row r="5230" spans="1:32">
      <c r="A5230" t="s">
        <v>6732</v>
      </c>
      <c r="B5230" t="s">
        <v>19</v>
      </c>
      <c r="C5230" s="2">
        <v>4253630000</v>
      </c>
      <c r="D5230" s="2">
        <v>4404280000</v>
      </c>
      <c r="E5230" s="2">
        <v>4199960000</v>
      </c>
      <c r="F5230" s="2">
        <v>4241940000</v>
      </c>
      <c r="G5230" s="2">
        <v>4183740000</v>
      </c>
      <c r="H5230" s="2">
        <v>4170980000</v>
      </c>
      <c r="I5230" s="2">
        <v>4169420000</v>
      </c>
      <c r="J5230" s="2">
        <v>4129770000</v>
      </c>
      <c r="K5230" s="2">
        <v>3975270000</v>
      </c>
      <c r="L5230" s="2">
        <v>3830430000</v>
      </c>
      <c r="M5230" s="2">
        <v>3701190000</v>
      </c>
      <c r="N5230" s="2">
        <v>3568120000</v>
      </c>
      <c r="O5230" s="2">
        <v>3868930000</v>
      </c>
      <c r="P5230" s="2">
        <v>3769030000</v>
      </c>
      <c r="Q5230" s="2">
        <v>3673960000</v>
      </c>
      <c r="R5230" s="2">
        <v>3576320000</v>
      </c>
      <c r="S5230" s="2">
        <v>3483160000</v>
      </c>
      <c r="T5230" s="2">
        <v>3389580000</v>
      </c>
      <c r="U5230" s="2">
        <v>3364880000</v>
      </c>
      <c r="V5230" s="2">
        <v>3353940000</v>
      </c>
      <c r="W5230" s="2">
        <v>3337710000</v>
      </c>
      <c r="X5230" s="2">
        <v>3313390000</v>
      </c>
      <c r="Y5230" s="2">
        <v>3278620000</v>
      </c>
      <c r="Z5230" s="2">
        <v>3235230000</v>
      </c>
      <c r="AA5230" s="2">
        <v>3210460000</v>
      </c>
      <c r="AB5230" s="2">
        <v>3188240000</v>
      </c>
      <c r="AC5230" s="2">
        <v>3166830000</v>
      </c>
      <c r="AD5230" s="2">
        <v>3144420000</v>
      </c>
      <c r="AE5230" s="2">
        <v>3117370000</v>
      </c>
      <c r="AF5230" s="2">
        <v>3089820000</v>
      </c>
    </row>
    <row r="5231" spans="1:32">
      <c r="A5231" t="s">
        <v>6733</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6734</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6735</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6736</v>
      </c>
      <c r="B5234" t="s">
        <v>19</v>
      </c>
      <c r="C5234" s="2">
        <v>60426400000000</v>
      </c>
      <c r="D5234" s="2">
        <v>66203300000000</v>
      </c>
      <c r="E5234" s="2">
        <v>65829000000000</v>
      </c>
      <c r="F5234" s="2">
        <v>65475100000000</v>
      </c>
      <c r="G5234" s="2">
        <v>65576600000000</v>
      </c>
      <c r="H5234" s="2">
        <v>67566700000000</v>
      </c>
      <c r="I5234" s="2">
        <v>70366200000000</v>
      </c>
      <c r="J5234" s="2">
        <v>71360700000000</v>
      </c>
      <c r="K5234" s="2">
        <v>71362800000000</v>
      </c>
      <c r="L5234" s="2">
        <v>71138900000000</v>
      </c>
      <c r="M5234" s="2">
        <v>68033800000000</v>
      </c>
      <c r="N5234" s="2">
        <v>65611400000000</v>
      </c>
      <c r="O5234" s="2">
        <v>63201700000000</v>
      </c>
      <c r="P5234" s="2">
        <v>60286900000000</v>
      </c>
      <c r="Q5234" s="2">
        <v>57723500000000</v>
      </c>
      <c r="R5234" s="2">
        <v>57776800000000</v>
      </c>
      <c r="S5234" s="2">
        <v>57784300000000</v>
      </c>
      <c r="T5234" s="2">
        <v>57946400000000</v>
      </c>
      <c r="U5234" s="2">
        <v>58083300000000</v>
      </c>
      <c r="V5234" s="2">
        <v>57752500000000</v>
      </c>
      <c r="W5234" s="2">
        <v>57923600000000</v>
      </c>
      <c r="X5234" s="2">
        <v>58527100000000</v>
      </c>
      <c r="Y5234" s="2">
        <v>58698500000000</v>
      </c>
      <c r="Z5234" s="2">
        <v>58545400000000</v>
      </c>
      <c r="AA5234" s="2">
        <v>57982200000000</v>
      </c>
      <c r="AB5234" s="2">
        <v>57484900000000</v>
      </c>
      <c r="AC5234" s="2">
        <v>57207600000000</v>
      </c>
      <c r="AD5234" s="2">
        <v>57006300000000</v>
      </c>
      <c r="AE5234" s="2">
        <v>57123800000000</v>
      </c>
      <c r="AF5234" s="2">
        <v>57282900000000</v>
      </c>
    </row>
    <row r="5235" spans="1:32">
      <c r="A5235" t="s">
        <v>6737</v>
      </c>
      <c r="B5235" t="s">
        <v>19</v>
      </c>
      <c r="C5235" s="2">
        <v>12985300000</v>
      </c>
      <c r="D5235" s="2">
        <v>12779500000</v>
      </c>
      <c r="E5235" s="2">
        <v>12826600000</v>
      </c>
      <c r="F5235" s="2">
        <v>13044700000</v>
      </c>
      <c r="G5235" s="2">
        <v>13004900000</v>
      </c>
      <c r="H5235" s="2">
        <v>13004600000</v>
      </c>
      <c r="I5235" s="2">
        <v>13287800000</v>
      </c>
      <c r="J5235" s="2">
        <v>13851500000</v>
      </c>
      <c r="K5235" s="2">
        <v>14115800000</v>
      </c>
      <c r="L5235" s="2">
        <v>14139300000</v>
      </c>
      <c r="M5235" s="2">
        <v>14195500000</v>
      </c>
      <c r="N5235" s="2">
        <v>14147100000</v>
      </c>
      <c r="O5235" s="2">
        <v>14091400000</v>
      </c>
      <c r="P5235" s="2">
        <v>14195100000</v>
      </c>
      <c r="Q5235" s="2">
        <v>14168200000</v>
      </c>
      <c r="R5235" s="2">
        <v>14206200000</v>
      </c>
      <c r="S5235" s="2">
        <v>14289200000</v>
      </c>
      <c r="T5235" s="2">
        <v>14299800000</v>
      </c>
      <c r="U5235" s="2">
        <v>14399000000</v>
      </c>
      <c r="V5235" s="2">
        <v>14487400000</v>
      </c>
      <c r="W5235" s="2">
        <v>14474300000</v>
      </c>
      <c r="X5235" s="2">
        <v>14555800000</v>
      </c>
      <c r="Y5235" s="2">
        <v>14719300000</v>
      </c>
      <c r="Z5235" s="2">
        <v>14796800000</v>
      </c>
      <c r="AA5235" s="2">
        <v>14798700000</v>
      </c>
      <c r="AB5235" s="2">
        <v>14737300000</v>
      </c>
      <c r="AC5235" s="2">
        <v>14674200000</v>
      </c>
      <c r="AD5235" s="2">
        <v>14633300000</v>
      </c>
      <c r="AE5235" s="2">
        <v>14644700000</v>
      </c>
      <c r="AF5235" s="2">
        <v>14732200000</v>
      </c>
    </row>
    <row r="5236" spans="1:32">
      <c r="A5236" t="s">
        <v>6738</v>
      </c>
      <c r="B5236" t="s">
        <v>19</v>
      </c>
      <c r="C5236" s="2">
        <v>231588000000</v>
      </c>
      <c r="D5236" s="2">
        <v>232182000000</v>
      </c>
      <c r="E5236" s="2">
        <v>232151000000</v>
      </c>
      <c r="F5236" s="2">
        <v>235144000000</v>
      </c>
      <c r="G5236" s="2">
        <v>232311000000</v>
      </c>
      <c r="H5236" s="2">
        <v>229872000000</v>
      </c>
      <c r="I5236" s="2">
        <v>234490000000</v>
      </c>
      <c r="J5236" s="2">
        <v>246012000000</v>
      </c>
      <c r="K5236" s="2">
        <v>251082000000</v>
      </c>
      <c r="L5236" s="2">
        <v>251418000000</v>
      </c>
      <c r="M5236" s="2">
        <v>252231000000</v>
      </c>
      <c r="N5236" s="2">
        <v>250205000000</v>
      </c>
      <c r="O5236" s="2">
        <v>249571000000</v>
      </c>
      <c r="P5236" s="2">
        <v>251992000000</v>
      </c>
      <c r="Q5236" s="2">
        <v>251568000000</v>
      </c>
      <c r="R5236" s="2">
        <v>252470000000</v>
      </c>
      <c r="S5236" s="2">
        <v>254065000000</v>
      </c>
      <c r="T5236" s="2">
        <v>254378000000</v>
      </c>
      <c r="U5236" s="2">
        <v>256477000000</v>
      </c>
      <c r="V5236" s="2">
        <v>258379000000</v>
      </c>
      <c r="W5236" s="2">
        <v>258238000000</v>
      </c>
      <c r="X5236" s="2">
        <v>259825000000</v>
      </c>
      <c r="Y5236" s="2">
        <v>263262000000</v>
      </c>
      <c r="Z5236" s="2">
        <v>264963000000</v>
      </c>
      <c r="AA5236" s="2">
        <v>265230000000</v>
      </c>
      <c r="AB5236" s="2">
        <v>264139000000</v>
      </c>
      <c r="AC5236" s="2">
        <v>262598000000</v>
      </c>
      <c r="AD5236" s="2">
        <v>261907000000</v>
      </c>
      <c r="AE5236" s="2">
        <v>262133000000</v>
      </c>
      <c r="AF5236" s="2">
        <v>263760000000</v>
      </c>
    </row>
    <row r="5237" spans="1:32">
      <c r="A5237" t="s">
        <v>6739</v>
      </c>
      <c r="B5237" t="s">
        <v>19</v>
      </c>
      <c r="C5237" s="2">
        <v>66303900000</v>
      </c>
      <c r="D5237" s="2">
        <v>69837500000</v>
      </c>
      <c r="E5237" s="2">
        <v>69359100000</v>
      </c>
      <c r="F5237" s="2">
        <v>70424300000</v>
      </c>
      <c r="G5237" s="2">
        <v>70533100000</v>
      </c>
      <c r="H5237" s="2">
        <v>71051400000</v>
      </c>
      <c r="I5237" s="2">
        <v>72606000000</v>
      </c>
      <c r="J5237" s="2">
        <v>75223800000</v>
      </c>
      <c r="K5237" s="2">
        <v>76345200000</v>
      </c>
      <c r="L5237" s="2">
        <v>76204100000</v>
      </c>
      <c r="M5237" s="2">
        <v>76253100000</v>
      </c>
      <c r="N5237" s="2">
        <v>75958900000</v>
      </c>
      <c r="O5237" s="2">
        <v>75416800000</v>
      </c>
      <c r="P5237" s="2">
        <v>75628800000</v>
      </c>
      <c r="Q5237" s="2">
        <v>75288700000</v>
      </c>
      <c r="R5237" s="2">
        <v>75300000000</v>
      </c>
      <c r="S5237" s="2">
        <v>75598600000</v>
      </c>
      <c r="T5237" s="2">
        <v>75462700000</v>
      </c>
      <c r="U5237" s="2">
        <v>75712500000</v>
      </c>
      <c r="V5237" s="2">
        <v>75940300000</v>
      </c>
      <c r="W5237" s="2">
        <v>75795300000</v>
      </c>
      <c r="X5237" s="2">
        <v>76083500000</v>
      </c>
      <c r="Y5237" s="2">
        <v>76710200000</v>
      </c>
      <c r="Z5237" s="2">
        <v>76900800000</v>
      </c>
      <c r="AA5237" s="2">
        <v>76712000000</v>
      </c>
      <c r="AB5237" s="2">
        <v>76269100000</v>
      </c>
      <c r="AC5237" s="2">
        <v>75813100000</v>
      </c>
      <c r="AD5237" s="2">
        <v>75477200000</v>
      </c>
      <c r="AE5237" s="2">
        <v>75375600000</v>
      </c>
      <c r="AF5237" s="2">
        <v>75737300000</v>
      </c>
    </row>
    <row r="5238" spans="1:32">
      <c r="A5238" t="s">
        <v>6740</v>
      </c>
      <c r="B5238" t="s">
        <v>19</v>
      </c>
      <c r="C5238" s="2">
        <v>24033700000</v>
      </c>
      <c r="D5238" s="2">
        <v>26083900000</v>
      </c>
      <c r="E5238" s="2">
        <v>25743500000</v>
      </c>
      <c r="F5238" s="2">
        <v>25917200000</v>
      </c>
      <c r="G5238" s="2">
        <v>25520100000</v>
      </c>
      <c r="H5238" s="2">
        <v>25180700000</v>
      </c>
      <c r="I5238" s="2">
        <v>25616700000</v>
      </c>
      <c r="J5238" s="2">
        <v>26798500000</v>
      </c>
      <c r="K5238" s="2">
        <v>27267700000</v>
      </c>
      <c r="L5238" s="2">
        <v>27206400000</v>
      </c>
      <c r="M5238" s="2">
        <v>27188000000</v>
      </c>
      <c r="N5238" s="2">
        <v>26882700000</v>
      </c>
      <c r="O5238" s="2">
        <v>26766700000</v>
      </c>
      <c r="P5238" s="2">
        <v>26996700000</v>
      </c>
      <c r="Q5238" s="2">
        <v>26904300000</v>
      </c>
      <c r="R5238" s="2">
        <v>26972200000</v>
      </c>
      <c r="S5238" s="2">
        <v>27106300000</v>
      </c>
      <c r="T5238" s="2">
        <v>27090700000</v>
      </c>
      <c r="U5238" s="2">
        <v>27276200000</v>
      </c>
      <c r="V5238" s="2">
        <v>27441300000</v>
      </c>
      <c r="W5238" s="2">
        <v>27390400000</v>
      </c>
      <c r="X5238" s="2">
        <v>27535600000</v>
      </c>
      <c r="Y5238" s="2">
        <v>27880900000</v>
      </c>
      <c r="Z5238" s="2">
        <v>28040200000</v>
      </c>
      <c r="AA5238" s="2">
        <v>28024500000</v>
      </c>
      <c r="AB5238" s="2">
        <v>27856600000</v>
      </c>
      <c r="AC5238" s="2">
        <v>27655300000</v>
      </c>
      <c r="AD5238" s="2">
        <v>27544600000</v>
      </c>
      <c r="AE5238" s="2">
        <v>27529800000</v>
      </c>
      <c r="AF5238" s="2">
        <v>27683500000</v>
      </c>
    </row>
    <row r="5239" spans="1:32">
      <c r="A5239" t="s">
        <v>6741</v>
      </c>
      <c r="B5239" t="s">
        <v>19</v>
      </c>
      <c r="C5239" s="2">
        <v>18537300000</v>
      </c>
      <c r="D5239" s="2">
        <v>19090100000</v>
      </c>
      <c r="E5239" s="2">
        <v>19001500000</v>
      </c>
      <c r="F5239" s="2">
        <v>19207300000</v>
      </c>
      <c r="G5239" s="2">
        <v>18929000000</v>
      </c>
      <c r="H5239" s="2">
        <v>18681800000</v>
      </c>
      <c r="I5239" s="2">
        <v>19054800000</v>
      </c>
      <c r="J5239" s="2">
        <v>20023000000</v>
      </c>
      <c r="K5239" s="2">
        <v>20438000000</v>
      </c>
      <c r="L5239" s="2">
        <v>20439000000</v>
      </c>
      <c r="M5239" s="2">
        <v>20476900000</v>
      </c>
      <c r="N5239" s="2">
        <v>20270700000</v>
      </c>
      <c r="O5239" s="2">
        <v>20195600000</v>
      </c>
      <c r="P5239" s="2">
        <v>20394600000</v>
      </c>
      <c r="Q5239" s="2">
        <v>20338000000</v>
      </c>
      <c r="R5239" s="2">
        <v>20412700000</v>
      </c>
      <c r="S5239" s="2">
        <v>20535800000</v>
      </c>
      <c r="T5239" s="2">
        <v>20540100000</v>
      </c>
      <c r="U5239" s="2">
        <v>20701500000</v>
      </c>
      <c r="V5239" s="2">
        <v>20865500000</v>
      </c>
      <c r="W5239" s="2">
        <v>20835700000</v>
      </c>
      <c r="X5239" s="2">
        <v>20958700000</v>
      </c>
      <c r="Y5239" s="2">
        <v>21246900000</v>
      </c>
      <c r="Z5239" s="2">
        <v>21381900000</v>
      </c>
      <c r="AA5239" s="2">
        <v>21394100000</v>
      </c>
      <c r="AB5239" s="2">
        <v>21280200000</v>
      </c>
      <c r="AC5239" s="2">
        <v>21130200000</v>
      </c>
      <c r="AD5239" s="2">
        <v>21065600000</v>
      </c>
      <c r="AE5239" s="2">
        <v>21073300000</v>
      </c>
      <c r="AF5239" s="2">
        <v>21200300000</v>
      </c>
    </row>
    <row r="5240" spans="1:32">
      <c r="A5240" t="s">
        <v>6742</v>
      </c>
      <c r="B5240" t="s">
        <v>19</v>
      </c>
      <c r="C5240" s="2">
        <v>25634500000</v>
      </c>
      <c r="D5240" s="2">
        <v>41708300000</v>
      </c>
      <c r="E5240" s="2">
        <v>39005600000</v>
      </c>
      <c r="F5240" s="2">
        <v>38330900000</v>
      </c>
      <c r="G5240" s="2">
        <v>37602900000</v>
      </c>
      <c r="H5240" s="2">
        <v>37168300000</v>
      </c>
      <c r="I5240" s="2">
        <v>37138400000</v>
      </c>
      <c r="J5240" s="2">
        <v>37543100000</v>
      </c>
      <c r="K5240" s="2">
        <v>37393300000</v>
      </c>
      <c r="L5240" s="2">
        <v>36647500000</v>
      </c>
      <c r="M5240" s="2">
        <v>35994800000</v>
      </c>
      <c r="N5240" s="2">
        <v>35257700000</v>
      </c>
      <c r="O5240" s="2">
        <v>34876600000</v>
      </c>
      <c r="P5240" s="2">
        <v>34796700000</v>
      </c>
      <c r="Q5240" s="2">
        <v>34479700000</v>
      </c>
      <c r="R5240" s="2">
        <v>34272100000</v>
      </c>
      <c r="S5240" s="2">
        <v>34208200000</v>
      </c>
      <c r="T5240" s="2">
        <v>33907600000</v>
      </c>
      <c r="U5240" s="2">
        <v>33712700000</v>
      </c>
      <c r="V5240" s="2">
        <v>33582700000</v>
      </c>
      <c r="W5240" s="2">
        <v>33337100000</v>
      </c>
      <c r="X5240" s="2">
        <v>33275800000</v>
      </c>
      <c r="Y5240" s="2">
        <v>33339400000</v>
      </c>
      <c r="Z5240" s="2">
        <v>33224400000</v>
      </c>
      <c r="AA5240" s="2">
        <v>32955500000</v>
      </c>
      <c r="AB5240" s="2">
        <v>32597900000</v>
      </c>
      <c r="AC5240" s="2">
        <v>32219600000</v>
      </c>
      <c r="AD5240" s="2">
        <v>31889800000</v>
      </c>
      <c r="AE5240" s="2">
        <v>31658500000</v>
      </c>
      <c r="AF5240" s="2">
        <v>31655400000</v>
      </c>
    </row>
    <row r="5241" spans="1:32">
      <c r="A5241" t="s">
        <v>6743</v>
      </c>
      <c r="B5241" t="s">
        <v>19</v>
      </c>
      <c r="C5241" s="2">
        <v>425254000</v>
      </c>
      <c r="D5241" s="2">
        <v>441990000</v>
      </c>
      <c r="E5241" s="2">
        <v>439474000</v>
      </c>
      <c r="F5241" s="2">
        <v>444596000</v>
      </c>
      <c r="G5241" s="2">
        <v>441555000</v>
      </c>
      <c r="H5241" s="2">
        <v>439752000</v>
      </c>
      <c r="I5241" s="2">
        <v>447768000</v>
      </c>
      <c r="J5241" s="2">
        <v>465119000</v>
      </c>
      <c r="K5241" s="2">
        <v>472629000</v>
      </c>
      <c r="L5241" s="2">
        <v>472552000</v>
      </c>
      <c r="M5241" s="2">
        <v>473345000</v>
      </c>
      <c r="N5241" s="2">
        <v>470440000</v>
      </c>
      <c r="O5241" s="2">
        <v>468818000</v>
      </c>
      <c r="P5241" s="2">
        <v>472034000</v>
      </c>
      <c r="Q5241" s="2">
        <v>470996000</v>
      </c>
      <c r="R5241" s="2">
        <v>472149000</v>
      </c>
      <c r="S5241" s="2">
        <v>474538000</v>
      </c>
      <c r="T5241" s="2">
        <v>474601000</v>
      </c>
      <c r="U5241" s="2">
        <v>477449000</v>
      </c>
      <c r="V5241" s="2">
        <v>480079000</v>
      </c>
      <c r="W5241" s="2">
        <v>479605000</v>
      </c>
      <c r="X5241" s="2">
        <v>481976000</v>
      </c>
      <c r="Y5241" s="2">
        <v>486998000</v>
      </c>
      <c r="Z5241" s="2">
        <v>489351000</v>
      </c>
      <c r="AA5241" s="2">
        <v>489350000</v>
      </c>
      <c r="AB5241" s="2">
        <v>487249000</v>
      </c>
      <c r="AC5241" s="2">
        <v>484773000</v>
      </c>
      <c r="AD5241" s="2">
        <v>483456000</v>
      </c>
      <c r="AE5241" s="2">
        <v>483538000</v>
      </c>
      <c r="AF5241" s="2">
        <v>486005000</v>
      </c>
    </row>
    <row r="5242" spans="1:32">
      <c r="A5242" t="s">
        <v>6744</v>
      </c>
      <c r="B5242" t="s">
        <v>19</v>
      </c>
      <c r="C5242" s="2">
        <v>2159600000</v>
      </c>
      <c r="D5242" s="2">
        <v>2132050000</v>
      </c>
      <c r="E5242" s="2">
        <v>2138680000</v>
      </c>
      <c r="F5242" s="2">
        <v>2174530000</v>
      </c>
      <c r="G5242" s="2">
        <v>2161090000</v>
      </c>
      <c r="H5242" s="2">
        <v>2153480000</v>
      </c>
      <c r="I5242" s="2">
        <v>2204700000</v>
      </c>
      <c r="J5242" s="2">
        <v>2310910000</v>
      </c>
      <c r="K5242" s="2">
        <v>2359610000</v>
      </c>
      <c r="L5242" s="2">
        <v>2362900000</v>
      </c>
      <c r="M5242" s="2">
        <v>2371270000</v>
      </c>
      <c r="N5242" s="2">
        <v>2357760000</v>
      </c>
      <c r="O5242" s="2">
        <v>2346920000</v>
      </c>
      <c r="P5242" s="2">
        <v>2365600000</v>
      </c>
      <c r="Q5242" s="2">
        <v>2358790000</v>
      </c>
      <c r="R5242" s="2">
        <v>2365760000</v>
      </c>
      <c r="S5242" s="2">
        <v>2380170000</v>
      </c>
      <c r="T5242" s="2">
        <v>2380550000</v>
      </c>
      <c r="U5242" s="2">
        <v>2398680000</v>
      </c>
      <c r="V5242" s="2">
        <v>2413720000</v>
      </c>
      <c r="W5242" s="2">
        <v>2411140000</v>
      </c>
      <c r="X5242" s="2">
        <v>2425310000</v>
      </c>
      <c r="Y5242" s="2">
        <v>2455190000</v>
      </c>
      <c r="Z5242" s="2">
        <v>2470080000</v>
      </c>
      <c r="AA5242" s="2">
        <v>2470070000</v>
      </c>
      <c r="AB5242" s="2">
        <v>2457150000</v>
      </c>
      <c r="AC5242" s="2">
        <v>2442580000</v>
      </c>
      <c r="AD5242" s="2">
        <v>2435730000</v>
      </c>
      <c r="AE5242" s="2">
        <v>2436260000</v>
      </c>
      <c r="AF5242" s="2">
        <v>2451430000</v>
      </c>
    </row>
    <row r="5243" spans="1:32">
      <c r="A5243" t="s">
        <v>6745</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6746</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6747</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6748</v>
      </c>
      <c r="B5246" t="s">
        <v>19</v>
      </c>
      <c r="C5246" s="2">
        <v>15090200000000</v>
      </c>
      <c r="D5246" s="2">
        <v>15268400000000</v>
      </c>
      <c r="E5246" s="2">
        <v>15007200000000</v>
      </c>
      <c r="F5246" s="2">
        <v>15067500000000</v>
      </c>
      <c r="G5246" s="2">
        <v>15188400000000</v>
      </c>
      <c r="H5246" s="2">
        <v>15509100000000</v>
      </c>
      <c r="I5246" s="2">
        <v>15795400000000</v>
      </c>
      <c r="J5246" s="2">
        <v>15934000000000</v>
      </c>
      <c r="K5246" s="2">
        <v>15966100000000</v>
      </c>
      <c r="L5246" s="2">
        <v>15923100000000</v>
      </c>
      <c r="M5246" s="2">
        <v>15860200000000</v>
      </c>
      <c r="N5246" s="2">
        <v>15851300000000</v>
      </c>
      <c r="O5246" s="2">
        <v>15898600000000</v>
      </c>
      <c r="P5246" s="2">
        <v>16004800000000</v>
      </c>
      <c r="Q5246" s="2">
        <v>16159000000000</v>
      </c>
      <c r="R5246" s="2">
        <v>16308200000000</v>
      </c>
      <c r="S5246" s="2">
        <v>16439300000000</v>
      </c>
      <c r="T5246" s="2">
        <v>16579100000000</v>
      </c>
      <c r="U5246" s="2">
        <v>16749300000000</v>
      </c>
      <c r="V5246" s="2">
        <v>16855200000000</v>
      </c>
      <c r="W5246" s="2">
        <v>17012000000000</v>
      </c>
      <c r="X5246" s="2">
        <v>17242400000000</v>
      </c>
      <c r="Y5246" s="2">
        <v>17461200000000</v>
      </c>
      <c r="Z5246" s="2">
        <v>17634400000000</v>
      </c>
      <c r="AA5246" s="2">
        <v>17788000000000</v>
      </c>
      <c r="AB5246" s="2">
        <v>17944300000000</v>
      </c>
      <c r="AC5246" s="2">
        <v>18157900000000</v>
      </c>
      <c r="AD5246" s="2">
        <v>18312100000000</v>
      </c>
      <c r="AE5246" s="2">
        <v>18447700000000</v>
      </c>
      <c r="AF5246" s="2">
        <v>18645100000000</v>
      </c>
    </row>
    <row r="5247" spans="1:32">
      <c r="A5247" t="s">
        <v>6749</v>
      </c>
      <c r="B5247" t="s">
        <v>19</v>
      </c>
      <c r="C5247" s="2">
        <v>14474300000</v>
      </c>
      <c r="D5247" s="2">
        <v>14492400000</v>
      </c>
      <c r="E5247" s="2">
        <v>14426600000</v>
      </c>
      <c r="F5247" s="2">
        <v>14901400000</v>
      </c>
      <c r="G5247" s="2">
        <v>14804000000</v>
      </c>
      <c r="H5247" s="2">
        <v>14897800000</v>
      </c>
      <c r="I5247" s="2">
        <v>15232800000</v>
      </c>
      <c r="J5247" s="2">
        <v>15638100000</v>
      </c>
      <c r="K5247" s="2">
        <v>15874100000</v>
      </c>
      <c r="L5247" s="2">
        <v>16035400000</v>
      </c>
      <c r="M5247" s="2">
        <v>16127800000</v>
      </c>
      <c r="N5247" s="2">
        <v>16144100000</v>
      </c>
      <c r="O5247" s="2">
        <v>16215400000</v>
      </c>
      <c r="P5247" s="2">
        <v>16311500000</v>
      </c>
      <c r="Q5247" s="2">
        <v>16450000000</v>
      </c>
      <c r="R5247" s="2">
        <v>16658300000</v>
      </c>
      <c r="S5247" s="2">
        <v>16858000000</v>
      </c>
      <c r="T5247" s="2">
        <v>16987200000</v>
      </c>
      <c r="U5247" s="2">
        <v>17149900000</v>
      </c>
      <c r="V5247" s="2">
        <v>17315000000</v>
      </c>
      <c r="W5247" s="2">
        <v>17477400000</v>
      </c>
      <c r="X5247" s="2">
        <v>17614000000</v>
      </c>
      <c r="Y5247" s="2">
        <v>17838700000</v>
      </c>
      <c r="Z5247" s="2">
        <v>18081000000</v>
      </c>
      <c r="AA5247" s="2">
        <v>18255100000</v>
      </c>
      <c r="AB5247" s="2">
        <v>18355600000</v>
      </c>
      <c r="AC5247" s="2">
        <v>18541600000</v>
      </c>
      <c r="AD5247" s="2">
        <v>18732200000</v>
      </c>
      <c r="AE5247" s="2">
        <v>18904400000</v>
      </c>
      <c r="AF5247" s="2">
        <v>19011700000</v>
      </c>
    </row>
    <row r="5248" spans="1:32">
      <c r="A5248" t="s">
        <v>6750</v>
      </c>
      <c r="B5248" t="s">
        <v>19</v>
      </c>
      <c r="C5248" s="2">
        <v>219501000000</v>
      </c>
      <c r="D5248" s="2">
        <v>219609000000</v>
      </c>
      <c r="E5248" s="2">
        <v>219244000000</v>
      </c>
      <c r="F5248" s="2">
        <v>227202000000</v>
      </c>
      <c r="G5248" s="2">
        <v>225059000000</v>
      </c>
      <c r="H5248" s="2">
        <v>226385000000</v>
      </c>
      <c r="I5248" s="2">
        <v>231971000000</v>
      </c>
      <c r="J5248" s="2">
        <v>238906000000</v>
      </c>
      <c r="K5248" s="2">
        <v>242992000000</v>
      </c>
      <c r="L5248" s="2">
        <v>245849000000</v>
      </c>
      <c r="M5248" s="2">
        <v>247413000000</v>
      </c>
      <c r="N5248" s="2">
        <v>247702000000</v>
      </c>
      <c r="O5248" s="2">
        <v>248821000000</v>
      </c>
      <c r="P5248" s="2">
        <v>250267000000</v>
      </c>
      <c r="Q5248" s="2">
        <v>252527000000</v>
      </c>
      <c r="R5248" s="2">
        <v>255886000000</v>
      </c>
      <c r="S5248" s="2">
        <v>259254000000</v>
      </c>
      <c r="T5248" s="2">
        <v>261420000000</v>
      </c>
      <c r="U5248" s="2">
        <v>263905000000</v>
      </c>
      <c r="V5248" s="2">
        <v>266651000000</v>
      </c>
      <c r="W5248" s="2">
        <v>269239000000</v>
      </c>
      <c r="X5248" s="2">
        <v>271451000000</v>
      </c>
      <c r="Y5248" s="2">
        <v>275051000000</v>
      </c>
      <c r="Z5248" s="2">
        <v>279140000000</v>
      </c>
      <c r="AA5248" s="2">
        <v>282037000000</v>
      </c>
      <c r="AB5248" s="2">
        <v>283515000000</v>
      </c>
      <c r="AC5248" s="2">
        <v>286425000000</v>
      </c>
      <c r="AD5248" s="2">
        <v>289703000000</v>
      </c>
      <c r="AE5248" s="2">
        <v>292490000000</v>
      </c>
      <c r="AF5248" s="2">
        <v>294110000000</v>
      </c>
    </row>
    <row r="5249" spans="1:32">
      <c r="A5249" t="s">
        <v>6751</v>
      </c>
      <c r="B5249" t="s">
        <v>19</v>
      </c>
      <c r="C5249" s="2">
        <v>26486700000</v>
      </c>
      <c r="D5249" s="2">
        <v>26662600000</v>
      </c>
      <c r="E5249" s="2">
        <v>26042700000</v>
      </c>
      <c r="F5249" s="2">
        <v>27018200000</v>
      </c>
      <c r="G5249" s="2">
        <v>26984300000</v>
      </c>
      <c r="H5249" s="2">
        <v>27295200000</v>
      </c>
      <c r="I5249" s="2">
        <v>27827800000</v>
      </c>
      <c r="J5249" s="2">
        <v>28370200000</v>
      </c>
      <c r="K5249" s="2">
        <v>28627500000</v>
      </c>
      <c r="L5249" s="2">
        <v>28759000000</v>
      </c>
      <c r="M5249" s="2">
        <v>28801700000</v>
      </c>
      <c r="N5249" s="2">
        <v>28800900000</v>
      </c>
      <c r="O5249" s="2">
        <v>28887600000</v>
      </c>
      <c r="P5249" s="2">
        <v>29058300000</v>
      </c>
      <c r="Q5249" s="2">
        <v>29301800000</v>
      </c>
      <c r="R5249" s="2">
        <v>29613500000</v>
      </c>
      <c r="S5249" s="2">
        <v>29937700000</v>
      </c>
      <c r="T5249" s="2">
        <v>30178600000</v>
      </c>
      <c r="U5249" s="2">
        <v>30480500000</v>
      </c>
      <c r="V5249" s="2">
        <v>30724300000</v>
      </c>
      <c r="W5249" s="2">
        <v>31025400000</v>
      </c>
      <c r="X5249" s="2">
        <v>31335900000</v>
      </c>
      <c r="Y5249" s="2">
        <v>31728100000</v>
      </c>
      <c r="Z5249" s="2">
        <v>32128900000</v>
      </c>
      <c r="AA5249" s="2">
        <v>32466000000</v>
      </c>
      <c r="AB5249" s="2">
        <v>32669400000</v>
      </c>
      <c r="AC5249" s="2">
        <v>33024700000</v>
      </c>
      <c r="AD5249" s="2">
        <v>33358500000</v>
      </c>
      <c r="AE5249" s="2">
        <v>33667300000</v>
      </c>
      <c r="AF5249" s="2">
        <v>33945700000</v>
      </c>
    </row>
    <row r="5250" spans="1:32">
      <c r="A5250" t="s">
        <v>6752</v>
      </c>
      <c r="B5250" t="s">
        <v>19</v>
      </c>
      <c r="C5250" s="2">
        <v>12800300000</v>
      </c>
      <c r="D5250" s="2">
        <v>12810100000</v>
      </c>
      <c r="E5250" s="2">
        <v>12793300000</v>
      </c>
      <c r="F5250" s="2">
        <v>13325200000</v>
      </c>
      <c r="G5250" s="2">
        <v>13169800000</v>
      </c>
      <c r="H5250" s="2">
        <v>13242400000</v>
      </c>
      <c r="I5250" s="2">
        <v>13614700000</v>
      </c>
      <c r="J5250" s="2">
        <v>14063800000</v>
      </c>
      <c r="K5250" s="2">
        <v>14338900000</v>
      </c>
      <c r="L5250" s="2">
        <v>14521200000</v>
      </c>
      <c r="M5250" s="2">
        <v>14613700000</v>
      </c>
      <c r="N5250" s="2">
        <v>14629800000</v>
      </c>
      <c r="O5250" s="2">
        <v>14699000000</v>
      </c>
      <c r="P5250" s="2">
        <v>14790200000</v>
      </c>
      <c r="Q5250" s="2">
        <v>14932800000</v>
      </c>
      <c r="R5250" s="2">
        <v>15155200000</v>
      </c>
      <c r="S5250" s="2">
        <v>15378600000</v>
      </c>
      <c r="T5250" s="2">
        <v>15512800000</v>
      </c>
      <c r="U5250" s="2">
        <v>15678200000</v>
      </c>
      <c r="V5250" s="2">
        <v>15862500000</v>
      </c>
      <c r="W5250" s="2">
        <v>16040400000</v>
      </c>
      <c r="X5250" s="2">
        <v>16190600000</v>
      </c>
      <c r="Y5250" s="2">
        <v>16429900000</v>
      </c>
      <c r="Z5250" s="2">
        <v>16708700000</v>
      </c>
      <c r="AA5250" s="2">
        <v>16907800000</v>
      </c>
      <c r="AB5250" s="2">
        <v>17005800000</v>
      </c>
      <c r="AC5250" s="2">
        <v>17206900000</v>
      </c>
      <c r="AD5250" s="2">
        <v>17425800000</v>
      </c>
      <c r="AE5250" s="2">
        <v>17624100000</v>
      </c>
      <c r="AF5250" s="2">
        <v>17737300000</v>
      </c>
    </row>
    <row r="5251" spans="1:32">
      <c r="A5251" t="s">
        <v>6753</v>
      </c>
      <c r="B5251" t="s">
        <v>19</v>
      </c>
      <c r="C5251" s="2">
        <v>9780670000</v>
      </c>
      <c r="D5251" s="2">
        <v>9788560000</v>
      </c>
      <c r="E5251" s="2">
        <v>9776990000</v>
      </c>
      <c r="F5251" s="2">
        <v>10181200000</v>
      </c>
      <c r="G5251" s="2">
        <v>10067000000</v>
      </c>
      <c r="H5251" s="2">
        <v>10126700000</v>
      </c>
      <c r="I5251" s="2">
        <v>10403800000</v>
      </c>
      <c r="J5251" s="2">
        <v>10744900000</v>
      </c>
      <c r="K5251" s="2">
        <v>10951500000</v>
      </c>
      <c r="L5251" s="2">
        <v>11082600000</v>
      </c>
      <c r="M5251" s="2">
        <v>11154100000</v>
      </c>
      <c r="N5251" s="2">
        <v>11168600000</v>
      </c>
      <c r="O5251" s="2">
        <v>11215900000</v>
      </c>
      <c r="P5251" s="2">
        <v>11295200000</v>
      </c>
      <c r="Q5251" s="2">
        <v>11405700000</v>
      </c>
      <c r="R5251" s="2">
        <v>11566100000</v>
      </c>
      <c r="S5251" s="2">
        <v>11737400000</v>
      </c>
      <c r="T5251" s="2">
        <v>11849200000</v>
      </c>
      <c r="U5251" s="2">
        <v>11972300000</v>
      </c>
      <c r="V5251" s="2">
        <v>12114000000</v>
      </c>
      <c r="W5251" s="2">
        <v>12239100000</v>
      </c>
      <c r="X5251" s="2">
        <v>12356200000</v>
      </c>
      <c r="Y5251" s="2">
        <v>12542500000</v>
      </c>
      <c r="Z5251" s="2">
        <v>12748200000</v>
      </c>
      <c r="AA5251" s="2">
        <v>12904300000</v>
      </c>
      <c r="AB5251" s="2">
        <v>12979300000</v>
      </c>
      <c r="AC5251" s="2">
        <v>13137200000</v>
      </c>
      <c r="AD5251" s="2">
        <v>13303000000</v>
      </c>
      <c r="AE5251" s="2">
        <v>13448500000</v>
      </c>
      <c r="AF5251" s="2">
        <v>13538100000</v>
      </c>
    </row>
    <row r="5252" spans="1:32">
      <c r="A5252" t="s">
        <v>6754</v>
      </c>
      <c r="B5252" t="s">
        <v>19</v>
      </c>
      <c r="C5252" s="2">
        <v>23429300000</v>
      </c>
      <c r="D5252" s="2">
        <v>23451700000</v>
      </c>
      <c r="E5252" s="2">
        <v>23375600000</v>
      </c>
      <c r="F5252" s="2">
        <v>24475500000</v>
      </c>
      <c r="G5252" s="2">
        <v>24164300000</v>
      </c>
      <c r="H5252" s="2">
        <v>24290600000</v>
      </c>
      <c r="I5252" s="2">
        <v>24981400000</v>
      </c>
      <c r="J5252" s="2">
        <v>25841900000</v>
      </c>
      <c r="K5252" s="2">
        <v>26361400000</v>
      </c>
      <c r="L5252" s="2">
        <v>26717800000</v>
      </c>
      <c r="M5252" s="2">
        <v>26893600000</v>
      </c>
      <c r="N5252" s="2">
        <v>26912400000</v>
      </c>
      <c r="O5252" s="2">
        <v>27033900000</v>
      </c>
      <c r="P5252" s="2">
        <v>27215100000</v>
      </c>
      <c r="Q5252" s="2">
        <v>27476800000</v>
      </c>
      <c r="R5252" s="2">
        <v>27887300000</v>
      </c>
      <c r="S5252" s="2">
        <v>28289300000</v>
      </c>
      <c r="T5252" s="2">
        <v>28542600000</v>
      </c>
      <c r="U5252" s="2">
        <v>28845500000</v>
      </c>
      <c r="V5252" s="2">
        <v>29179600000</v>
      </c>
      <c r="W5252" s="2">
        <v>29496000000</v>
      </c>
      <c r="X5252" s="2">
        <v>29763700000</v>
      </c>
      <c r="Y5252" s="2">
        <v>30220400000</v>
      </c>
      <c r="Z5252" s="2">
        <v>30717000000</v>
      </c>
      <c r="AA5252" s="2">
        <v>31073100000</v>
      </c>
      <c r="AB5252" s="2">
        <v>31258700000</v>
      </c>
      <c r="AC5252" s="2">
        <v>31616700000</v>
      </c>
      <c r="AD5252" s="2">
        <v>32022400000</v>
      </c>
      <c r="AE5252" s="2">
        <v>32366800000</v>
      </c>
      <c r="AF5252" s="2">
        <v>32556500000</v>
      </c>
    </row>
    <row r="5253" spans="1:32">
      <c r="A5253" t="s">
        <v>6755</v>
      </c>
      <c r="B5253" t="s">
        <v>19</v>
      </c>
      <c r="C5253" s="2">
        <v>292596000</v>
      </c>
      <c r="D5253" s="2">
        <v>293121000</v>
      </c>
      <c r="E5253" s="2">
        <v>292599000</v>
      </c>
      <c r="F5253" s="2">
        <v>302791000</v>
      </c>
      <c r="G5253" s="2">
        <v>301871000</v>
      </c>
      <c r="H5253" s="2">
        <v>303696000</v>
      </c>
      <c r="I5253" s="2">
        <v>308599000</v>
      </c>
      <c r="J5253" s="2">
        <v>314349000</v>
      </c>
      <c r="K5253" s="2">
        <v>318034000</v>
      </c>
      <c r="L5253" s="2">
        <v>320586000</v>
      </c>
      <c r="M5253" s="2">
        <v>322270000</v>
      </c>
      <c r="N5253" s="2">
        <v>323111000</v>
      </c>
      <c r="O5253" s="2">
        <v>324815000</v>
      </c>
      <c r="P5253" s="2">
        <v>326828000</v>
      </c>
      <c r="Q5253" s="2">
        <v>329410000</v>
      </c>
      <c r="R5253" s="2">
        <v>332769000</v>
      </c>
      <c r="S5253" s="2">
        <v>336180000</v>
      </c>
      <c r="T5253" s="2">
        <v>338723000</v>
      </c>
      <c r="U5253" s="2">
        <v>341514000</v>
      </c>
      <c r="V5253" s="2">
        <v>344421000</v>
      </c>
      <c r="W5253" s="2">
        <v>347406000</v>
      </c>
      <c r="X5253" s="2">
        <v>350100000</v>
      </c>
      <c r="Y5253" s="2">
        <v>353832000</v>
      </c>
      <c r="Z5253" s="2">
        <v>357730000</v>
      </c>
      <c r="AA5253" s="2">
        <v>360959000</v>
      </c>
      <c r="AB5253" s="2">
        <v>363011000</v>
      </c>
      <c r="AC5253" s="2">
        <v>366223000</v>
      </c>
      <c r="AD5253" s="2">
        <v>369500000</v>
      </c>
      <c r="AE5253" s="2">
        <v>372577000</v>
      </c>
      <c r="AF5253" s="2">
        <v>374868000</v>
      </c>
    </row>
    <row r="5254" spans="1:32">
      <c r="A5254" t="s">
        <v>6756</v>
      </c>
      <c r="B5254" t="s">
        <v>19</v>
      </c>
      <c r="C5254" s="2">
        <v>1095460000</v>
      </c>
      <c r="D5254" s="2">
        <v>1098670000</v>
      </c>
      <c r="E5254" s="2">
        <v>1092410000</v>
      </c>
      <c r="F5254" s="2">
        <v>1142900000</v>
      </c>
      <c r="G5254" s="2">
        <v>1135460000</v>
      </c>
      <c r="H5254" s="2">
        <v>1144360000</v>
      </c>
      <c r="I5254" s="2">
        <v>1170450000</v>
      </c>
      <c r="J5254" s="2">
        <v>1200620000</v>
      </c>
      <c r="K5254" s="2">
        <v>1218300000</v>
      </c>
      <c r="L5254" s="2">
        <v>1229640000</v>
      </c>
      <c r="M5254" s="2">
        <v>1235670000</v>
      </c>
      <c r="N5254" s="2">
        <v>1237900000</v>
      </c>
      <c r="O5254" s="2">
        <v>1244370000</v>
      </c>
      <c r="P5254" s="2">
        <v>1253320000</v>
      </c>
      <c r="Q5254" s="2">
        <v>1265720000</v>
      </c>
      <c r="R5254" s="2">
        <v>1282650000</v>
      </c>
      <c r="S5254" s="2">
        <v>1299760000</v>
      </c>
      <c r="T5254" s="2">
        <v>1312340000</v>
      </c>
      <c r="U5254" s="2">
        <v>1326880000</v>
      </c>
      <c r="V5254" s="2">
        <v>1341650000</v>
      </c>
      <c r="W5254" s="2">
        <v>1357130000</v>
      </c>
      <c r="X5254" s="2">
        <v>1371880000</v>
      </c>
      <c r="Y5254" s="2">
        <v>1391990000</v>
      </c>
      <c r="Z5254" s="2">
        <v>1413820000</v>
      </c>
      <c r="AA5254" s="2">
        <v>1430860000</v>
      </c>
      <c r="AB5254" s="2">
        <v>1442360000</v>
      </c>
      <c r="AC5254" s="2">
        <v>1460060000</v>
      </c>
      <c r="AD5254" s="2">
        <v>1478840000</v>
      </c>
      <c r="AE5254" s="2">
        <v>1495600000</v>
      </c>
      <c r="AF5254" s="2">
        <v>1507940000</v>
      </c>
    </row>
    <row r="5255" spans="1:32">
      <c r="A5255" t="s">
        <v>6757</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6758</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6759</v>
      </c>
      <c r="B5257" t="s">
        <v>19</v>
      </c>
      <c r="C5257" s="2">
        <v>2000000000000</v>
      </c>
      <c r="D5257" s="2">
        <v>2000000000000</v>
      </c>
      <c r="E5257" s="2">
        <v>1791000000000</v>
      </c>
      <c r="F5257" s="2">
        <v>1516000000000</v>
      </c>
      <c r="G5257" s="2">
        <v>1860000000000</v>
      </c>
      <c r="H5257" s="2">
        <v>1929000000000</v>
      </c>
      <c r="I5257" s="2">
        <v>1799000000000</v>
      </c>
      <c r="J5257" s="2">
        <v>1904000000000</v>
      </c>
      <c r="K5257" s="2">
        <v>1892000000000</v>
      </c>
      <c r="L5257" s="2">
        <v>1880000000000</v>
      </c>
      <c r="M5257" s="2">
        <v>1868000000000</v>
      </c>
      <c r="N5257" s="2">
        <v>1856000000000</v>
      </c>
      <c r="O5257" s="2">
        <v>1845000000000</v>
      </c>
      <c r="P5257" s="2">
        <v>1834000000000</v>
      </c>
      <c r="Q5257" s="2">
        <v>1823000000000</v>
      </c>
      <c r="R5257" s="2">
        <v>1812000000000</v>
      </c>
      <c r="S5257" s="2">
        <v>1801000000000</v>
      </c>
      <c r="T5257" s="2">
        <v>1791000000000</v>
      </c>
      <c r="U5257" s="2">
        <v>1780000000000</v>
      </c>
      <c r="V5257" s="2">
        <v>1770000000000</v>
      </c>
      <c r="W5257" s="2">
        <v>1760000000000</v>
      </c>
      <c r="X5257" s="2">
        <v>1751000000000</v>
      </c>
      <c r="Y5257" s="2">
        <v>1768000000000</v>
      </c>
      <c r="Z5257" s="2">
        <v>1786000000000</v>
      </c>
      <c r="AA5257" s="2">
        <v>1803000000000</v>
      </c>
      <c r="AB5257" s="2">
        <v>1821000000000</v>
      </c>
      <c r="AC5257" s="2">
        <v>1838000000000</v>
      </c>
      <c r="AD5257" s="2">
        <v>1861000000000</v>
      </c>
      <c r="AE5257" s="2">
        <v>1885000000000</v>
      </c>
      <c r="AF5257" s="2">
        <v>1908000000000</v>
      </c>
    </row>
    <row r="5258" spans="1:32">
      <c r="A5258" t="s">
        <v>6760</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6761</v>
      </c>
      <c r="B5259" t="s">
        <v>19</v>
      </c>
      <c r="C5259" s="2">
        <v>635221000</v>
      </c>
      <c r="D5259" s="2">
        <v>627297000</v>
      </c>
      <c r="E5259" s="2">
        <v>609825000</v>
      </c>
      <c r="F5259" s="2">
        <v>647869000</v>
      </c>
      <c r="G5259" s="2">
        <v>663182000</v>
      </c>
      <c r="H5259" s="2">
        <v>686553000</v>
      </c>
      <c r="I5259" s="2">
        <v>703899000</v>
      </c>
      <c r="J5259" s="2">
        <v>710551000</v>
      </c>
      <c r="K5259" s="2">
        <v>711046000</v>
      </c>
      <c r="L5259" s="2">
        <v>707994000</v>
      </c>
      <c r="M5259" s="2">
        <v>706220000</v>
      </c>
      <c r="N5259" s="2">
        <v>711280000</v>
      </c>
      <c r="O5259" s="2">
        <v>717279000</v>
      </c>
      <c r="P5259" s="2">
        <v>723513000</v>
      </c>
      <c r="Q5259" s="2">
        <v>733138000</v>
      </c>
      <c r="R5259" s="2">
        <v>745841000</v>
      </c>
      <c r="S5259" s="2">
        <v>758439000</v>
      </c>
      <c r="T5259" s="2">
        <v>770229000</v>
      </c>
      <c r="U5259" s="2">
        <v>782436000</v>
      </c>
      <c r="V5259" s="2">
        <v>789948000</v>
      </c>
      <c r="W5259" s="2">
        <v>801216000</v>
      </c>
      <c r="X5259" s="2">
        <v>812640000</v>
      </c>
      <c r="Y5259" s="2">
        <v>823439000</v>
      </c>
      <c r="Z5259" s="2">
        <v>831134000</v>
      </c>
      <c r="AA5259" s="2">
        <v>835125000</v>
      </c>
      <c r="AB5259" s="2">
        <v>836220000</v>
      </c>
      <c r="AC5259" s="2">
        <v>844593000</v>
      </c>
      <c r="AD5259" s="2">
        <v>849080000</v>
      </c>
      <c r="AE5259" s="2">
        <v>851714000</v>
      </c>
      <c r="AF5259" s="2">
        <v>861861000</v>
      </c>
    </row>
    <row r="5260" spans="1:32">
      <c r="A5260" t="s">
        <v>6762</v>
      </c>
      <c r="B5260" t="s">
        <v>19</v>
      </c>
      <c r="C5260" s="2">
        <v>3668990000</v>
      </c>
      <c r="D5260" s="2">
        <v>3630180000</v>
      </c>
      <c r="E5260" s="2">
        <v>3540060000</v>
      </c>
      <c r="F5260" s="2">
        <v>4112660000</v>
      </c>
      <c r="G5260" s="2">
        <v>4228680000</v>
      </c>
      <c r="H5260" s="2">
        <v>4385790000</v>
      </c>
      <c r="I5260" s="2">
        <v>4502230000</v>
      </c>
      <c r="J5260" s="2">
        <v>4546680000</v>
      </c>
      <c r="K5260" s="2">
        <v>4548260000</v>
      </c>
      <c r="L5260" s="2">
        <v>4523880000</v>
      </c>
      <c r="M5260" s="2">
        <v>4507510000</v>
      </c>
      <c r="N5260" s="2">
        <v>4531880000</v>
      </c>
      <c r="O5260" s="2">
        <v>4565320000</v>
      </c>
      <c r="P5260" s="2">
        <v>4602730000</v>
      </c>
      <c r="Q5260" s="2">
        <v>4663460000</v>
      </c>
      <c r="R5260" s="2">
        <v>4742230000</v>
      </c>
      <c r="S5260" s="2">
        <v>4819230000</v>
      </c>
      <c r="T5260" s="2">
        <v>4889380000</v>
      </c>
      <c r="U5260" s="2">
        <v>4966570000</v>
      </c>
      <c r="V5260" s="2">
        <v>5011980000</v>
      </c>
      <c r="W5260" s="2">
        <v>5080100000</v>
      </c>
      <c r="X5260" s="2">
        <v>5150860000</v>
      </c>
      <c r="Y5260" s="2">
        <v>5217840000</v>
      </c>
      <c r="Z5260" s="2">
        <v>5266330000</v>
      </c>
      <c r="AA5260" s="2">
        <v>5293000000</v>
      </c>
      <c r="AB5260" s="2">
        <v>5304710000</v>
      </c>
      <c r="AC5260" s="2">
        <v>5357870000</v>
      </c>
      <c r="AD5260" s="2">
        <v>5386120000</v>
      </c>
      <c r="AE5260" s="2">
        <v>5403460000</v>
      </c>
      <c r="AF5260" s="2">
        <v>5466210000</v>
      </c>
    </row>
    <row r="5261" spans="1:32">
      <c r="A5261" t="s">
        <v>6763</v>
      </c>
      <c r="B5261" t="s">
        <v>19</v>
      </c>
      <c r="C5261" s="2">
        <v>5942660000</v>
      </c>
      <c r="D5261" s="2">
        <v>5869540000</v>
      </c>
      <c r="E5261" s="2">
        <v>5707630000</v>
      </c>
      <c r="F5261" s="2">
        <v>6114460000</v>
      </c>
      <c r="G5261" s="2">
        <v>6261680000</v>
      </c>
      <c r="H5261" s="2">
        <v>6483520000</v>
      </c>
      <c r="I5261" s="2">
        <v>6648140000</v>
      </c>
      <c r="J5261" s="2">
        <v>6711240000</v>
      </c>
      <c r="K5261" s="2">
        <v>6715690000</v>
      </c>
      <c r="L5261" s="2">
        <v>6686160000</v>
      </c>
      <c r="M5261" s="2">
        <v>6668680000</v>
      </c>
      <c r="N5261" s="2">
        <v>6715320000</v>
      </c>
      <c r="O5261" s="2">
        <v>6771270000</v>
      </c>
      <c r="P5261" s="2">
        <v>6829790000</v>
      </c>
      <c r="Q5261" s="2">
        <v>6920570000</v>
      </c>
      <c r="R5261" s="2">
        <v>7040190000</v>
      </c>
      <c r="S5261" s="2">
        <v>7158660000</v>
      </c>
      <c r="T5261" s="2">
        <v>7269250000</v>
      </c>
      <c r="U5261" s="2">
        <v>7384420000</v>
      </c>
      <c r="V5261" s="2">
        <v>7454990000</v>
      </c>
      <c r="W5261" s="2">
        <v>7560840000</v>
      </c>
      <c r="X5261" s="2">
        <v>7668410000</v>
      </c>
      <c r="Y5261" s="2">
        <v>7770100000</v>
      </c>
      <c r="Z5261" s="2">
        <v>7842670000</v>
      </c>
      <c r="AA5261" s="2">
        <v>7880520000</v>
      </c>
      <c r="AB5261" s="2">
        <v>7891550000</v>
      </c>
      <c r="AC5261" s="2">
        <v>7970570000</v>
      </c>
      <c r="AD5261" s="2">
        <v>8012880000</v>
      </c>
      <c r="AE5261" s="2">
        <v>8037840000</v>
      </c>
      <c r="AF5261" s="2">
        <v>8133360000</v>
      </c>
    </row>
    <row r="5262" spans="1:32">
      <c r="A5262" t="s">
        <v>6764</v>
      </c>
      <c r="B5262" t="s">
        <v>19</v>
      </c>
      <c r="C5262" s="2">
        <v>256313000</v>
      </c>
      <c r="D5262" s="2">
        <v>254133000</v>
      </c>
      <c r="E5262" s="2">
        <v>248662000</v>
      </c>
      <c r="F5262" s="2">
        <v>315612000</v>
      </c>
      <c r="G5262" s="2">
        <v>325822000</v>
      </c>
      <c r="H5262" s="2">
        <v>338486000</v>
      </c>
      <c r="I5262" s="2">
        <v>347862000</v>
      </c>
      <c r="J5262" s="2">
        <v>351428000</v>
      </c>
      <c r="K5262" s="2">
        <v>351441000</v>
      </c>
      <c r="L5262" s="2">
        <v>349222000</v>
      </c>
      <c r="M5262" s="2">
        <v>347610000</v>
      </c>
      <c r="N5262" s="2">
        <v>348942000</v>
      </c>
      <c r="O5262" s="2">
        <v>351186000</v>
      </c>
      <c r="P5262" s="2">
        <v>353906000</v>
      </c>
      <c r="Q5262" s="2">
        <v>358541000</v>
      </c>
      <c r="R5262" s="2">
        <v>364456000</v>
      </c>
      <c r="S5262" s="2">
        <v>370160000</v>
      </c>
      <c r="T5262" s="2">
        <v>375217000</v>
      </c>
      <c r="U5262" s="2">
        <v>381119000</v>
      </c>
      <c r="V5262" s="2">
        <v>384446000</v>
      </c>
      <c r="W5262" s="2">
        <v>389437000</v>
      </c>
      <c r="X5262" s="2">
        <v>394745000</v>
      </c>
      <c r="Y5262" s="2">
        <v>399775000</v>
      </c>
      <c r="Z5262" s="2">
        <v>403472000</v>
      </c>
      <c r="AA5262" s="2">
        <v>405612000</v>
      </c>
      <c r="AB5262" s="2">
        <v>406840000</v>
      </c>
      <c r="AC5262" s="2">
        <v>410921000</v>
      </c>
      <c r="AD5262" s="2">
        <v>413073000</v>
      </c>
      <c r="AE5262" s="2">
        <v>414446000</v>
      </c>
      <c r="AF5262" s="2">
        <v>419147000</v>
      </c>
    </row>
    <row r="5263" spans="1:32">
      <c r="A5263" t="s">
        <v>6765</v>
      </c>
      <c r="B5263" t="s">
        <v>19</v>
      </c>
      <c r="C5263" s="2">
        <v>239330000</v>
      </c>
      <c r="D5263" s="2">
        <v>237222000</v>
      </c>
      <c r="E5263" s="2">
        <v>232000000</v>
      </c>
      <c r="F5263" s="2">
        <v>290809000</v>
      </c>
      <c r="G5263" s="2">
        <v>300053000</v>
      </c>
      <c r="H5263" s="2">
        <v>311646000</v>
      </c>
      <c r="I5263" s="2">
        <v>320230000</v>
      </c>
      <c r="J5263" s="2">
        <v>323496000</v>
      </c>
      <c r="K5263" s="2">
        <v>323522000</v>
      </c>
      <c r="L5263" s="2">
        <v>321521000</v>
      </c>
      <c r="M5263" s="2">
        <v>320080000</v>
      </c>
      <c r="N5263" s="2">
        <v>321375000</v>
      </c>
      <c r="O5263" s="2">
        <v>323483000</v>
      </c>
      <c r="P5263" s="2">
        <v>326008000</v>
      </c>
      <c r="Q5263" s="2">
        <v>330282000</v>
      </c>
      <c r="R5263" s="2">
        <v>335748000</v>
      </c>
      <c r="S5263" s="2">
        <v>341030000</v>
      </c>
      <c r="T5263" s="2">
        <v>345730000</v>
      </c>
      <c r="U5263" s="2">
        <v>351171000</v>
      </c>
      <c r="V5263" s="2">
        <v>354256000</v>
      </c>
      <c r="W5263" s="2">
        <v>358884000</v>
      </c>
      <c r="X5263" s="2">
        <v>363790000</v>
      </c>
      <c r="Y5263" s="2">
        <v>368439000</v>
      </c>
      <c r="Z5263" s="2">
        <v>371849000</v>
      </c>
      <c r="AA5263" s="2">
        <v>373809000</v>
      </c>
      <c r="AB5263" s="2">
        <v>374899000</v>
      </c>
      <c r="AC5263" s="2">
        <v>378659000</v>
      </c>
      <c r="AD5263" s="2">
        <v>380644000</v>
      </c>
      <c r="AE5263" s="2">
        <v>381904000</v>
      </c>
      <c r="AF5263" s="2">
        <v>386250000</v>
      </c>
    </row>
    <row r="5264" spans="1:32">
      <c r="A5264" t="s">
        <v>6766</v>
      </c>
      <c r="B5264" t="s">
        <v>19</v>
      </c>
      <c r="C5264" s="2">
        <v>220505000</v>
      </c>
      <c r="D5264" s="2">
        <v>222252000</v>
      </c>
      <c r="E5264" s="2">
        <v>223164000</v>
      </c>
      <c r="F5264" s="2">
        <v>464389000</v>
      </c>
      <c r="G5264" s="2">
        <v>487520000</v>
      </c>
      <c r="H5264" s="2">
        <v>509924000</v>
      </c>
      <c r="I5264" s="2">
        <v>526449000</v>
      </c>
      <c r="J5264" s="2">
        <v>532654000</v>
      </c>
      <c r="K5264" s="2">
        <v>532000000</v>
      </c>
      <c r="L5264" s="2">
        <v>526576000</v>
      </c>
      <c r="M5264" s="2">
        <v>522001000</v>
      </c>
      <c r="N5264" s="2">
        <v>520623000</v>
      </c>
      <c r="O5264" s="2">
        <v>521925000</v>
      </c>
      <c r="P5264" s="2">
        <v>524992000</v>
      </c>
      <c r="Q5264" s="2">
        <v>531652000</v>
      </c>
      <c r="R5264" s="2">
        <v>539551000</v>
      </c>
      <c r="S5264" s="2">
        <v>546666000</v>
      </c>
      <c r="T5264" s="2">
        <v>552082000</v>
      </c>
      <c r="U5264" s="2">
        <v>560635000</v>
      </c>
      <c r="V5264" s="2">
        <v>564551000</v>
      </c>
      <c r="W5264" s="2">
        <v>570425000</v>
      </c>
      <c r="X5264" s="2">
        <v>577476000</v>
      </c>
      <c r="Y5264" s="2">
        <v>584200000</v>
      </c>
      <c r="Z5264" s="2">
        <v>589488000</v>
      </c>
      <c r="AA5264" s="2">
        <v>593212000</v>
      </c>
      <c r="AB5264" s="2">
        <v>597068000</v>
      </c>
      <c r="AC5264" s="2">
        <v>603075000</v>
      </c>
      <c r="AD5264" s="2">
        <v>606144000</v>
      </c>
      <c r="AE5264" s="2">
        <v>608430000</v>
      </c>
      <c r="AF5264" s="2">
        <v>614632000</v>
      </c>
    </row>
    <row r="5265" spans="1:32">
      <c r="A5265" t="s">
        <v>6767</v>
      </c>
      <c r="B5265" t="s">
        <v>19</v>
      </c>
      <c r="C5265" s="2">
        <v>15284000</v>
      </c>
      <c r="D5265" s="2">
        <v>15164400</v>
      </c>
      <c r="E5265" s="2">
        <v>14854400</v>
      </c>
      <c r="F5265" s="2">
        <v>19375400</v>
      </c>
      <c r="G5265" s="2">
        <v>20025500</v>
      </c>
      <c r="H5265" s="2">
        <v>20813900</v>
      </c>
      <c r="I5265" s="2">
        <v>21397300</v>
      </c>
      <c r="J5265" s="2">
        <v>21619000</v>
      </c>
      <c r="K5265" s="2">
        <v>21617800</v>
      </c>
      <c r="L5265" s="2">
        <v>21475400</v>
      </c>
      <c r="M5265" s="2">
        <v>21370100</v>
      </c>
      <c r="N5265" s="2">
        <v>21442300</v>
      </c>
      <c r="O5265" s="2">
        <v>21574300</v>
      </c>
      <c r="P5265" s="2">
        <v>21738600</v>
      </c>
      <c r="Q5265" s="2">
        <v>22022600</v>
      </c>
      <c r="R5265" s="2">
        <v>22383400</v>
      </c>
      <c r="S5265" s="2">
        <v>22729900</v>
      </c>
      <c r="T5265" s="2">
        <v>23034500</v>
      </c>
      <c r="U5265" s="2">
        <v>23396500</v>
      </c>
      <c r="V5265" s="2">
        <v>23597900</v>
      </c>
      <c r="W5265" s="2">
        <v>23900100</v>
      </c>
      <c r="X5265" s="2">
        <v>24223700</v>
      </c>
      <c r="Y5265" s="2">
        <v>24530600</v>
      </c>
      <c r="Z5265" s="2">
        <v>24757100</v>
      </c>
      <c r="AA5265" s="2">
        <v>24890100</v>
      </c>
      <c r="AB5265" s="2">
        <v>24971500</v>
      </c>
      <c r="AC5265" s="2">
        <v>25221900</v>
      </c>
      <c r="AD5265" s="2">
        <v>25353800</v>
      </c>
      <c r="AE5265" s="2">
        <v>25438900</v>
      </c>
      <c r="AF5265" s="2">
        <v>25725400</v>
      </c>
    </row>
    <row r="5266" spans="1:32">
      <c r="A5266" t="s">
        <v>6768</v>
      </c>
      <c r="B5266" t="s">
        <v>19</v>
      </c>
      <c r="C5266" s="2">
        <v>107887000</v>
      </c>
      <c r="D5266" s="2">
        <v>106858000</v>
      </c>
      <c r="E5266" s="2">
        <v>104381000</v>
      </c>
      <c r="F5266" s="2">
        <v>126878000</v>
      </c>
      <c r="G5266" s="2">
        <v>130732000</v>
      </c>
      <c r="H5266" s="2">
        <v>135706000</v>
      </c>
      <c r="I5266" s="2">
        <v>139391000</v>
      </c>
      <c r="J5266" s="2">
        <v>140795000</v>
      </c>
      <c r="K5266" s="2">
        <v>140821000</v>
      </c>
      <c r="L5266" s="2">
        <v>139995000</v>
      </c>
      <c r="M5266" s="2">
        <v>139416000</v>
      </c>
      <c r="N5266" s="2">
        <v>140055000</v>
      </c>
      <c r="O5266" s="2">
        <v>141019000</v>
      </c>
      <c r="P5266" s="2">
        <v>142141000</v>
      </c>
      <c r="Q5266" s="2">
        <v>144009000</v>
      </c>
      <c r="R5266" s="2">
        <v>146412000</v>
      </c>
      <c r="S5266" s="2">
        <v>148744000</v>
      </c>
      <c r="T5266" s="2">
        <v>150840000</v>
      </c>
      <c r="U5266" s="2">
        <v>153217000</v>
      </c>
      <c r="V5266" s="2">
        <v>154584000</v>
      </c>
      <c r="W5266" s="2">
        <v>156636000</v>
      </c>
      <c r="X5266" s="2">
        <v>158794000</v>
      </c>
      <c r="Y5266" s="2">
        <v>160837000</v>
      </c>
      <c r="Z5266" s="2">
        <v>162328000</v>
      </c>
      <c r="AA5266" s="2">
        <v>163170000</v>
      </c>
      <c r="AB5266" s="2">
        <v>163601000</v>
      </c>
      <c r="AC5266" s="2">
        <v>165241000</v>
      </c>
      <c r="AD5266" s="2">
        <v>166109000</v>
      </c>
      <c r="AE5266" s="2">
        <v>166653000</v>
      </c>
      <c r="AF5266" s="2">
        <v>168565000</v>
      </c>
    </row>
    <row r="5267" spans="1:32">
      <c r="A5267" t="s">
        <v>6769</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6770</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6771</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6772</v>
      </c>
      <c r="B5270" t="s">
        <v>19</v>
      </c>
      <c r="C5270" s="2">
        <v>1515610000000</v>
      </c>
      <c r="D5270" s="2">
        <v>1390920000000</v>
      </c>
      <c r="E5270" s="2">
        <v>1483640000000</v>
      </c>
      <c r="F5270" s="2">
        <v>1597090000000</v>
      </c>
      <c r="G5270" s="2">
        <v>1673810000000</v>
      </c>
      <c r="H5270" s="2">
        <v>1744120000000</v>
      </c>
      <c r="I5270" s="2">
        <v>1787050000000</v>
      </c>
      <c r="J5270" s="2">
        <v>1797900000000</v>
      </c>
      <c r="K5270" s="2">
        <v>1787450000000</v>
      </c>
      <c r="L5270" s="2">
        <v>1769640000000</v>
      </c>
      <c r="M5270" s="2">
        <v>1751910000000</v>
      </c>
      <c r="N5270" s="2">
        <v>1737890000000</v>
      </c>
      <c r="O5270" s="2">
        <v>1730410000000</v>
      </c>
      <c r="P5270" s="2">
        <v>1732060000000</v>
      </c>
      <c r="Q5270" s="2">
        <v>1736030000000</v>
      </c>
      <c r="R5270" s="2">
        <v>1757350000000</v>
      </c>
      <c r="S5270" s="2">
        <v>1777640000000</v>
      </c>
      <c r="T5270" s="2">
        <v>1789410000000</v>
      </c>
      <c r="U5270" s="2">
        <v>1827410000000</v>
      </c>
      <c r="V5270" s="2">
        <v>1841670000000</v>
      </c>
      <c r="W5270" s="2">
        <v>1862470000000</v>
      </c>
      <c r="X5270" s="2">
        <v>1894220000000</v>
      </c>
      <c r="Y5270" s="2">
        <v>1930970000000</v>
      </c>
      <c r="Z5270" s="2">
        <v>1967410000000</v>
      </c>
      <c r="AA5270" s="2">
        <v>1993480000000</v>
      </c>
      <c r="AB5270" s="2">
        <v>1990820000000</v>
      </c>
      <c r="AC5270" s="2">
        <v>2023950000000</v>
      </c>
      <c r="AD5270" s="2">
        <v>2058520000000</v>
      </c>
      <c r="AE5270" s="2">
        <v>2093450000000</v>
      </c>
      <c r="AF5270" s="2">
        <v>2122310000000</v>
      </c>
    </row>
    <row r="5271" spans="1:32">
      <c r="A5271" t="s">
        <v>6773</v>
      </c>
      <c r="B5271" t="s">
        <v>19</v>
      </c>
      <c r="C5271" s="2">
        <v>137437000</v>
      </c>
      <c r="D5271" s="2">
        <v>123339000</v>
      </c>
      <c r="E5271" s="2">
        <v>129458000</v>
      </c>
      <c r="F5271" s="2">
        <v>142296000</v>
      </c>
      <c r="G5271" s="2">
        <v>150575000</v>
      </c>
      <c r="H5271" s="2">
        <v>157654000</v>
      </c>
      <c r="I5271" s="2">
        <v>161433000</v>
      </c>
      <c r="J5271" s="2">
        <v>161733000</v>
      </c>
      <c r="K5271" s="2">
        <v>159873000</v>
      </c>
      <c r="L5271" s="2">
        <v>157294000</v>
      </c>
      <c r="M5271" s="2">
        <v>154894000</v>
      </c>
      <c r="N5271" s="2">
        <v>153095000</v>
      </c>
      <c r="O5271" s="2">
        <v>151355000</v>
      </c>
      <c r="P5271" s="2">
        <v>150275000</v>
      </c>
      <c r="Q5271" s="2">
        <v>149435000</v>
      </c>
      <c r="R5271" s="2">
        <v>150455000</v>
      </c>
      <c r="S5271" s="2">
        <v>151415000</v>
      </c>
      <c r="T5271" s="2">
        <v>151355000</v>
      </c>
      <c r="U5271" s="2">
        <v>154114000</v>
      </c>
      <c r="V5271" s="2">
        <v>154234000</v>
      </c>
      <c r="W5271" s="2">
        <v>155014000</v>
      </c>
      <c r="X5271" s="2">
        <v>156874000</v>
      </c>
      <c r="Y5271" s="2">
        <v>159513000</v>
      </c>
      <c r="Z5271" s="2">
        <v>162153000</v>
      </c>
      <c r="AA5271" s="2">
        <v>163653000</v>
      </c>
      <c r="AB5271" s="2">
        <v>161973000</v>
      </c>
      <c r="AC5271" s="2">
        <v>164193000</v>
      </c>
      <c r="AD5271" s="2">
        <v>166472000</v>
      </c>
      <c r="AE5271" s="2">
        <v>168692000</v>
      </c>
      <c r="AF5271" s="2">
        <v>170192000</v>
      </c>
    </row>
    <row r="5272" spans="1:32">
      <c r="A5272" t="s">
        <v>6774</v>
      </c>
      <c r="B5272" t="s">
        <v>19</v>
      </c>
      <c r="C5272" s="2">
        <v>766156000</v>
      </c>
      <c r="D5272" s="2">
        <v>687568000</v>
      </c>
      <c r="E5272" s="2">
        <v>721679000</v>
      </c>
      <c r="F5272" s="2">
        <v>793244000</v>
      </c>
      <c r="G5272" s="2">
        <v>839394000</v>
      </c>
      <c r="H5272" s="2">
        <v>878856000</v>
      </c>
      <c r="I5272" s="2">
        <v>899924000</v>
      </c>
      <c r="J5272" s="2">
        <v>901596000</v>
      </c>
      <c r="K5272" s="2">
        <v>891229000</v>
      </c>
      <c r="L5272" s="2">
        <v>876849000</v>
      </c>
      <c r="M5272" s="2">
        <v>863473000</v>
      </c>
      <c r="N5272" s="2">
        <v>853440000</v>
      </c>
      <c r="O5272" s="2">
        <v>843742000</v>
      </c>
      <c r="P5272" s="2">
        <v>837722000</v>
      </c>
      <c r="Q5272" s="2">
        <v>833040000</v>
      </c>
      <c r="R5272" s="2">
        <v>838726000</v>
      </c>
      <c r="S5272" s="2">
        <v>844076000</v>
      </c>
      <c r="T5272" s="2">
        <v>843742000</v>
      </c>
      <c r="U5272" s="2">
        <v>859125000</v>
      </c>
      <c r="V5272" s="2">
        <v>859794000</v>
      </c>
      <c r="W5272" s="2">
        <v>864141000</v>
      </c>
      <c r="X5272" s="2">
        <v>874508000</v>
      </c>
      <c r="Y5272" s="2">
        <v>889223000</v>
      </c>
      <c r="Z5272" s="2">
        <v>903937000</v>
      </c>
      <c r="AA5272" s="2">
        <v>912298000</v>
      </c>
      <c r="AB5272" s="2">
        <v>902934000</v>
      </c>
      <c r="AC5272" s="2">
        <v>915308000</v>
      </c>
      <c r="AD5272" s="2">
        <v>928016000</v>
      </c>
      <c r="AE5272" s="2">
        <v>940389000</v>
      </c>
      <c r="AF5272" s="2">
        <v>948750000</v>
      </c>
    </row>
    <row r="5273" spans="1:32">
      <c r="A5273" t="s">
        <v>6775</v>
      </c>
      <c r="B5273" t="s">
        <v>19</v>
      </c>
      <c r="C5273" s="2">
        <v>1459520000</v>
      </c>
      <c r="D5273" s="2">
        <v>1328050000</v>
      </c>
      <c r="E5273" s="2">
        <v>1388610000</v>
      </c>
      <c r="F5273" s="2">
        <v>1514070000</v>
      </c>
      <c r="G5273" s="2">
        <v>1598640000</v>
      </c>
      <c r="H5273" s="2">
        <v>1672870000</v>
      </c>
      <c r="I5273" s="2">
        <v>1715220000</v>
      </c>
      <c r="J5273" s="2">
        <v>1724060000</v>
      </c>
      <c r="K5273" s="2">
        <v>1711330000</v>
      </c>
      <c r="L5273" s="2">
        <v>1690620000</v>
      </c>
      <c r="M5273" s="2">
        <v>1672250000</v>
      </c>
      <c r="N5273" s="2">
        <v>1660230000</v>
      </c>
      <c r="O5273" s="2">
        <v>1648780000</v>
      </c>
      <c r="P5273" s="2">
        <v>1643780000</v>
      </c>
      <c r="Q5273" s="2">
        <v>1641020000</v>
      </c>
      <c r="R5273" s="2">
        <v>1655860000</v>
      </c>
      <c r="S5273" s="2">
        <v>1670690000</v>
      </c>
      <c r="T5273" s="2">
        <v>1676470000</v>
      </c>
      <c r="U5273" s="2">
        <v>1708750000</v>
      </c>
      <c r="V5273" s="2">
        <v>1717380000</v>
      </c>
      <c r="W5273" s="2">
        <v>1732110000</v>
      </c>
      <c r="X5273" s="2">
        <v>1756100000</v>
      </c>
      <c r="Y5273" s="2">
        <v>1787770000</v>
      </c>
      <c r="Z5273" s="2">
        <v>1819180000</v>
      </c>
      <c r="AA5273" s="2">
        <v>1839670000</v>
      </c>
      <c r="AB5273" s="2">
        <v>1830650000</v>
      </c>
      <c r="AC5273" s="2">
        <v>1858140000</v>
      </c>
      <c r="AD5273" s="2">
        <v>1886000000</v>
      </c>
      <c r="AE5273" s="2">
        <v>1913950000</v>
      </c>
      <c r="AF5273" s="2">
        <v>1936110000</v>
      </c>
    </row>
    <row r="5274" spans="1:32">
      <c r="A5274" t="s">
        <v>6776</v>
      </c>
      <c r="B5274" t="s">
        <v>19</v>
      </c>
      <c r="C5274" s="2">
        <v>51410100</v>
      </c>
      <c r="D5274" s="2">
        <v>46136700</v>
      </c>
      <c r="E5274" s="2">
        <v>48425600</v>
      </c>
      <c r="F5274" s="2">
        <v>53227700</v>
      </c>
      <c r="G5274" s="2">
        <v>56324400</v>
      </c>
      <c r="H5274" s="2">
        <v>58972400</v>
      </c>
      <c r="I5274" s="2">
        <v>60386100</v>
      </c>
      <c r="J5274" s="2">
        <v>60498300</v>
      </c>
      <c r="K5274" s="2">
        <v>59802600</v>
      </c>
      <c r="L5274" s="2">
        <v>58837700</v>
      </c>
      <c r="M5274" s="2">
        <v>57940100</v>
      </c>
      <c r="N5274" s="2">
        <v>57266900</v>
      </c>
      <c r="O5274" s="2">
        <v>56616200</v>
      </c>
      <c r="P5274" s="2">
        <v>56212200</v>
      </c>
      <c r="Q5274" s="2">
        <v>55898100</v>
      </c>
      <c r="R5274" s="2">
        <v>56279600</v>
      </c>
      <c r="S5274" s="2">
        <v>56638600</v>
      </c>
      <c r="T5274" s="2">
        <v>56616200</v>
      </c>
      <c r="U5274" s="2">
        <v>57648400</v>
      </c>
      <c r="V5274" s="2">
        <v>57693300</v>
      </c>
      <c r="W5274" s="2">
        <v>57985000</v>
      </c>
      <c r="X5274" s="2">
        <v>58680600</v>
      </c>
      <c r="Y5274" s="2">
        <v>59668000</v>
      </c>
      <c r="Z5274" s="2">
        <v>60655400</v>
      </c>
      <c r="AA5274" s="2">
        <v>61216400</v>
      </c>
      <c r="AB5274" s="2">
        <v>60588000</v>
      </c>
      <c r="AC5274" s="2">
        <v>61418300</v>
      </c>
      <c r="AD5274" s="2">
        <v>62271000</v>
      </c>
      <c r="AE5274" s="2">
        <v>63101300</v>
      </c>
      <c r="AF5274" s="2">
        <v>63662300</v>
      </c>
    </row>
    <row r="5275" spans="1:32">
      <c r="A5275" t="s">
        <v>6777</v>
      </c>
      <c r="B5275" t="s">
        <v>19</v>
      </c>
      <c r="C5275" s="2">
        <v>48294300</v>
      </c>
      <c r="D5275" s="2">
        <v>43340500</v>
      </c>
      <c r="E5275" s="2">
        <v>45490700</v>
      </c>
      <c r="F5275" s="2">
        <v>50001800</v>
      </c>
      <c r="G5275" s="2">
        <v>52910800</v>
      </c>
      <c r="H5275" s="2">
        <v>55398300</v>
      </c>
      <c r="I5275" s="2">
        <v>56726300</v>
      </c>
      <c r="J5275" s="2">
        <v>56831700</v>
      </c>
      <c r="K5275" s="2">
        <v>56178200</v>
      </c>
      <c r="L5275" s="2">
        <v>55271800</v>
      </c>
      <c r="M5275" s="2">
        <v>54428600</v>
      </c>
      <c r="N5275" s="2">
        <v>53796200</v>
      </c>
      <c r="O5275" s="2">
        <v>53184900</v>
      </c>
      <c r="P5275" s="2">
        <v>52805400</v>
      </c>
      <c r="Q5275" s="2">
        <v>52510300</v>
      </c>
      <c r="R5275" s="2">
        <v>52868700</v>
      </c>
      <c r="S5275" s="2">
        <v>53205900</v>
      </c>
      <c r="T5275" s="2">
        <v>53184900</v>
      </c>
      <c r="U5275" s="2">
        <v>54154500</v>
      </c>
      <c r="V5275" s="2">
        <v>54196700</v>
      </c>
      <c r="W5275" s="2">
        <v>54470700</v>
      </c>
      <c r="X5275" s="2">
        <v>55124200</v>
      </c>
      <c r="Y5275" s="2">
        <v>56051700</v>
      </c>
      <c r="Z5275" s="2">
        <v>56979300</v>
      </c>
      <c r="AA5275" s="2">
        <v>57506300</v>
      </c>
      <c r="AB5275" s="2">
        <v>56916000</v>
      </c>
      <c r="AC5275" s="2">
        <v>57696000</v>
      </c>
      <c r="AD5275" s="2">
        <v>58497000</v>
      </c>
      <c r="AE5275" s="2">
        <v>59277000</v>
      </c>
      <c r="AF5275" s="2">
        <v>59804000</v>
      </c>
    </row>
    <row r="5276" spans="1:32">
      <c r="A5276" t="s">
        <v>6778</v>
      </c>
      <c r="B5276" t="s">
        <v>19</v>
      </c>
      <c r="C5276" s="2">
        <v>29828900</v>
      </c>
      <c r="D5276" s="2">
        <v>26769200</v>
      </c>
      <c r="E5276" s="2">
        <v>28097300</v>
      </c>
      <c r="F5276" s="2">
        <v>30883500</v>
      </c>
      <c r="G5276" s="2">
        <v>32680300</v>
      </c>
      <c r="H5276" s="2">
        <v>34216700</v>
      </c>
      <c r="I5276" s="2">
        <v>35036900</v>
      </c>
      <c r="J5276" s="2">
        <v>35102000</v>
      </c>
      <c r="K5276" s="2">
        <v>34698400</v>
      </c>
      <c r="L5276" s="2">
        <v>34138500</v>
      </c>
      <c r="M5276" s="2">
        <v>33617700</v>
      </c>
      <c r="N5276" s="2">
        <v>33227100</v>
      </c>
      <c r="O5276" s="2">
        <v>32849500</v>
      </c>
      <c r="P5276" s="2">
        <v>32615200</v>
      </c>
      <c r="Q5276" s="2">
        <v>32432900</v>
      </c>
      <c r="R5276" s="2">
        <v>32654200</v>
      </c>
      <c r="S5276" s="2">
        <v>32862600</v>
      </c>
      <c r="T5276" s="2">
        <v>32849500</v>
      </c>
      <c r="U5276" s="2">
        <v>33448500</v>
      </c>
      <c r="V5276" s="2">
        <v>33474500</v>
      </c>
      <c r="W5276" s="2">
        <v>33643800</v>
      </c>
      <c r="X5276" s="2">
        <v>34047400</v>
      </c>
      <c r="Y5276" s="2">
        <v>34620300</v>
      </c>
      <c r="Z5276" s="2">
        <v>35193100</v>
      </c>
      <c r="AA5276" s="2">
        <v>35518600</v>
      </c>
      <c r="AB5276" s="2">
        <v>35154100</v>
      </c>
      <c r="AC5276" s="2">
        <v>35635800</v>
      </c>
      <c r="AD5276" s="2">
        <v>36130600</v>
      </c>
      <c r="AE5276" s="2">
        <v>36612300</v>
      </c>
      <c r="AF5276" s="2">
        <v>36937800</v>
      </c>
    </row>
    <row r="5277" spans="1:32">
      <c r="A5277" t="s">
        <v>6779</v>
      </c>
      <c r="B5277" t="s">
        <v>19</v>
      </c>
      <c r="C5277" s="2">
        <v>3024130</v>
      </c>
      <c r="D5277" s="2">
        <v>2713930</v>
      </c>
      <c r="E5277" s="2">
        <v>2848570</v>
      </c>
      <c r="F5277" s="2">
        <v>3131050</v>
      </c>
      <c r="G5277" s="2">
        <v>3313210</v>
      </c>
      <c r="H5277" s="2">
        <v>3468970</v>
      </c>
      <c r="I5277" s="2">
        <v>3552130</v>
      </c>
      <c r="J5277" s="2">
        <v>3558730</v>
      </c>
      <c r="K5277" s="2">
        <v>3517810</v>
      </c>
      <c r="L5277" s="2">
        <v>3461050</v>
      </c>
      <c r="M5277" s="2">
        <v>3408250</v>
      </c>
      <c r="N5277" s="2">
        <v>3368650</v>
      </c>
      <c r="O5277" s="2">
        <v>3330370</v>
      </c>
      <c r="P5277" s="2">
        <v>3306610</v>
      </c>
      <c r="Q5277" s="2">
        <v>3288130</v>
      </c>
      <c r="R5277" s="2">
        <v>3310570</v>
      </c>
      <c r="S5277" s="2">
        <v>3331690</v>
      </c>
      <c r="T5277" s="2">
        <v>3330370</v>
      </c>
      <c r="U5277" s="2">
        <v>3391090</v>
      </c>
      <c r="V5277" s="2">
        <v>3393730</v>
      </c>
      <c r="W5277" s="2">
        <v>3410890</v>
      </c>
      <c r="X5277" s="2">
        <v>3451810</v>
      </c>
      <c r="Y5277" s="2">
        <v>3509890</v>
      </c>
      <c r="Z5277" s="2">
        <v>3567970</v>
      </c>
      <c r="AA5277" s="2">
        <v>3600970</v>
      </c>
      <c r="AB5277" s="2">
        <v>3564010</v>
      </c>
      <c r="AC5277" s="2">
        <v>3612850</v>
      </c>
      <c r="AD5277" s="2">
        <v>3663010</v>
      </c>
      <c r="AE5277" s="2">
        <v>3711850</v>
      </c>
      <c r="AF5277" s="2">
        <v>3744850</v>
      </c>
    </row>
    <row r="5278" spans="1:32">
      <c r="A5278" t="s">
        <v>6780</v>
      </c>
      <c r="B5278" t="s">
        <v>19</v>
      </c>
      <c r="C5278" s="2">
        <v>22085200</v>
      </c>
      <c r="D5278" s="2">
        <v>19819800</v>
      </c>
      <c r="E5278" s="2">
        <v>20803100</v>
      </c>
      <c r="F5278" s="2">
        <v>22866100</v>
      </c>
      <c r="G5278" s="2">
        <v>24196400</v>
      </c>
      <c r="H5278" s="2">
        <v>25333900</v>
      </c>
      <c r="I5278" s="2">
        <v>25941200</v>
      </c>
      <c r="J5278" s="2">
        <v>25989400</v>
      </c>
      <c r="K5278" s="2">
        <v>25690600</v>
      </c>
      <c r="L5278" s="2">
        <v>25276100</v>
      </c>
      <c r="M5278" s="2">
        <v>24890500</v>
      </c>
      <c r="N5278" s="2">
        <v>24601300</v>
      </c>
      <c r="O5278" s="2">
        <v>24321700</v>
      </c>
      <c r="P5278" s="2">
        <v>24148200</v>
      </c>
      <c r="Q5278" s="2">
        <v>24013200</v>
      </c>
      <c r="R5278" s="2">
        <v>24177100</v>
      </c>
      <c r="S5278" s="2">
        <v>24331400</v>
      </c>
      <c r="T5278" s="2">
        <v>24321700</v>
      </c>
      <c r="U5278" s="2">
        <v>24765200</v>
      </c>
      <c r="V5278" s="2">
        <v>24784400</v>
      </c>
      <c r="W5278" s="2">
        <v>24909800</v>
      </c>
      <c r="X5278" s="2">
        <v>25208600</v>
      </c>
      <c r="Y5278" s="2">
        <v>25632800</v>
      </c>
      <c r="Z5278" s="2">
        <v>26056900</v>
      </c>
      <c r="AA5278" s="2">
        <v>26297900</v>
      </c>
      <c r="AB5278" s="2">
        <v>26028000</v>
      </c>
      <c r="AC5278" s="2">
        <v>26384700</v>
      </c>
      <c r="AD5278" s="2">
        <v>26751000</v>
      </c>
      <c r="AE5278" s="2">
        <v>27107700</v>
      </c>
      <c r="AF5278" s="2">
        <v>27348700</v>
      </c>
    </row>
    <row r="5279" spans="1:32">
      <c r="A5279" t="s">
        <v>6781</v>
      </c>
      <c r="B5279" t="s">
        <v>19</v>
      </c>
      <c r="C5279" s="2">
        <v>26003000</v>
      </c>
      <c r="D5279" s="2">
        <v>23335700</v>
      </c>
      <c r="E5279" s="2">
        <v>24493400</v>
      </c>
      <c r="F5279" s="2">
        <v>26922300</v>
      </c>
      <c r="G5279" s="2">
        <v>28488600</v>
      </c>
      <c r="H5279" s="2">
        <v>29827900</v>
      </c>
      <c r="I5279" s="2">
        <v>30543000</v>
      </c>
      <c r="J5279" s="2">
        <v>30599700</v>
      </c>
      <c r="K5279" s="2">
        <v>30247900</v>
      </c>
      <c r="L5279" s="2">
        <v>29759800</v>
      </c>
      <c r="M5279" s="2">
        <v>29305800</v>
      </c>
      <c r="N5279" s="2">
        <v>28965300</v>
      </c>
      <c r="O5279" s="2">
        <v>28636100</v>
      </c>
      <c r="P5279" s="2">
        <v>28431800</v>
      </c>
      <c r="Q5279" s="2">
        <v>28272900</v>
      </c>
      <c r="R5279" s="2">
        <v>28465900</v>
      </c>
      <c r="S5279" s="2">
        <v>28647500</v>
      </c>
      <c r="T5279" s="2">
        <v>28636100</v>
      </c>
      <c r="U5279" s="2">
        <v>29158200</v>
      </c>
      <c r="V5279" s="2">
        <v>29180900</v>
      </c>
      <c r="W5279" s="2">
        <v>29328500</v>
      </c>
      <c r="X5279" s="2">
        <v>29680300</v>
      </c>
      <c r="Y5279" s="2">
        <v>30179700</v>
      </c>
      <c r="Z5279" s="2">
        <v>30679100</v>
      </c>
      <c r="AA5279" s="2">
        <v>30962900</v>
      </c>
      <c r="AB5279" s="2">
        <v>30645100</v>
      </c>
      <c r="AC5279" s="2">
        <v>31065000</v>
      </c>
      <c r="AD5279" s="2">
        <v>31496300</v>
      </c>
      <c r="AE5279" s="2">
        <v>31916300</v>
      </c>
      <c r="AF5279" s="2">
        <v>32200000</v>
      </c>
    </row>
    <row r="5280" spans="1:32">
      <c r="A5280" t="s">
        <v>6782</v>
      </c>
      <c r="B5280" t="s">
        <v>19</v>
      </c>
      <c r="C5280" s="2">
        <v>1832820</v>
      </c>
      <c r="D5280" s="2">
        <v>1644830</v>
      </c>
      <c r="E5280" s="2">
        <v>1726430</v>
      </c>
      <c r="F5280" s="2">
        <v>1897620</v>
      </c>
      <c r="G5280" s="2">
        <v>2008020</v>
      </c>
      <c r="H5280" s="2">
        <v>2102420</v>
      </c>
      <c r="I5280" s="2">
        <v>2152820</v>
      </c>
      <c r="J5280" s="2">
        <v>2156820</v>
      </c>
      <c r="K5280" s="2">
        <v>2132020</v>
      </c>
      <c r="L5280" s="2">
        <v>2097620</v>
      </c>
      <c r="M5280" s="2">
        <v>2065620</v>
      </c>
      <c r="N5280" s="2">
        <v>2041620</v>
      </c>
      <c r="O5280" s="2">
        <v>2018420</v>
      </c>
      <c r="P5280" s="2">
        <v>2004020</v>
      </c>
      <c r="Q5280" s="2">
        <v>1992820</v>
      </c>
      <c r="R5280" s="2">
        <v>2006420</v>
      </c>
      <c r="S5280" s="2">
        <v>2019220</v>
      </c>
      <c r="T5280" s="2">
        <v>2018420</v>
      </c>
      <c r="U5280" s="2">
        <v>2055220</v>
      </c>
      <c r="V5280" s="2">
        <v>2056820</v>
      </c>
      <c r="W5280" s="2">
        <v>2067220</v>
      </c>
      <c r="X5280" s="2">
        <v>2092020</v>
      </c>
      <c r="Y5280" s="2">
        <v>2127220</v>
      </c>
      <c r="Z5280" s="2">
        <v>2162420</v>
      </c>
      <c r="AA5280" s="2">
        <v>2182420</v>
      </c>
      <c r="AB5280" s="2">
        <v>2160020</v>
      </c>
      <c r="AC5280" s="2">
        <v>2189620</v>
      </c>
      <c r="AD5280" s="2">
        <v>2220020</v>
      </c>
      <c r="AE5280" s="2">
        <v>2249620</v>
      </c>
      <c r="AF5280" s="2">
        <v>2269620</v>
      </c>
    </row>
    <row r="5281" spans="1:32">
      <c r="A5281" t="s">
        <v>6783</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6784</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6785</v>
      </c>
      <c r="B5283" t="s">
        <v>19</v>
      </c>
      <c r="C5283" s="2">
        <v>193253000</v>
      </c>
      <c r="D5283" s="2">
        <v>196203000</v>
      </c>
      <c r="E5283" s="2">
        <v>191216000</v>
      </c>
      <c r="F5283" s="2">
        <v>209905000</v>
      </c>
      <c r="G5283" s="2">
        <v>213998000</v>
      </c>
      <c r="H5283" s="2">
        <v>217348000</v>
      </c>
      <c r="I5283" s="2">
        <v>219627000</v>
      </c>
      <c r="J5283" s="2">
        <v>220470000</v>
      </c>
      <c r="K5283" s="2">
        <v>219792000</v>
      </c>
      <c r="L5283" s="2">
        <v>218409000</v>
      </c>
      <c r="M5283" s="2">
        <v>215983000</v>
      </c>
      <c r="N5283" s="2">
        <v>215500000</v>
      </c>
      <c r="O5283" s="2">
        <v>217652000</v>
      </c>
      <c r="P5283" s="2">
        <v>220226000</v>
      </c>
      <c r="Q5283" s="2">
        <v>223280000</v>
      </c>
      <c r="R5283" s="2">
        <v>227094000</v>
      </c>
      <c r="S5283" s="2">
        <v>231111000</v>
      </c>
      <c r="T5283" s="2">
        <v>235018000</v>
      </c>
      <c r="U5283" s="2">
        <v>240190000</v>
      </c>
      <c r="V5283" s="2">
        <v>244481000</v>
      </c>
      <c r="W5283" s="2">
        <v>249207000</v>
      </c>
      <c r="X5283" s="2">
        <v>254127000</v>
      </c>
      <c r="Y5283" s="2">
        <v>259662000</v>
      </c>
      <c r="Z5283" s="2">
        <v>265160000</v>
      </c>
      <c r="AA5283" s="2">
        <v>270100000</v>
      </c>
      <c r="AB5283" s="2">
        <v>274451000</v>
      </c>
      <c r="AC5283" s="2">
        <v>280130000</v>
      </c>
      <c r="AD5283" s="2">
        <v>285782000</v>
      </c>
      <c r="AE5283" s="2">
        <v>291426000</v>
      </c>
      <c r="AF5283" s="2">
        <v>297843000</v>
      </c>
    </row>
    <row r="5284" spans="1:32">
      <c r="A5284" t="s">
        <v>6786</v>
      </c>
      <c r="B5284" t="s">
        <v>19</v>
      </c>
      <c r="C5284" s="2">
        <v>1144650000</v>
      </c>
      <c r="D5284" s="2">
        <v>1163930000</v>
      </c>
      <c r="E5284" s="2">
        <v>1140110000</v>
      </c>
      <c r="F5284" s="2">
        <v>1435690000</v>
      </c>
      <c r="G5284" s="2">
        <v>1471540000</v>
      </c>
      <c r="H5284" s="2">
        <v>1496870000</v>
      </c>
      <c r="I5284" s="2">
        <v>1513650000</v>
      </c>
      <c r="J5284" s="2">
        <v>1519050000</v>
      </c>
      <c r="K5284" s="2">
        <v>1512350000</v>
      </c>
      <c r="L5284" s="2">
        <v>1499870000</v>
      </c>
      <c r="M5284" s="2">
        <v>1479950000</v>
      </c>
      <c r="N5284" s="2">
        <v>1471810000</v>
      </c>
      <c r="O5284" s="2">
        <v>1481680000</v>
      </c>
      <c r="P5284" s="2">
        <v>1495290000</v>
      </c>
      <c r="Q5284" s="2">
        <v>1512940000</v>
      </c>
      <c r="R5284" s="2">
        <v>1535940000</v>
      </c>
      <c r="S5284" s="2">
        <v>1560330000</v>
      </c>
      <c r="T5284" s="2">
        <v>1583560000</v>
      </c>
      <c r="U5284" s="2">
        <v>1616610000</v>
      </c>
      <c r="V5284" s="2">
        <v>1642240000</v>
      </c>
      <c r="W5284" s="2">
        <v>1671150000</v>
      </c>
      <c r="X5284" s="2">
        <v>1701960000</v>
      </c>
      <c r="Y5284" s="2">
        <v>1737060000</v>
      </c>
      <c r="Z5284" s="2">
        <v>1772220000</v>
      </c>
      <c r="AA5284" s="2">
        <v>1803390000</v>
      </c>
      <c r="AB5284" s="2">
        <v>1832060000</v>
      </c>
      <c r="AC5284" s="2">
        <v>1867550000</v>
      </c>
      <c r="AD5284" s="2">
        <v>1902590000</v>
      </c>
      <c r="AE5284" s="2">
        <v>1938190000</v>
      </c>
      <c r="AF5284" s="2">
        <v>1978670000</v>
      </c>
    </row>
    <row r="5285" spans="1:32">
      <c r="A5285" t="s">
        <v>6787</v>
      </c>
      <c r="B5285" t="s">
        <v>19</v>
      </c>
      <c r="C5285" s="2">
        <v>1812030000</v>
      </c>
      <c r="D5285" s="2">
        <v>1839950000</v>
      </c>
      <c r="E5285" s="2">
        <v>1794020000</v>
      </c>
      <c r="F5285" s="2">
        <v>1995930000</v>
      </c>
      <c r="G5285" s="2">
        <v>2035980000</v>
      </c>
      <c r="H5285" s="2">
        <v>2068180000</v>
      </c>
      <c r="I5285" s="2">
        <v>2090030000</v>
      </c>
      <c r="J5285" s="2">
        <v>2097990000</v>
      </c>
      <c r="K5285" s="2">
        <v>2091240000</v>
      </c>
      <c r="L5285" s="2">
        <v>2077660000</v>
      </c>
      <c r="M5285" s="2">
        <v>2054110000</v>
      </c>
      <c r="N5285" s="2">
        <v>2048820000</v>
      </c>
      <c r="O5285" s="2">
        <v>2068580000</v>
      </c>
      <c r="P5285" s="2">
        <v>2092480000</v>
      </c>
      <c r="Q5285" s="2">
        <v>2121060000</v>
      </c>
      <c r="R5285" s="2">
        <v>2156870000</v>
      </c>
      <c r="S5285" s="2">
        <v>2194620000</v>
      </c>
      <c r="T5285" s="2">
        <v>2231270000</v>
      </c>
      <c r="U5285" s="2">
        <v>2280120000</v>
      </c>
      <c r="V5285" s="2">
        <v>2320380000</v>
      </c>
      <c r="W5285" s="2">
        <v>2364830000</v>
      </c>
      <c r="X5285" s="2">
        <v>2411200000</v>
      </c>
      <c r="Y5285" s="2">
        <v>2463430000</v>
      </c>
      <c r="Z5285" s="2">
        <v>2515360000</v>
      </c>
      <c r="AA5285" s="2">
        <v>2561960000</v>
      </c>
      <c r="AB5285" s="2">
        <v>2603170000</v>
      </c>
      <c r="AC5285" s="2">
        <v>2656690000</v>
      </c>
      <c r="AD5285" s="2">
        <v>2709910000</v>
      </c>
      <c r="AE5285" s="2">
        <v>2763150000</v>
      </c>
      <c r="AF5285" s="2">
        <v>2823670000</v>
      </c>
    </row>
    <row r="5286" spans="1:32">
      <c r="A5286" t="s">
        <v>6788</v>
      </c>
      <c r="B5286" t="s">
        <v>19</v>
      </c>
      <c r="C5286" s="2">
        <v>82136600</v>
      </c>
      <c r="D5286" s="2">
        <v>83653900</v>
      </c>
      <c r="E5286" s="2">
        <v>82370400</v>
      </c>
      <c r="F5286" s="2">
        <v>117350000</v>
      </c>
      <c r="G5286" s="2">
        <v>120786000</v>
      </c>
      <c r="H5286" s="2">
        <v>123013000</v>
      </c>
      <c r="I5286" s="2">
        <v>124460000</v>
      </c>
      <c r="J5286" s="2">
        <v>124879000</v>
      </c>
      <c r="K5286" s="2">
        <v>124198000</v>
      </c>
      <c r="L5286" s="2">
        <v>122983000</v>
      </c>
      <c r="M5286" s="2">
        <v>121140000</v>
      </c>
      <c r="N5286" s="2">
        <v>120162000</v>
      </c>
      <c r="O5286" s="2">
        <v>120657000</v>
      </c>
      <c r="P5286" s="2">
        <v>121512000</v>
      </c>
      <c r="Q5286" s="2">
        <v>122745000</v>
      </c>
      <c r="R5286" s="2">
        <v>124426000</v>
      </c>
      <c r="S5286" s="2">
        <v>126221000</v>
      </c>
      <c r="T5286" s="2">
        <v>127894000</v>
      </c>
      <c r="U5286" s="2">
        <v>130445000</v>
      </c>
      <c r="V5286" s="2">
        <v>132300000</v>
      </c>
      <c r="W5286" s="2">
        <v>134443000</v>
      </c>
      <c r="X5286" s="2">
        <v>136779000</v>
      </c>
      <c r="Y5286" s="2">
        <v>139470000</v>
      </c>
      <c r="Z5286" s="2">
        <v>142186000</v>
      </c>
      <c r="AA5286" s="2">
        <v>144564000</v>
      </c>
      <c r="AB5286" s="2">
        <v>146838000</v>
      </c>
      <c r="AC5286" s="2">
        <v>149523000</v>
      </c>
      <c r="AD5286" s="2">
        <v>152154000</v>
      </c>
      <c r="AE5286" s="2">
        <v>154869000</v>
      </c>
      <c r="AF5286" s="2">
        <v>157959000</v>
      </c>
    </row>
    <row r="5287" spans="1:32">
      <c r="A5287" t="s">
        <v>6789</v>
      </c>
      <c r="B5287" t="s">
        <v>19</v>
      </c>
      <c r="C5287" s="2">
        <v>76395900</v>
      </c>
      <c r="D5287" s="2">
        <v>77789200</v>
      </c>
      <c r="E5287" s="2">
        <v>76538400</v>
      </c>
      <c r="F5287" s="2">
        <v>107230000</v>
      </c>
      <c r="G5287" s="2">
        <v>110310000</v>
      </c>
      <c r="H5287" s="2">
        <v>112327000</v>
      </c>
      <c r="I5287" s="2">
        <v>113640000</v>
      </c>
      <c r="J5287" s="2">
        <v>114026000</v>
      </c>
      <c r="K5287" s="2">
        <v>113420000</v>
      </c>
      <c r="L5287" s="2">
        <v>112332000</v>
      </c>
      <c r="M5287" s="2">
        <v>110673000</v>
      </c>
      <c r="N5287" s="2">
        <v>109816000</v>
      </c>
      <c r="O5287" s="2">
        <v>110305000</v>
      </c>
      <c r="P5287" s="2">
        <v>111117000</v>
      </c>
      <c r="Q5287" s="2">
        <v>112268000</v>
      </c>
      <c r="R5287" s="2">
        <v>113827000</v>
      </c>
      <c r="S5287" s="2">
        <v>115491000</v>
      </c>
      <c r="T5287" s="2">
        <v>117046000</v>
      </c>
      <c r="U5287" s="2">
        <v>119395000</v>
      </c>
      <c r="V5287" s="2">
        <v>121118000</v>
      </c>
      <c r="W5287" s="2">
        <v>123102000</v>
      </c>
      <c r="X5287" s="2">
        <v>125258000</v>
      </c>
      <c r="Y5287" s="2">
        <v>127738000</v>
      </c>
      <c r="Z5287" s="2">
        <v>130238000</v>
      </c>
      <c r="AA5287" s="2">
        <v>132431000</v>
      </c>
      <c r="AB5287" s="2">
        <v>134517000</v>
      </c>
      <c r="AC5287" s="2">
        <v>136996000</v>
      </c>
      <c r="AD5287" s="2">
        <v>139428000</v>
      </c>
      <c r="AE5287" s="2">
        <v>141931000</v>
      </c>
      <c r="AF5287" s="2">
        <v>144780000</v>
      </c>
    </row>
    <row r="5288" spans="1:32">
      <c r="A5288" t="s">
        <v>6790</v>
      </c>
      <c r="B5288" t="s">
        <v>19</v>
      </c>
      <c r="C5288" s="2">
        <v>85462300</v>
      </c>
      <c r="D5288" s="2">
        <v>87931000</v>
      </c>
      <c r="E5288" s="2">
        <v>89419900</v>
      </c>
      <c r="F5288" s="2">
        <v>217159000</v>
      </c>
      <c r="G5288" s="2">
        <v>226466000</v>
      </c>
      <c r="H5288" s="2">
        <v>231497000</v>
      </c>
      <c r="I5288" s="2">
        <v>234620000</v>
      </c>
      <c r="J5288" s="2">
        <v>235260000</v>
      </c>
      <c r="K5288" s="2">
        <v>233227000</v>
      </c>
      <c r="L5288" s="2">
        <v>229842000</v>
      </c>
      <c r="M5288" s="2">
        <v>225182000</v>
      </c>
      <c r="N5288" s="2">
        <v>221554000</v>
      </c>
      <c r="O5288" s="2">
        <v>220650000</v>
      </c>
      <c r="P5288" s="2">
        <v>220732000</v>
      </c>
      <c r="Q5288" s="2">
        <v>221795000</v>
      </c>
      <c r="R5288" s="2">
        <v>223746000</v>
      </c>
      <c r="S5288" s="2">
        <v>225913000</v>
      </c>
      <c r="T5288" s="2">
        <v>227695000</v>
      </c>
      <c r="U5288" s="2">
        <v>231541000</v>
      </c>
      <c r="V5288" s="2">
        <v>233577000</v>
      </c>
      <c r="W5288" s="2">
        <v>236259000</v>
      </c>
      <c r="X5288" s="2">
        <v>239517000</v>
      </c>
      <c r="Y5288" s="2">
        <v>243461000</v>
      </c>
      <c r="Z5288" s="2">
        <v>247569000</v>
      </c>
      <c r="AA5288" s="2">
        <v>250983000</v>
      </c>
      <c r="AB5288" s="2">
        <v>254785000</v>
      </c>
      <c r="AC5288" s="2">
        <v>258493000</v>
      </c>
      <c r="AD5288" s="2">
        <v>262005000</v>
      </c>
      <c r="AE5288" s="2">
        <v>265897000</v>
      </c>
      <c r="AF5288" s="2">
        <v>270337000</v>
      </c>
    </row>
    <row r="5289" spans="1:32">
      <c r="A5289" t="s">
        <v>6791</v>
      </c>
      <c r="B5289" t="s">
        <v>19</v>
      </c>
      <c r="C5289" s="2">
        <v>4940440</v>
      </c>
      <c r="D5289" s="2">
        <v>5034270</v>
      </c>
      <c r="E5289" s="2">
        <v>4965200</v>
      </c>
      <c r="F5289" s="2">
        <v>7332230</v>
      </c>
      <c r="G5289" s="2">
        <v>7555410</v>
      </c>
      <c r="H5289" s="2">
        <v>7697170</v>
      </c>
      <c r="I5289" s="2">
        <v>7788900</v>
      </c>
      <c r="J5289" s="2">
        <v>7814660</v>
      </c>
      <c r="K5289" s="2">
        <v>7769920</v>
      </c>
      <c r="L5289" s="2">
        <v>7690710</v>
      </c>
      <c r="M5289" s="2">
        <v>7571970</v>
      </c>
      <c r="N5289" s="2">
        <v>7505630</v>
      </c>
      <c r="O5289" s="2">
        <v>7531290</v>
      </c>
      <c r="P5289" s="2">
        <v>7580410</v>
      </c>
      <c r="Q5289" s="2">
        <v>7653940</v>
      </c>
      <c r="R5289" s="2">
        <v>7755620</v>
      </c>
      <c r="S5289" s="2">
        <v>7864480</v>
      </c>
      <c r="T5289" s="2">
        <v>7965210</v>
      </c>
      <c r="U5289" s="2">
        <v>8122090</v>
      </c>
      <c r="V5289" s="2">
        <v>8233970</v>
      </c>
      <c r="W5289" s="2">
        <v>8364170</v>
      </c>
      <c r="X5289" s="2">
        <v>8507050</v>
      </c>
      <c r="Y5289" s="2">
        <v>8672210</v>
      </c>
      <c r="Z5289" s="2">
        <v>8839270</v>
      </c>
      <c r="AA5289" s="2">
        <v>8985020</v>
      </c>
      <c r="AB5289" s="2">
        <v>9125930</v>
      </c>
      <c r="AC5289" s="2">
        <v>9290030</v>
      </c>
      <c r="AD5289" s="2">
        <v>9450540</v>
      </c>
      <c r="AE5289" s="2">
        <v>9616900</v>
      </c>
      <c r="AF5289" s="2">
        <v>9806280</v>
      </c>
    </row>
    <row r="5290" spans="1:32">
      <c r="A5290" t="s">
        <v>6792</v>
      </c>
      <c r="B5290" t="s">
        <v>19</v>
      </c>
      <c r="C5290" s="2">
        <v>34114900</v>
      </c>
      <c r="D5290" s="2">
        <v>34717600</v>
      </c>
      <c r="E5290" s="2">
        <v>34097100</v>
      </c>
      <c r="F5290" s="2">
        <v>45798300</v>
      </c>
      <c r="G5290" s="2">
        <v>47048000</v>
      </c>
      <c r="H5290" s="2">
        <v>47888900</v>
      </c>
      <c r="I5290" s="2">
        <v>48440100</v>
      </c>
      <c r="J5290" s="2">
        <v>48607700</v>
      </c>
      <c r="K5290" s="2">
        <v>48366100</v>
      </c>
      <c r="L5290" s="2">
        <v>47926900</v>
      </c>
      <c r="M5290" s="2">
        <v>47246400</v>
      </c>
      <c r="N5290" s="2">
        <v>46921000</v>
      </c>
      <c r="O5290" s="2">
        <v>47170400</v>
      </c>
      <c r="P5290" s="2">
        <v>47550500</v>
      </c>
      <c r="Q5290" s="2">
        <v>48069500</v>
      </c>
      <c r="R5290" s="2">
        <v>48761300</v>
      </c>
      <c r="S5290" s="2">
        <v>49497800</v>
      </c>
      <c r="T5290" s="2">
        <v>50191300</v>
      </c>
      <c r="U5290" s="2">
        <v>51214100</v>
      </c>
      <c r="V5290" s="2">
        <v>51981200</v>
      </c>
      <c r="W5290" s="2">
        <v>52857200</v>
      </c>
      <c r="X5290" s="2">
        <v>53801800</v>
      </c>
      <c r="Y5290" s="2">
        <v>54884100</v>
      </c>
      <c r="Z5290" s="2">
        <v>55972600</v>
      </c>
      <c r="AA5290" s="2">
        <v>56931200</v>
      </c>
      <c r="AB5290" s="2">
        <v>57831300</v>
      </c>
      <c r="AC5290" s="2">
        <v>58917900</v>
      </c>
      <c r="AD5290" s="2">
        <v>59986900</v>
      </c>
      <c r="AE5290" s="2">
        <v>61081400</v>
      </c>
      <c r="AF5290" s="2">
        <v>62326800</v>
      </c>
    </row>
    <row r="5291" spans="1:32">
      <c r="A5291" t="s">
        <v>6793</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6794</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6795</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6796</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6797</v>
      </c>
      <c r="B5295" t="s">
        <v>19</v>
      </c>
      <c r="C5295" s="2">
        <v>313769000</v>
      </c>
      <c r="D5295" s="2">
        <v>303338000</v>
      </c>
      <c r="E5295" s="2">
        <v>300633000</v>
      </c>
      <c r="F5295" s="2">
        <v>324662000</v>
      </c>
      <c r="G5295" s="2">
        <v>331727000</v>
      </c>
      <c r="H5295" s="2">
        <v>346971000</v>
      </c>
      <c r="I5295" s="2">
        <v>359009000</v>
      </c>
      <c r="J5295" s="2">
        <v>362537000</v>
      </c>
      <c r="K5295" s="2">
        <v>361843000</v>
      </c>
      <c r="L5295" s="2">
        <v>360247000</v>
      </c>
      <c r="M5295" s="2">
        <v>359840000</v>
      </c>
      <c r="N5295" s="2">
        <v>362247000</v>
      </c>
      <c r="O5295" s="2">
        <v>364540000</v>
      </c>
      <c r="P5295" s="2">
        <v>367648000</v>
      </c>
      <c r="Q5295" s="2">
        <v>371878000</v>
      </c>
      <c r="R5295" s="2">
        <v>377676000</v>
      </c>
      <c r="S5295" s="2">
        <v>382702000</v>
      </c>
      <c r="T5295" s="2">
        <v>386305000</v>
      </c>
      <c r="U5295" s="2">
        <v>392923000</v>
      </c>
      <c r="V5295" s="2">
        <v>395801000</v>
      </c>
      <c r="W5295" s="2">
        <v>400053000</v>
      </c>
      <c r="X5295" s="2">
        <v>405633000</v>
      </c>
      <c r="Y5295" s="2">
        <v>411004000</v>
      </c>
      <c r="Z5295" s="2">
        <v>415620000</v>
      </c>
      <c r="AA5295" s="2">
        <v>419065000</v>
      </c>
      <c r="AB5295" s="2">
        <v>421096000</v>
      </c>
      <c r="AC5295" s="2">
        <v>427089000</v>
      </c>
      <c r="AD5295" s="2">
        <v>432700000</v>
      </c>
      <c r="AE5295" s="2">
        <v>437141000</v>
      </c>
      <c r="AF5295" s="2">
        <v>442183000</v>
      </c>
    </row>
    <row r="5296" spans="1:32">
      <c r="A5296" t="s">
        <v>6798</v>
      </c>
      <c r="B5296" t="s">
        <v>19</v>
      </c>
      <c r="C5296" s="2">
        <v>1813690000</v>
      </c>
      <c r="D5296" s="2">
        <v>1758280000</v>
      </c>
      <c r="E5296" s="2">
        <v>1747210000</v>
      </c>
      <c r="F5296" s="2">
        <v>2072720000</v>
      </c>
      <c r="G5296" s="2">
        <v>2124130000</v>
      </c>
      <c r="H5296" s="2">
        <v>2223090000</v>
      </c>
      <c r="I5296" s="2">
        <v>2301240000</v>
      </c>
      <c r="J5296" s="2">
        <v>2324150000</v>
      </c>
      <c r="K5296" s="2">
        <v>2318510000</v>
      </c>
      <c r="L5296" s="2">
        <v>2305770000</v>
      </c>
      <c r="M5296" s="2">
        <v>2300850000</v>
      </c>
      <c r="N5296" s="2">
        <v>2312070000</v>
      </c>
      <c r="O5296" s="2">
        <v>2324110000</v>
      </c>
      <c r="P5296" s="2">
        <v>2341810000</v>
      </c>
      <c r="Q5296" s="2">
        <v>2368200000</v>
      </c>
      <c r="R5296" s="2">
        <v>2403460000</v>
      </c>
      <c r="S5296" s="2">
        <v>2433830000</v>
      </c>
      <c r="T5296" s="2">
        <v>2455080000</v>
      </c>
      <c r="U5296" s="2">
        <v>2496090000</v>
      </c>
      <c r="V5296" s="2">
        <v>2513300000</v>
      </c>
      <c r="W5296" s="2">
        <v>2538760000</v>
      </c>
      <c r="X5296" s="2">
        <v>2573100000</v>
      </c>
      <c r="Y5296" s="2">
        <v>2605980000</v>
      </c>
      <c r="Z5296" s="2">
        <v>2634950000</v>
      </c>
      <c r="AA5296" s="2">
        <v>2657100000</v>
      </c>
      <c r="AB5296" s="2">
        <v>2672250000</v>
      </c>
      <c r="AC5296" s="2">
        <v>2709480000</v>
      </c>
      <c r="AD5296" s="2">
        <v>2743700000</v>
      </c>
      <c r="AE5296" s="2">
        <v>2771100000</v>
      </c>
      <c r="AF5296" s="2">
        <v>2802440000</v>
      </c>
    </row>
    <row r="5297" spans="1:32">
      <c r="A5297" t="s">
        <v>6799</v>
      </c>
      <c r="B5297" t="s">
        <v>19</v>
      </c>
      <c r="C5297" s="2">
        <v>2941440000</v>
      </c>
      <c r="D5297" s="2">
        <v>2844570000</v>
      </c>
      <c r="E5297" s="2">
        <v>2819930000</v>
      </c>
      <c r="F5297" s="2">
        <v>3071590000</v>
      </c>
      <c r="G5297" s="2">
        <v>3139220000</v>
      </c>
      <c r="H5297" s="2">
        <v>3283540000</v>
      </c>
      <c r="I5297" s="2">
        <v>3397520000</v>
      </c>
      <c r="J5297" s="2">
        <v>3430910000</v>
      </c>
      <c r="K5297" s="2">
        <v>3424180000</v>
      </c>
      <c r="L5297" s="2">
        <v>3408760000</v>
      </c>
      <c r="M5297" s="2">
        <v>3404630000</v>
      </c>
      <c r="N5297" s="2">
        <v>3426880000</v>
      </c>
      <c r="O5297" s="2">
        <v>3448250000</v>
      </c>
      <c r="P5297" s="2">
        <v>3477370000</v>
      </c>
      <c r="Q5297" s="2">
        <v>3517340000</v>
      </c>
      <c r="R5297" s="2">
        <v>3571930000</v>
      </c>
      <c r="S5297" s="2">
        <v>3619240000</v>
      </c>
      <c r="T5297" s="2">
        <v>3653120000</v>
      </c>
      <c r="U5297" s="2">
        <v>3715500000</v>
      </c>
      <c r="V5297" s="2">
        <v>3742580000</v>
      </c>
      <c r="W5297" s="2">
        <v>3782580000</v>
      </c>
      <c r="X5297" s="2">
        <v>3835160000</v>
      </c>
      <c r="Y5297" s="2">
        <v>3885740000</v>
      </c>
      <c r="Z5297" s="2">
        <v>3929300000</v>
      </c>
      <c r="AA5297" s="2">
        <v>3961880000</v>
      </c>
      <c r="AB5297" s="2">
        <v>3981440000</v>
      </c>
      <c r="AC5297" s="2">
        <v>4037960000</v>
      </c>
      <c r="AD5297" s="2">
        <v>4090770000</v>
      </c>
      <c r="AE5297" s="2">
        <v>4132610000</v>
      </c>
      <c r="AF5297" s="2">
        <v>4180190000</v>
      </c>
    </row>
    <row r="5298" spans="1:32">
      <c r="A5298" t="s">
        <v>6800</v>
      </c>
      <c r="B5298" t="s">
        <v>19</v>
      </c>
      <c r="C5298" s="2">
        <v>127628000</v>
      </c>
      <c r="D5298" s="2">
        <v>124130000</v>
      </c>
      <c r="E5298" s="2">
        <v>123704000</v>
      </c>
      <c r="F5298" s="2">
        <v>160695000</v>
      </c>
      <c r="G5298" s="2">
        <v>165097000</v>
      </c>
      <c r="H5298" s="2">
        <v>172863000</v>
      </c>
      <c r="I5298" s="2">
        <v>178996000</v>
      </c>
      <c r="J5298" s="2">
        <v>180791000</v>
      </c>
      <c r="K5298" s="2">
        <v>180274000</v>
      </c>
      <c r="L5298" s="2">
        <v>179119000</v>
      </c>
      <c r="M5298" s="2">
        <v>178584000</v>
      </c>
      <c r="N5298" s="2">
        <v>179180000</v>
      </c>
      <c r="O5298" s="2">
        <v>179942000</v>
      </c>
      <c r="P5298" s="2">
        <v>181170000</v>
      </c>
      <c r="Q5298" s="2">
        <v>183180000</v>
      </c>
      <c r="R5298" s="2">
        <v>185792000</v>
      </c>
      <c r="S5298" s="2">
        <v>188028000</v>
      </c>
      <c r="T5298" s="2">
        <v>189561000</v>
      </c>
      <c r="U5298" s="2">
        <v>192648000</v>
      </c>
      <c r="V5298" s="2">
        <v>193907000</v>
      </c>
      <c r="W5298" s="2">
        <v>195767000</v>
      </c>
      <c r="X5298" s="2">
        <v>198337000</v>
      </c>
      <c r="Y5298" s="2">
        <v>200785000</v>
      </c>
      <c r="Z5298" s="2">
        <v>202991000</v>
      </c>
      <c r="AA5298" s="2">
        <v>204715000</v>
      </c>
      <c r="AB5298" s="2">
        <v>206043000</v>
      </c>
      <c r="AC5298" s="2">
        <v>208854000</v>
      </c>
      <c r="AD5298" s="2">
        <v>211391000</v>
      </c>
      <c r="AE5298" s="2">
        <v>213445000</v>
      </c>
      <c r="AF5298" s="2">
        <v>215816000</v>
      </c>
    </row>
    <row r="5299" spans="1:32">
      <c r="A5299" t="s">
        <v>6801</v>
      </c>
      <c r="B5299" t="s">
        <v>19</v>
      </c>
      <c r="C5299" s="2">
        <v>119107000</v>
      </c>
      <c r="D5299" s="2">
        <v>115790000</v>
      </c>
      <c r="E5299" s="2">
        <v>115344000</v>
      </c>
      <c r="F5299" s="2">
        <v>147924000</v>
      </c>
      <c r="G5299" s="2">
        <v>151923000</v>
      </c>
      <c r="H5299" s="2">
        <v>159059000</v>
      </c>
      <c r="I5299" s="2">
        <v>164694000</v>
      </c>
      <c r="J5299" s="2">
        <v>166344000</v>
      </c>
      <c r="K5299" s="2">
        <v>165878000</v>
      </c>
      <c r="L5299" s="2">
        <v>164836000</v>
      </c>
      <c r="M5299" s="2">
        <v>164363000</v>
      </c>
      <c r="N5299" s="2">
        <v>164946000</v>
      </c>
      <c r="O5299" s="2">
        <v>165669000</v>
      </c>
      <c r="P5299" s="2">
        <v>166819000</v>
      </c>
      <c r="Q5299" s="2">
        <v>168673000</v>
      </c>
      <c r="R5299" s="2">
        <v>171093000</v>
      </c>
      <c r="S5299" s="2">
        <v>173167000</v>
      </c>
      <c r="T5299" s="2">
        <v>174592000</v>
      </c>
      <c r="U5299" s="2">
        <v>177445000</v>
      </c>
      <c r="V5299" s="2">
        <v>178613000</v>
      </c>
      <c r="W5299" s="2">
        <v>180340000</v>
      </c>
      <c r="X5299" s="2">
        <v>182717000</v>
      </c>
      <c r="Y5299" s="2">
        <v>184983000</v>
      </c>
      <c r="Z5299" s="2">
        <v>187018000</v>
      </c>
      <c r="AA5299" s="2">
        <v>188603000</v>
      </c>
      <c r="AB5299" s="2">
        <v>189807000</v>
      </c>
      <c r="AC5299" s="2">
        <v>192404000</v>
      </c>
      <c r="AD5299" s="2">
        <v>194753000</v>
      </c>
      <c r="AE5299" s="2">
        <v>196652000</v>
      </c>
      <c r="AF5299" s="2">
        <v>198842000</v>
      </c>
    </row>
    <row r="5300" spans="1:32">
      <c r="A5300" t="s">
        <v>6802</v>
      </c>
      <c r="B5300" t="s">
        <v>19</v>
      </c>
      <c r="C5300" s="2">
        <v>112642000</v>
      </c>
      <c r="D5300" s="2">
        <v>112159000</v>
      </c>
      <c r="E5300" s="2">
        <v>114162000</v>
      </c>
      <c r="F5300" s="2">
        <v>243129000</v>
      </c>
      <c r="G5300" s="2">
        <v>252435000</v>
      </c>
      <c r="H5300" s="2">
        <v>264847000</v>
      </c>
      <c r="I5300" s="2">
        <v>274648000</v>
      </c>
      <c r="J5300" s="2">
        <v>277513000</v>
      </c>
      <c r="K5300" s="2">
        <v>276224000</v>
      </c>
      <c r="L5300" s="2">
        <v>273408000</v>
      </c>
      <c r="M5300" s="2">
        <v>271623000</v>
      </c>
      <c r="N5300" s="2">
        <v>270783000</v>
      </c>
      <c r="O5300" s="2">
        <v>270844000</v>
      </c>
      <c r="P5300" s="2">
        <v>271799000</v>
      </c>
      <c r="Q5300" s="2">
        <v>274590000</v>
      </c>
      <c r="R5300" s="2">
        <v>277792000</v>
      </c>
      <c r="S5300" s="2">
        <v>280447000</v>
      </c>
      <c r="T5300" s="2">
        <v>282032000</v>
      </c>
      <c r="U5300" s="2">
        <v>286164000</v>
      </c>
      <c r="V5300" s="2">
        <v>287581000</v>
      </c>
      <c r="W5300" s="2">
        <v>289682000</v>
      </c>
      <c r="X5300" s="2">
        <v>293019000</v>
      </c>
      <c r="Y5300" s="2">
        <v>296114000</v>
      </c>
      <c r="Z5300" s="2">
        <v>299230000</v>
      </c>
      <c r="AA5300" s="2">
        <v>301894000</v>
      </c>
      <c r="AB5300" s="2">
        <v>304837000</v>
      </c>
      <c r="AC5300" s="2">
        <v>308644000</v>
      </c>
      <c r="AD5300" s="2">
        <v>311791000</v>
      </c>
      <c r="AE5300" s="2">
        <v>314484000</v>
      </c>
      <c r="AF5300" s="2">
        <v>317709000</v>
      </c>
    </row>
    <row r="5301" spans="1:32">
      <c r="A5301" t="s">
        <v>6803</v>
      </c>
      <c r="B5301" t="s">
        <v>19</v>
      </c>
      <c r="C5301" s="2">
        <v>7810770</v>
      </c>
      <c r="D5301" s="2">
        <v>7610250</v>
      </c>
      <c r="E5301" s="2">
        <v>7591650</v>
      </c>
      <c r="F5301" s="2">
        <v>10075000</v>
      </c>
      <c r="G5301" s="2">
        <v>10353500</v>
      </c>
      <c r="H5301" s="2">
        <v>10837800</v>
      </c>
      <c r="I5301" s="2">
        <v>11220300</v>
      </c>
      <c r="J5301" s="2">
        <v>11331500</v>
      </c>
      <c r="K5301" s="2">
        <v>11298600</v>
      </c>
      <c r="L5301" s="2">
        <v>11224900</v>
      </c>
      <c r="M5301" s="2">
        <v>11190700</v>
      </c>
      <c r="N5301" s="2">
        <v>11226000</v>
      </c>
      <c r="O5301" s="2">
        <v>11272900</v>
      </c>
      <c r="P5301" s="2">
        <v>11348600</v>
      </c>
      <c r="Q5301" s="2">
        <v>11475000</v>
      </c>
      <c r="R5301" s="2">
        <v>11636700</v>
      </c>
      <c r="S5301" s="2">
        <v>11775400</v>
      </c>
      <c r="T5301" s="2">
        <v>11871000</v>
      </c>
      <c r="U5301" s="2">
        <v>12061700</v>
      </c>
      <c r="V5301" s="2">
        <v>12140200</v>
      </c>
      <c r="W5301" s="2">
        <v>12255400</v>
      </c>
      <c r="X5301" s="2">
        <v>12414400</v>
      </c>
      <c r="Y5301" s="2">
        <v>12565200</v>
      </c>
      <c r="Z5301" s="2">
        <v>12701800</v>
      </c>
      <c r="AA5301" s="2">
        <v>12808900</v>
      </c>
      <c r="AB5301" s="2">
        <v>12895400</v>
      </c>
      <c r="AC5301" s="2">
        <v>13069500</v>
      </c>
      <c r="AD5301" s="2">
        <v>13225600</v>
      </c>
      <c r="AE5301" s="2">
        <v>13352000</v>
      </c>
      <c r="AF5301" s="2">
        <v>13499600</v>
      </c>
    </row>
    <row r="5302" spans="1:32">
      <c r="A5302" t="s">
        <v>6804</v>
      </c>
      <c r="B5302" t="s">
        <v>19</v>
      </c>
      <c r="C5302" s="2">
        <v>53385500</v>
      </c>
      <c r="D5302" s="2">
        <v>51833900</v>
      </c>
      <c r="E5302" s="2">
        <v>51581400</v>
      </c>
      <c r="F5302" s="2">
        <v>64147400</v>
      </c>
      <c r="G5302" s="2">
        <v>65829200</v>
      </c>
      <c r="H5302" s="2">
        <v>68914900</v>
      </c>
      <c r="I5302" s="2">
        <v>71351600</v>
      </c>
      <c r="J5302" s="2">
        <v>72065900</v>
      </c>
      <c r="K5302" s="2">
        <v>71873900</v>
      </c>
      <c r="L5302" s="2">
        <v>71443300</v>
      </c>
      <c r="M5302" s="2">
        <v>71257400</v>
      </c>
      <c r="N5302" s="2">
        <v>71545100</v>
      </c>
      <c r="O5302" s="2">
        <v>71880000</v>
      </c>
      <c r="P5302" s="2">
        <v>72396900</v>
      </c>
      <c r="Q5302" s="2">
        <v>73205300</v>
      </c>
      <c r="R5302" s="2">
        <v>74270900</v>
      </c>
      <c r="S5302" s="2">
        <v>75185700</v>
      </c>
      <c r="T5302" s="2">
        <v>75818200</v>
      </c>
      <c r="U5302" s="2">
        <v>77069100</v>
      </c>
      <c r="V5302" s="2">
        <v>77585200</v>
      </c>
      <c r="W5302" s="2">
        <v>78348800</v>
      </c>
      <c r="X5302" s="2">
        <v>79392800</v>
      </c>
      <c r="Y5302" s="2">
        <v>80389900</v>
      </c>
      <c r="Z5302" s="2">
        <v>81278900</v>
      </c>
      <c r="AA5302" s="2">
        <v>81966500</v>
      </c>
      <c r="AB5302" s="2">
        <v>82467000</v>
      </c>
      <c r="AC5302" s="2">
        <v>83604000</v>
      </c>
      <c r="AD5302" s="2">
        <v>84639700</v>
      </c>
      <c r="AE5302" s="2">
        <v>85473900</v>
      </c>
      <c r="AF5302" s="2">
        <v>86431500</v>
      </c>
    </row>
    <row r="5303" spans="1:32">
      <c r="A5303" t="s">
        <v>6805</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6806</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6807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6808</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6809</v>
      </c>
      <c r="B5307" t="s">
        <v>19</v>
      </c>
      <c r="C5307" s="2">
        <v>571861000</v>
      </c>
      <c r="D5307" s="2">
        <v>573164000</v>
      </c>
      <c r="E5307" s="2">
        <v>591902000</v>
      </c>
      <c r="F5307" s="2">
        <v>635564000</v>
      </c>
      <c r="G5307" s="2">
        <v>636777000</v>
      </c>
      <c r="H5307" s="2">
        <v>641936000</v>
      </c>
      <c r="I5307" s="2">
        <v>656419000</v>
      </c>
      <c r="J5307" s="2">
        <v>662571000</v>
      </c>
      <c r="K5307" s="2">
        <v>660421000</v>
      </c>
      <c r="L5307" s="2">
        <v>656723000</v>
      </c>
      <c r="M5307" s="2">
        <v>655499000</v>
      </c>
      <c r="N5307" s="2">
        <v>660439000</v>
      </c>
      <c r="O5307" s="2">
        <v>664897000</v>
      </c>
      <c r="P5307" s="2">
        <v>670183000</v>
      </c>
      <c r="Q5307" s="2">
        <v>676851000</v>
      </c>
      <c r="R5307" s="2">
        <v>686559000</v>
      </c>
      <c r="S5307" s="2">
        <v>691925000</v>
      </c>
      <c r="T5307" s="2">
        <v>695987000</v>
      </c>
      <c r="U5307" s="2">
        <v>703894000</v>
      </c>
      <c r="V5307" s="2">
        <v>709129000</v>
      </c>
      <c r="W5307" s="2">
        <v>717412000</v>
      </c>
      <c r="X5307" s="2">
        <v>727042000</v>
      </c>
      <c r="Y5307" s="2">
        <v>735994000</v>
      </c>
      <c r="Z5307" s="2">
        <v>743699000</v>
      </c>
      <c r="AA5307" s="2">
        <v>750232000</v>
      </c>
      <c r="AB5307" s="2">
        <v>754469000</v>
      </c>
      <c r="AC5307" s="2">
        <v>764662000</v>
      </c>
      <c r="AD5307" s="2">
        <v>774168000</v>
      </c>
      <c r="AE5307" s="2">
        <v>783116000</v>
      </c>
      <c r="AF5307" s="2">
        <v>792658000</v>
      </c>
    </row>
    <row r="5308" spans="1:32">
      <c r="A5308" t="s">
        <v>6810</v>
      </c>
      <c r="B5308" t="s">
        <v>19</v>
      </c>
      <c r="C5308" s="2">
        <v>3269710000</v>
      </c>
      <c r="D5308" s="2">
        <v>3280110000</v>
      </c>
      <c r="E5308" s="2">
        <v>3393520000</v>
      </c>
      <c r="F5308" s="2">
        <v>3899500000</v>
      </c>
      <c r="G5308" s="2">
        <v>3913110000</v>
      </c>
      <c r="H5308" s="2">
        <v>3944830000</v>
      </c>
      <c r="I5308" s="2">
        <v>4035720000</v>
      </c>
      <c r="J5308" s="2">
        <v>4073030000</v>
      </c>
      <c r="K5308" s="2">
        <v>4057530000</v>
      </c>
      <c r="L5308" s="2">
        <v>4029260000</v>
      </c>
      <c r="M5308" s="2">
        <v>4015370000</v>
      </c>
      <c r="N5308" s="2">
        <v>4037280000</v>
      </c>
      <c r="O5308" s="2">
        <v>4057680000</v>
      </c>
      <c r="P5308" s="2">
        <v>4085350000</v>
      </c>
      <c r="Q5308" s="2">
        <v>4122790000</v>
      </c>
      <c r="R5308" s="2">
        <v>4177770000</v>
      </c>
      <c r="S5308" s="2">
        <v>4207080000</v>
      </c>
      <c r="T5308" s="2">
        <v>4227630000</v>
      </c>
      <c r="U5308" s="2">
        <v>4272890000</v>
      </c>
      <c r="V5308" s="2">
        <v>4299690000</v>
      </c>
      <c r="W5308" s="2">
        <v>4344060000</v>
      </c>
      <c r="X5308" s="2">
        <v>4397730000</v>
      </c>
      <c r="Y5308" s="2">
        <v>4447040000</v>
      </c>
      <c r="Z5308" s="2">
        <v>4488800000</v>
      </c>
      <c r="AA5308" s="2">
        <v>4524330000</v>
      </c>
      <c r="AB5308" s="2">
        <v>4548240000</v>
      </c>
      <c r="AC5308" s="2">
        <v>4604750000</v>
      </c>
      <c r="AD5308" s="2">
        <v>4656560000</v>
      </c>
      <c r="AE5308" s="2">
        <v>4705850000</v>
      </c>
      <c r="AF5308" s="2">
        <v>4758140000</v>
      </c>
    </row>
    <row r="5309" spans="1:32">
      <c r="A5309" t="s">
        <v>6811</v>
      </c>
      <c r="B5309" t="s">
        <v>19</v>
      </c>
      <c r="C5309" s="2">
        <v>5365270000</v>
      </c>
      <c r="D5309" s="2">
        <v>5381280000</v>
      </c>
      <c r="E5309" s="2">
        <v>5564720000</v>
      </c>
      <c r="F5309" s="2">
        <v>5999770000</v>
      </c>
      <c r="G5309" s="2">
        <v>6009040000</v>
      </c>
      <c r="H5309" s="2">
        <v>6055010000</v>
      </c>
      <c r="I5309" s="2">
        <v>6190460000</v>
      </c>
      <c r="J5309" s="2">
        <v>6247680000</v>
      </c>
      <c r="K5309" s="2">
        <v>6226930000</v>
      </c>
      <c r="L5309" s="2">
        <v>6191220000</v>
      </c>
      <c r="M5309" s="2">
        <v>6178800000</v>
      </c>
      <c r="N5309" s="2">
        <v>6224260000</v>
      </c>
      <c r="O5309" s="2">
        <v>6265460000</v>
      </c>
      <c r="P5309" s="2">
        <v>6314740000</v>
      </c>
      <c r="Q5309" s="2">
        <v>6377200000</v>
      </c>
      <c r="R5309" s="2">
        <v>6468030000</v>
      </c>
      <c r="S5309" s="2">
        <v>6518100000</v>
      </c>
      <c r="T5309" s="2">
        <v>6555920000</v>
      </c>
      <c r="U5309" s="2">
        <v>6629850000</v>
      </c>
      <c r="V5309" s="2">
        <v>6678580000</v>
      </c>
      <c r="W5309" s="2">
        <v>6755780000</v>
      </c>
      <c r="X5309" s="2">
        <v>6845760000</v>
      </c>
      <c r="Y5309" s="2">
        <v>6929190000</v>
      </c>
      <c r="Z5309" s="2">
        <v>7000940000</v>
      </c>
      <c r="AA5309" s="2">
        <v>7061810000</v>
      </c>
      <c r="AB5309" s="2">
        <v>7101430000</v>
      </c>
      <c r="AC5309" s="2">
        <v>7196550000</v>
      </c>
      <c r="AD5309" s="2">
        <v>7285100000</v>
      </c>
      <c r="AE5309" s="2">
        <v>7368480000</v>
      </c>
      <c r="AF5309" s="2">
        <v>7457460000</v>
      </c>
    </row>
    <row r="5310" spans="1:32">
      <c r="A5310" t="s">
        <v>6812</v>
      </c>
      <c r="B5310" t="s">
        <v>19</v>
      </c>
      <c r="C5310" s="2">
        <v>228704000</v>
      </c>
      <c r="D5310" s="2">
        <v>230127000</v>
      </c>
      <c r="E5310" s="2">
        <v>239482000</v>
      </c>
      <c r="F5310" s="2">
        <v>292803000</v>
      </c>
      <c r="G5310" s="2">
        <v>293833000</v>
      </c>
      <c r="H5310" s="2">
        <v>295836000</v>
      </c>
      <c r="I5310" s="2">
        <v>302585000</v>
      </c>
      <c r="J5310" s="2">
        <v>305245000</v>
      </c>
      <c r="K5310" s="2">
        <v>303900000</v>
      </c>
      <c r="L5310" s="2">
        <v>301382000</v>
      </c>
      <c r="M5310" s="2">
        <v>299892000</v>
      </c>
      <c r="N5310" s="2">
        <v>300945000</v>
      </c>
      <c r="O5310" s="2">
        <v>301999000</v>
      </c>
      <c r="P5310" s="2">
        <v>303747000</v>
      </c>
      <c r="Q5310" s="2">
        <v>306313000</v>
      </c>
      <c r="R5310" s="2">
        <v>310094000</v>
      </c>
      <c r="S5310" s="2">
        <v>312028000</v>
      </c>
      <c r="T5310" s="2">
        <v>313276000</v>
      </c>
      <c r="U5310" s="2">
        <v>316409000</v>
      </c>
      <c r="V5310" s="2">
        <v>318052000</v>
      </c>
      <c r="W5310" s="2">
        <v>320918000</v>
      </c>
      <c r="X5310" s="2">
        <v>324542000</v>
      </c>
      <c r="Y5310" s="2">
        <v>327808000</v>
      </c>
      <c r="Z5310" s="2">
        <v>330525000</v>
      </c>
      <c r="AA5310" s="2">
        <v>332848000</v>
      </c>
      <c r="AB5310" s="2">
        <v>334483000</v>
      </c>
      <c r="AC5310" s="2">
        <v>338266000</v>
      </c>
      <c r="AD5310" s="2">
        <v>341658000</v>
      </c>
      <c r="AE5310" s="2">
        <v>344920000</v>
      </c>
      <c r="AF5310" s="2">
        <v>348374000</v>
      </c>
    </row>
    <row r="5311" spans="1:32">
      <c r="A5311" t="s">
        <v>6813</v>
      </c>
      <c r="B5311" t="s">
        <v>19</v>
      </c>
      <c r="C5311" s="2">
        <v>213726000</v>
      </c>
      <c r="D5311" s="2">
        <v>214995000</v>
      </c>
      <c r="E5311" s="2">
        <v>223613000</v>
      </c>
      <c r="F5311" s="2">
        <v>270822000</v>
      </c>
      <c r="G5311" s="2">
        <v>271741000</v>
      </c>
      <c r="H5311" s="2">
        <v>273613000</v>
      </c>
      <c r="I5311" s="2">
        <v>279849000</v>
      </c>
      <c r="J5311" s="2">
        <v>282319000</v>
      </c>
      <c r="K5311" s="2">
        <v>281097000</v>
      </c>
      <c r="L5311" s="2">
        <v>278819000</v>
      </c>
      <c r="M5311" s="2">
        <v>277499000</v>
      </c>
      <c r="N5311" s="2">
        <v>278551000</v>
      </c>
      <c r="O5311" s="2">
        <v>279589000</v>
      </c>
      <c r="P5311" s="2">
        <v>281249000</v>
      </c>
      <c r="Q5311" s="2">
        <v>283654000</v>
      </c>
      <c r="R5311" s="2">
        <v>287195000</v>
      </c>
      <c r="S5311" s="2">
        <v>289017000</v>
      </c>
      <c r="T5311" s="2">
        <v>290211000</v>
      </c>
      <c r="U5311" s="2">
        <v>293140000</v>
      </c>
      <c r="V5311" s="2">
        <v>294708000</v>
      </c>
      <c r="W5311" s="2">
        <v>297419000</v>
      </c>
      <c r="X5311" s="2">
        <v>300822000</v>
      </c>
      <c r="Y5311" s="2">
        <v>303896000</v>
      </c>
      <c r="Z5311" s="2">
        <v>306461000</v>
      </c>
      <c r="AA5311" s="2">
        <v>308653000</v>
      </c>
      <c r="AB5311" s="2">
        <v>310186000</v>
      </c>
      <c r="AC5311" s="2">
        <v>313742000</v>
      </c>
      <c r="AD5311" s="2">
        <v>316941000</v>
      </c>
      <c r="AE5311" s="2">
        <v>320012000</v>
      </c>
      <c r="AF5311" s="2">
        <v>323266000</v>
      </c>
    </row>
    <row r="5312" spans="1:32">
      <c r="A5312" t="s">
        <v>6814</v>
      </c>
      <c r="B5312" t="s">
        <v>19</v>
      </c>
      <c r="C5312" s="2">
        <v>186748000</v>
      </c>
      <c r="D5312" s="2">
        <v>190700000</v>
      </c>
      <c r="E5312" s="2">
        <v>204134000</v>
      </c>
      <c r="F5312" s="2">
        <v>378425000</v>
      </c>
      <c r="G5312" s="2">
        <v>381647000</v>
      </c>
      <c r="H5312" s="2">
        <v>383437000</v>
      </c>
      <c r="I5312" s="2">
        <v>392613000</v>
      </c>
      <c r="J5312" s="2">
        <v>395615000</v>
      </c>
      <c r="K5312" s="2">
        <v>392782000</v>
      </c>
      <c r="L5312" s="2">
        <v>386982000</v>
      </c>
      <c r="M5312" s="2">
        <v>382151000</v>
      </c>
      <c r="N5312" s="2">
        <v>379687000</v>
      </c>
      <c r="O5312" s="2">
        <v>377907000</v>
      </c>
      <c r="P5312" s="2">
        <v>378007000</v>
      </c>
      <c r="Q5312" s="2">
        <v>379739000</v>
      </c>
      <c r="R5312" s="2">
        <v>382486000</v>
      </c>
      <c r="S5312" s="2">
        <v>383313000</v>
      </c>
      <c r="T5312" s="2">
        <v>382961000</v>
      </c>
      <c r="U5312" s="2">
        <v>385447000</v>
      </c>
      <c r="V5312" s="2">
        <v>385158000</v>
      </c>
      <c r="W5312" s="2">
        <v>385901000</v>
      </c>
      <c r="X5312" s="2">
        <v>388061000</v>
      </c>
      <c r="Y5312" s="2">
        <v>389636000</v>
      </c>
      <c r="Z5312" s="2">
        <v>390570000</v>
      </c>
      <c r="AA5312" s="2">
        <v>391444000</v>
      </c>
      <c r="AB5312" s="2">
        <v>392580000</v>
      </c>
      <c r="AC5312" s="2">
        <v>394646000</v>
      </c>
      <c r="AD5312" s="2">
        <v>395974000</v>
      </c>
      <c r="AE5312" s="2">
        <v>397539000</v>
      </c>
      <c r="AF5312" s="2">
        <v>399087000</v>
      </c>
    </row>
    <row r="5313" spans="1:32">
      <c r="A5313" t="s">
        <v>6815</v>
      </c>
      <c r="B5313" t="s">
        <v>19</v>
      </c>
      <c r="C5313" s="2">
        <v>14272000</v>
      </c>
      <c r="D5313" s="2">
        <v>14476600</v>
      </c>
      <c r="E5313" s="2">
        <v>15293000</v>
      </c>
      <c r="F5313" s="2">
        <v>18512200</v>
      </c>
      <c r="G5313" s="2">
        <v>18480800</v>
      </c>
      <c r="H5313" s="2">
        <v>18516000</v>
      </c>
      <c r="I5313" s="2">
        <v>18892400</v>
      </c>
      <c r="J5313" s="2">
        <v>19033800</v>
      </c>
      <c r="K5313" s="2">
        <v>18942200</v>
      </c>
      <c r="L5313" s="2">
        <v>18777900</v>
      </c>
      <c r="M5313" s="2">
        <v>18679300</v>
      </c>
      <c r="N5313" s="2">
        <v>18739100</v>
      </c>
      <c r="O5313" s="2">
        <v>18803000</v>
      </c>
      <c r="P5313" s="2">
        <v>18911000</v>
      </c>
      <c r="Q5313" s="2">
        <v>19070200</v>
      </c>
      <c r="R5313" s="2">
        <v>19299800</v>
      </c>
      <c r="S5313" s="2">
        <v>19416200</v>
      </c>
      <c r="T5313" s="2">
        <v>19494500</v>
      </c>
      <c r="U5313" s="2">
        <v>19681400</v>
      </c>
      <c r="V5313" s="2">
        <v>19782500</v>
      </c>
      <c r="W5313" s="2">
        <v>19955600</v>
      </c>
      <c r="X5313" s="2">
        <v>20174500</v>
      </c>
      <c r="Y5313" s="2">
        <v>20366700</v>
      </c>
      <c r="Z5313" s="2">
        <v>20526600</v>
      </c>
      <c r="AA5313" s="2">
        <v>20664100</v>
      </c>
      <c r="AB5313" s="2">
        <v>20763000</v>
      </c>
      <c r="AC5313" s="2">
        <v>20988800</v>
      </c>
      <c r="AD5313" s="2">
        <v>21188500</v>
      </c>
      <c r="AE5313" s="2">
        <v>21379800</v>
      </c>
      <c r="AF5313" s="2">
        <v>21585600</v>
      </c>
    </row>
    <row r="5314" spans="1:32">
      <c r="A5314" t="s">
        <v>6816</v>
      </c>
      <c r="B5314" t="s">
        <v>19</v>
      </c>
      <c r="C5314" s="2">
        <v>95720400</v>
      </c>
      <c r="D5314" s="2">
        <v>96090200</v>
      </c>
      <c r="E5314" s="2">
        <v>99547900</v>
      </c>
      <c r="F5314" s="2">
        <v>118443000</v>
      </c>
      <c r="G5314" s="2">
        <v>118933000</v>
      </c>
      <c r="H5314" s="2">
        <v>119882000</v>
      </c>
      <c r="I5314" s="2">
        <v>122665000</v>
      </c>
      <c r="J5314" s="2">
        <v>123788000</v>
      </c>
      <c r="K5314" s="2">
        <v>123282000</v>
      </c>
      <c r="L5314" s="2">
        <v>122339000</v>
      </c>
      <c r="M5314" s="2">
        <v>121821000</v>
      </c>
      <c r="N5314" s="2">
        <v>122360000</v>
      </c>
      <c r="O5314" s="2">
        <v>122876000</v>
      </c>
      <c r="P5314" s="2">
        <v>123645000</v>
      </c>
      <c r="Q5314" s="2">
        <v>124730000</v>
      </c>
      <c r="R5314" s="2">
        <v>126330000</v>
      </c>
      <c r="S5314" s="2">
        <v>127165000</v>
      </c>
      <c r="T5314" s="2">
        <v>127724000</v>
      </c>
      <c r="U5314" s="2">
        <v>129049000</v>
      </c>
      <c r="V5314" s="2">
        <v>129783000</v>
      </c>
      <c r="W5314" s="2">
        <v>131033000</v>
      </c>
      <c r="X5314" s="2">
        <v>132581000</v>
      </c>
      <c r="Y5314" s="2">
        <v>133992000</v>
      </c>
      <c r="Z5314" s="2">
        <v>135177000</v>
      </c>
      <c r="AA5314" s="2">
        <v>136187000</v>
      </c>
      <c r="AB5314" s="2">
        <v>136881000</v>
      </c>
      <c r="AC5314" s="2">
        <v>138505000</v>
      </c>
      <c r="AD5314" s="2">
        <v>139979000</v>
      </c>
      <c r="AE5314" s="2">
        <v>141390000</v>
      </c>
      <c r="AF5314" s="2">
        <v>142884000</v>
      </c>
    </row>
    <row r="5315" spans="1:32">
      <c r="A5315" t="s">
        <v>6817</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6818</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6819</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6820</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6821</v>
      </c>
      <c r="B5319" t="s">
        <v>19</v>
      </c>
      <c r="C5319" s="2">
        <v>323745000</v>
      </c>
      <c r="D5319" s="2">
        <v>324458000</v>
      </c>
      <c r="E5319" s="2">
        <v>335023000</v>
      </c>
      <c r="F5319" s="2">
        <v>359732000</v>
      </c>
      <c r="G5319" s="2">
        <v>360281000</v>
      </c>
      <c r="H5319" s="2">
        <v>363442000</v>
      </c>
      <c r="I5319" s="2">
        <v>371330000</v>
      </c>
      <c r="J5319" s="2">
        <v>374957000</v>
      </c>
      <c r="K5319" s="2">
        <v>373729000</v>
      </c>
      <c r="L5319" s="2">
        <v>371656000</v>
      </c>
      <c r="M5319" s="2">
        <v>371064000</v>
      </c>
      <c r="N5319" s="2">
        <v>373558000</v>
      </c>
      <c r="O5319" s="2">
        <v>376372000</v>
      </c>
      <c r="P5319" s="2">
        <v>379300000</v>
      </c>
      <c r="Q5319" s="2">
        <v>383059000</v>
      </c>
      <c r="R5319" s="2">
        <v>388348000</v>
      </c>
      <c r="S5319" s="2">
        <v>391380000</v>
      </c>
      <c r="T5319" s="2">
        <v>393881000</v>
      </c>
      <c r="U5319" s="2">
        <v>398382000</v>
      </c>
      <c r="V5319" s="2">
        <v>401412000</v>
      </c>
      <c r="W5319" s="2">
        <v>405907000</v>
      </c>
      <c r="X5319" s="2">
        <v>411500000</v>
      </c>
      <c r="Y5319" s="2">
        <v>416631000</v>
      </c>
      <c r="Z5319" s="2">
        <v>420786000</v>
      </c>
      <c r="AA5319" s="2">
        <v>424464000</v>
      </c>
      <c r="AB5319" s="2">
        <v>426883000</v>
      </c>
      <c r="AC5319" s="2">
        <v>432820000</v>
      </c>
      <c r="AD5319" s="2">
        <v>438166000</v>
      </c>
      <c r="AE5319" s="2">
        <v>443235000</v>
      </c>
      <c r="AF5319" s="2">
        <v>448734000</v>
      </c>
    </row>
    <row r="5320" spans="1:32">
      <c r="A5320" t="s">
        <v>6822</v>
      </c>
      <c r="B5320" t="s">
        <v>19</v>
      </c>
      <c r="C5320" s="2">
        <v>1851070000</v>
      </c>
      <c r="D5320" s="2">
        <v>1856820000</v>
      </c>
      <c r="E5320" s="2">
        <v>1920790000</v>
      </c>
      <c r="F5320" s="2">
        <v>2207170000</v>
      </c>
      <c r="G5320" s="2">
        <v>2214110000</v>
      </c>
      <c r="H5320" s="2">
        <v>2233380000</v>
      </c>
      <c r="I5320" s="2">
        <v>2283120000</v>
      </c>
      <c r="J5320" s="2">
        <v>2305060000</v>
      </c>
      <c r="K5320" s="2">
        <v>2296100000</v>
      </c>
      <c r="L5320" s="2">
        <v>2280250000</v>
      </c>
      <c r="M5320" s="2">
        <v>2272970000</v>
      </c>
      <c r="N5320" s="2">
        <v>2283620000</v>
      </c>
      <c r="O5320" s="2">
        <v>2296870000</v>
      </c>
      <c r="P5320" s="2">
        <v>2312080000</v>
      </c>
      <c r="Q5320" s="2">
        <v>2333200000</v>
      </c>
      <c r="R5320" s="2">
        <v>2363260000</v>
      </c>
      <c r="S5320" s="2">
        <v>2379720000</v>
      </c>
      <c r="T5320" s="2">
        <v>2392460000</v>
      </c>
      <c r="U5320" s="2">
        <v>2418230000</v>
      </c>
      <c r="V5320" s="2">
        <v>2433810000</v>
      </c>
      <c r="W5320" s="2">
        <v>2457880000</v>
      </c>
      <c r="X5320" s="2">
        <v>2488990000</v>
      </c>
      <c r="Y5320" s="2">
        <v>2517230000</v>
      </c>
      <c r="Z5320" s="2">
        <v>2539830000</v>
      </c>
      <c r="AA5320" s="2">
        <v>2559770000</v>
      </c>
      <c r="AB5320" s="2">
        <v>2573400000</v>
      </c>
      <c r="AC5320" s="2">
        <v>2606340000</v>
      </c>
      <c r="AD5320" s="2">
        <v>2635460000</v>
      </c>
      <c r="AE5320" s="2">
        <v>2663370000</v>
      </c>
      <c r="AF5320" s="2">
        <v>2693660000</v>
      </c>
    </row>
    <row r="5321" spans="1:32">
      <c r="A5321" t="s">
        <v>6823</v>
      </c>
      <c r="B5321" t="s">
        <v>19</v>
      </c>
      <c r="C5321" s="2">
        <v>3037420000</v>
      </c>
      <c r="D5321" s="2">
        <v>3046250000</v>
      </c>
      <c r="E5321" s="2">
        <v>3149700000</v>
      </c>
      <c r="F5321" s="2">
        <v>3395900000</v>
      </c>
      <c r="G5321" s="2">
        <v>3399860000</v>
      </c>
      <c r="H5321" s="2">
        <v>3428130000</v>
      </c>
      <c r="I5321" s="2">
        <v>3501900000</v>
      </c>
      <c r="J5321" s="2">
        <v>3535650000</v>
      </c>
      <c r="K5321" s="2">
        <v>3523780000</v>
      </c>
      <c r="L5321" s="2">
        <v>3503770000</v>
      </c>
      <c r="M5321" s="2">
        <v>3497680000</v>
      </c>
      <c r="N5321" s="2">
        <v>3520580000</v>
      </c>
      <c r="O5321" s="2">
        <v>3546630000</v>
      </c>
      <c r="P5321" s="2">
        <v>3573900000</v>
      </c>
      <c r="Q5321" s="2">
        <v>3609120000</v>
      </c>
      <c r="R5321" s="2">
        <v>3658620000</v>
      </c>
      <c r="S5321" s="2">
        <v>3686890000</v>
      </c>
      <c r="T5321" s="2">
        <v>3710190000</v>
      </c>
      <c r="U5321" s="2">
        <v>3752270000</v>
      </c>
      <c r="V5321" s="2">
        <v>3780480000</v>
      </c>
      <c r="W5321" s="2">
        <v>3822380000</v>
      </c>
      <c r="X5321" s="2">
        <v>3874630000</v>
      </c>
      <c r="Y5321" s="2">
        <v>3922450000</v>
      </c>
      <c r="Z5321" s="2">
        <v>3961150000</v>
      </c>
      <c r="AA5321" s="2">
        <v>3995410000</v>
      </c>
      <c r="AB5321" s="2">
        <v>4018030000</v>
      </c>
      <c r="AC5321" s="2">
        <v>4073430000</v>
      </c>
      <c r="AD5321" s="2">
        <v>4123230000</v>
      </c>
      <c r="AE5321" s="2">
        <v>4170470000</v>
      </c>
      <c r="AF5321" s="2">
        <v>4221760000</v>
      </c>
    </row>
    <row r="5322" spans="1:32">
      <c r="A5322" t="s">
        <v>6824</v>
      </c>
      <c r="B5322" t="s">
        <v>19</v>
      </c>
      <c r="C5322" s="2">
        <v>129475000</v>
      </c>
      <c r="D5322" s="2">
        <v>130271000</v>
      </c>
      <c r="E5322" s="2">
        <v>135551000</v>
      </c>
      <c r="F5322" s="2">
        <v>165732000</v>
      </c>
      <c r="G5322" s="2">
        <v>166266000</v>
      </c>
      <c r="H5322" s="2">
        <v>167486000</v>
      </c>
      <c r="I5322" s="2">
        <v>171192000</v>
      </c>
      <c r="J5322" s="2">
        <v>172754000</v>
      </c>
      <c r="K5322" s="2">
        <v>171971000</v>
      </c>
      <c r="L5322" s="2">
        <v>170558000</v>
      </c>
      <c r="M5322" s="2">
        <v>169756000</v>
      </c>
      <c r="N5322" s="2">
        <v>170228000</v>
      </c>
      <c r="O5322" s="2">
        <v>170946000</v>
      </c>
      <c r="P5322" s="2">
        <v>171898000</v>
      </c>
      <c r="Q5322" s="2">
        <v>173347000</v>
      </c>
      <c r="R5322" s="2">
        <v>175423000</v>
      </c>
      <c r="S5322" s="2">
        <v>176500000</v>
      </c>
      <c r="T5322" s="2">
        <v>177280000</v>
      </c>
      <c r="U5322" s="2">
        <v>179064000</v>
      </c>
      <c r="V5322" s="2">
        <v>180025000</v>
      </c>
      <c r="W5322" s="2">
        <v>181579000</v>
      </c>
      <c r="X5322" s="2">
        <v>183674000</v>
      </c>
      <c r="Y5322" s="2">
        <v>185544000</v>
      </c>
      <c r="Z5322" s="2">
        <v>187020000</v>
      </c>
      <c r="AA5322" s="2">
        <v>188319000</v>
      </c>
      <c r="AB5322" s="2">
        <v>189250000</v>
      </c>
      <c r="AC5322" s="2">
        <v>191457000</v>
      </c>
      <c r="AD5322" s="2">
        <v>193362000</v>
      </c>
      <c r="AE5322" s="2">
        <v>195207000</v>
      </c>
      <c r="AF5322" s="2">
        <v>197220000</v>
      </c>
    </row>
    <row r="5323" spans="1:32">
      <c r="A5323" t="s">
        <v>6825</v>
      </c>
      <c r="B5323" t="s">
        <v>19</v>
      </c>
      <c r="C5323" s="2">
        <v>120996000</v>
      </c>
      <c r="D5323" s="2">
        <v>121705000</v>
      </c>
      <c r="E5323" s="2">
        <v>126568000</v>
      </c>
      <c r="F5323" s="2">
        <v>153291000</v>
      </c>
      <c r="G5323" s="2">
        <v>153764000</v>
      </c>
      <c r="H5323" s="2">
        <v>154905000</v>
      </c>
      <c r="I5323" s="2">
        <v>158327000</v>
      </c>
      <c r="J5323" s="2">
        <v>159778000</v>
      </c>
      <c r="K5323" s="2">
        <v>159067000</v>
      </c>
      <c r="L5323" s="2">
        <v>157790000</v>
      </c>
      <c r="M5323" s="2">
        <v>157081000</v>
      </c>
      <c r="N5323" s="2">
        <v>157560000</v>
      </c>
      <c r="O5323" s="2">
        <v>158261000</v>
      </c>
      <c r="P5323" s="2">
        <v>159167000</v>
      </c>
      <c r="Q5323" s="2">
        <v>160524000</v>
      </c>
      <c r="R5323" s="2">
        <v>162467000</v>
      </c>
      <c r="S5323" s="2">
        <v>163483000</v>
      </c>
      <c r="T5323" s="2">
        <v>164229000</v>
      </c>
      <c r="U5323" s="2">
        <v>165897000</v>
      </c>
      <c r="V5323" s="2">
        <v>166813000</v>
      </c>
      <c r="W5323" s="2">
        <v>168283000</v>
      </c>
      <c r="X5323" s="2">
        <v>170251000</v>
      </c>
      <c r="Y5323" s="2">
        <v>172011000</v>
      </c>
      <c r="Z5323" s="2">
        <v>173404000</v>
      </c>
      <c r="AA5323" s="2">
        <v>174630000</v>
      </c>
      <c r="AB5323" s="2">
        <v>175503000</v>
      </c>
      <c r="AC5323" s="2">
        <v>177577000</v>
      </c>
      <c r="AD5323" s="2">
        <v>179374000</v>
      </c>
      <c r="AE5323" s="2">
        <v>181111000</v>
      </c>
      <c r="AF5323" s="2">
        <v>183006000</v>
      </c>
    </row>
    <row r="5324" spans="1:32">
      <c r="A5324" t="s">
        <v>6826</v>
      </c>
      <c r="B5324" t="s">
        <v>19</v>
      </c>
      <c r="C5324" s="2">
        <v>105724000</v>
      </c>
      <c r="D5324" s="2">
        <v>107955000</v>
      </c>
      <c r="E5324" s="2">
        <v>115547000</v>
      </c>
      <c r="F5324" s="2">
        <v>214211000</v>
      </c>
      <c r="G5324" s="2">
        <v>216013000</v>
      </c>
      <c r="H5324" s="2">
        <v>217062000</v>
      </c>
      <c r="I5324" s="2">
        <v>222197000</v>
      </c>
      <c r="J5324" s="2">
        <v>223935000</v>
      </c>
      <c r="K5324" s="2">
        <v>222253000</v>
      </c>
      <c r="L5324" s="2">
        <v>218997000</v>
      </c>
      <c r="M5324" s="2">
        <v>216298000</v>
      </c>
      <c r="N5324" s="2">
        <v>214790000</v>
      </c>
      <c r="O5324" s="2">
        <v>213903000</v>
      </c>
      <c r="P5324" s="2">
        <v>213887000</v>
      </c>
      <c r="Q5324" s="2">
        <v>214871000</v>
      </c>
      <c r="R5324" s="2">
        <v>216439000</v>
      </c>
      <c r="S5324" s="2">
        <v>216836000</v>
      </c>
      <c r="T5324" s="2">
        <v>216674000</v>
      </c>
      <c r="U5324" s="2">
        <v>218093000</v>
      </c>
      <c r="V5324" s="2">
        <v>217969000</v>
      </c>
      <c r="W5324" s="2">
        <v>218364000</v>
      </c>
      <c r="X5324" s="2">
        <v>219581000</v>
      </c>
      <c r="Y5324" s="2">
        <v>220473000</v>
      </c>
      <c r="Z5324" s="2">
        <v>221025000</v>
      </c>
      <c r="AA5324" s="2">
        <v>221478000</v>
      </c>
      <c r="AB5324" s="2">
        <v>222113000</v>
      </c>
      <c r="AC5324" s="2">
        <v>223331000</v>
      </c>
      <c r="AD5324" s="2">
        <v>224068000</v>
      </c>
      <c r="AE5324" s="2">
        <v>224943000</v>
      </c>
      <c r="AF5324" s="2">
        <v>225933000</v>
      </c>
    </row>
    <row r="5325" spans="1:32">
      <c r="A5325" t="s">
        <v>6827</v>
      </c>
      <c r="B5325" t="s">
        <v>19</v>
      </c>
      <c r="C5325" s="2">
        <v>8079810</v>
      </c>
      <c r="D5325" s="2">
        <v>8194890</v>
      </c>
      <c r="E5325" s="2">
        <v>8655920</v>
      </c>
      <c r="F5325" s="2">
        <v>10478300</v>
      </c>
      <c r="G5325" s="2">
        <v>10457600</v>
      </c>
      <c r="H5325" s="2">
        <v>10482700</v>
      </c>
      <c r="I5325" s="2">
        <v>10688900</v>
      </c>
      <c r="J5325" s="2">
        <v>10772300</v>
      </c>
      <c r="K5325" s="2">
        <v>10719000</v>
      </c>
      <c r="L5325" s="2">
        <v>10626900</v>
      </c>
      <c r="M5325" s="2">
        <v>10573300</v>
      </c>
      <c r="N5325" s="2">
        <v>10599700</v>
      </c>
      <c r="O5325" s="2">
        <v>10643300</v>
      </c>
      <c r="P5325" s="2">
        <v>10702000</v>
      </c>
      <c r="Q5325" s="2">
        <v>10792000</v>
      </c>
      <c r="R5325" s="2">
        <v>10918300</v>
      </c>
      <c r="S5325" s="2">
        <v>10983000</v>
      </c>
      <c r="T5325" s="2">
        <v>11031800</v>
      </c>
      <c r="U5325" s="2">
        <v>11138100</v>
      </c>
      <c r="V5325" s="2">
        <v>11197200</v>
      </c>
      <c r="W5325" s="2">
        <v>11291100</v>
      </c>
      <c r="X5325" s="2">
        <v>11417600</v>
      </c>
      <c r="Y5325" s="2">
        <v>11527600</v>
      </c>
      <c r="Z5325" s="2">
        <v>11614500</v>
      </c>
      <c r="AA5325" s="2">
        <v>11691500</v>
      </c>
      <c r="AB5325" s="2">
        <v>11747700</v>
      </c>
      <c r="AC5325" s="2">
        <v>11879300</v>
      </c>
      <c r="AD5325" s="2">
        <v>11991500</v>
      </c>
      <c r="AE5325" s="2">
        <v>12099800</v>
      </c>
      <c r="AF5325" s="2">
        <v>12219700</v>
      </c>
    </row>
    <row r="5326" spans="1:32">
      <c r="A5326" t="s">
        <v>6828</v>
      </c>
      <c r="B5326" t="s">
        <v>19</v>
      </c>
      <c r="C5326" s="2">
        <v>54189700</v>
      </c>
      <c r="D5326" s="2">
        <v>54395200</v>
      </c>
      <c r="E5326" s="2">
        <v>56345800</v>
      </c>
      <c r="F5326" s="2">
        <v>67040600</v>
      </c>
      <c r="G5326" s="2">
        <v>67296400</v>
      </c>
      <c r="H5326" s="2">
        <v>67871500</v>
      </c>
      <c r="I5326" s="2">
        <v>69397500</v>
      </c>
      <c r="J5326" s="2">
        <v>70056700</v>
      </c>
      <c r="K5326" s="2">
        <v>69762900</v>
      </c>
      <c r="L5326" s="2">
        <v>69234400</v>
      </c>
      <c r="M5326" s="2">
        <v>68958500</v>
      </c>
      <c r="N5326" s="2">
        <v>69211800</v>
      </c>
      <c r="O5326" s="2">
        <v>69554200</v>
      </c>
      <c r="P5326" s="2">
        <v>69975000</v>
      </c>
      <c r="Q5326" s="2">
        <v>70587200</v>
      </c>
      <c r="R5326" s="2">
        <v>71463900</v>
      </c>
      <c r="S5326" s="2">
        <v>71930900</v>
      </c>
      <c r="T5326" s="2">
        <v>72279300</v>
      </c>
      <c r="U5326" s="2">
        <v>73033400</v>
      </c>
      <c r="V5326" s="2">
        <v>73461400</v>
      </c>
      <c r="W5326" s="2">
        <v>74139500</v>
      </c>
      <c r="X5326" s="2">
        <v>75035500</v>
      </c>
      <c r="Y5326" s="2">
        <v>75843900</v>
      </c>
      <c r="Z5326" s="2">
        <v>76486200</v>
      </c>
      <c r="AA5326" s="2">
        <v>77051700</v>
      </c>
      <c r="AB5326" s="2">
        <v>77447100</v>
      </c>
      <c r="AC5326" s="2">
        <v>78394500</v>
      </c>
      <c r="AD5326" s="2">
        <v>79222700</v>
      </c>
      <c r="AE5326" s="2">
        <v>80021300</v>
      </c>
      <c r="AF5326" s="2">
        <v>80888900</v>
      </c>
    </row>
    <row r="5327" spans="1:32">
      <c r="A5327" t="s">
        <v>6829</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6830</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6831</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6832</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6833</v>
      </c>
      <c r="B5331" t="s">
        <v>19</v>
      </c>
      <c r="C5331" s="2">
        <v>200031000000</v>
      </c>
      <c r="D5331" s="2">
        <v>219776000000</v>
      </c>
      <c r="E5331" s="2">
        <v>217236000000</v>
      </c>
      <c r="F5331" s="2">
        <v>217205000000</v>
      </c>
      <c r="G5331" s="2">
        <v>211621000000</v>
      </c>
      <c r="H5331" s="2">
        <v>210752000000</v>
      </c>
      <c r="I5331" s="2">
        <v>211576000000</v>
      </c>
      <c r="J5331" s="2">
        <v>212989000000</v>
      </c>
      <c r="K5331" s="2">
        <v>214792000000</v>
      </c>
      <c r="L5331" s="2">
        <v>216488000000</v>
      </c>
      <c r="M5331" s="2">
        <v>218383000000</v>
      </c>
      <c r="N5331" s="2">
        <v>222283000000</v>
      </c>
      <c r="O5331" s="2">
        <v>225990000000</v>
      </c>
      <c r="P5331" s="2">
        <v>229899000000</v>
      </c>
      <c r="Q5331" s="2">
        <v>233212000000</v>
      </c>
      <c r="R5331" s="2">
        <v>235631000000</v>
      </c>
      <c r="S5331" s="2">
        <v>238752000000</v>
      </c>
      <c r="T5331" s="2">
        <v>242672000000</v>
      </c>
      <c r="U5331" s="2">
        <v>246101000000</v>
      </c>
      <c r="V5331" s="2">
        <v>249724000000</v>
      </c>
      <c r="W5331" s="2">
        <v>253952000000</v>
      </c>
      <c r="X5331" s="2">
        <v>257485000000</v>
      </c>
      <c r="Y5331" s="2">
        <v>260521000000</v>
      </c>
      <c r="Z5331" s="2">
        <v>263257000000</v>
      </c>
      <c r="AA5331" s="2">
        <v>265887000000</v>
      </c>
      <c r="AB5331" s="2">
        <v>269305000000</v>
      </c>
      <c r="AC5331" s="2">
        <v>272841000000</v>
      </c>
      <c r="AD5331" s="2">
        <v>276476000000</v>
      </c>
      <c r="AE5331" s="2">
        <v>280007000000</v>
      </c>
      <c r="AF5331" s="2">
        <v>284043000000</v>
      </c>
    </row>
    <row r="5332" spans="1:32">
      <c r="A5332" t="s">
        <v>6834</v>
      </c>
      <c r="B5332" t="s">
        <v>19</v>
      </c>
      <c r="C5332" s="2">
        <v>203441000000</v>
      </c>
      <c r="D5332" s="2">
        <v>216817000000</v>
      </c>
      <c r="E5332" s="2">
        <v>214447000000</v>
      </c>
      <c r="F5332" s="2">
        <v>217006000000</v>
      </c>
      <c r="G5332" s="2">
        <v>213652000000</v>
      </c>
      <c r="H5332" s="2">
        <v>213504000000</v>
      </c>
      <c r="I5332" s="2">
        <v>214547000000</v>
      </c>
      <c r="J5332" s="2">
        <v>215943000000</v>
      </c>
      <c r="K5332" s="2">
        <v>217488000000</v>
      </c>
      <c r="L5332" s="2">
        <v>218891000000</v>
      </c>
      <c r="M5332" s="2">
        <v>220484000000</v>
      </c>
      <c r="N5332" s="2">
        <v>223425000000</v>
      </c>
      <c r="O5332" s="2">
        <v>226303000000</v>
      </c>
      <c r="P5332" s="2">
        <v>229300000000</v>
      </c>
      <c r="Q5332" s="2">
        <v>231919000000</v>
      </c>
      <c r="R5332" s="2">
        <v>234071000000</v>
      </c>
      <c r="S5332" s="2">
        <v>236537000000</v>
      </c>
      <c r="T5332" s="2">
        <v>239699000000</v>
      </c>
      <c r="U5332" s="2">
        <v>242414000000</v>
      </c>
      <c r="V5332" s="2">
        <v>245304000000</v>
      </c>
      <c r="W5332" s="2">
        <v>248531000000</v>
      </c>
      <c r="X5332" s="2">
        <v>251387000000</v>
      </c>
      <c r="Y5332" s="2">
        <v>253854000000</v>
      </c>
      <c r="Z5332" s="2">
        <v>256223000000</v>
      </c>
      <c r="AA5332" s="2">
        <v>258461000000</v>
      </c>
      <c r="AB5332" s="2">
        <v>261129000000</v>
      </c>
      <c r="AC5332" s="2">
        <v>263905000000</v>
      </c>
      <c r="AD5332" s="2">
        <v>266770000000</v>
      </c>
      <c r="AE5332" s="2">
        <v>269611000000</v>
      </c>
      <c r="AF5332" s="2">
        <v>272697000000</v>
      </c>
    </row>
    <row r="5333" spans="1:32">
      <c r="A5333" t="s">
        <v>6835</v>
      </c>
      <c r="B5333" t="s">
        <v>19</v>
      </c>
      <c r="C5333" s="2">
        <v>156310000000</v>
      </c>
      <c r="D5333" s="2">
        <v>170157000000</v>
      </c>
      <c r="E5333" s="2">
        <v>167228000000</v>
      </c>
      <c r="F5333" s="2">
        <v>168736000000</v>
      </c>
      <c r="G5333" s="2">
        <v>165083000000</v>
      </c>
      <c r="H5333" s="2">
        <v>164773000000</v>
      </c>
      <c r="I5333" s="2">
        <v>165603000000</v>
      </c>
      <c r="J5333" s="2">
        <v>166639000000</v>
      </c>
      <c r="K5333" s="2">
        <v>167978000000</v>
      </c>
      <c r="L5333" s="2">
        <v>169056000000</v>
      </c>
      <c r="M5333" s="2">
        <v>170317000000</v>
      </c>
      <c r="N5333" s="2">
        <v>173039000000</v>
      </c>
      <c r="O5333" s="2">
        <v>175614000000</v>
      </c>
      <c r="P5333" s="2">
        <v>178418000000</v>
      </c>
      <c r="Q5333" s="2">
        <v>180753000000</v>
      </c>
      <c r="R5333" s="2">
        <v>182648000000</v>
      </c>
      <c r="S5333" s="2">
        <v>184959000000</v>
      </c>
      <c r="T5333" s="2">
        <v>187855000000</v>
      </c>
      <c r="U5333" s="2">
        <v>190443000000</v>
      </c>
      <c r="V5333" s="2">
        <v>193175000000</v>
      </c>
      <c r="W5333" s="2">
        <v>196260000000</v>
      </c>
      <c r="X5333" s="2">
        <v>198994000000</v>
      </c>
      <c r="Y5333" s="2">
        <v>201446000000</v>
      </c>
      <c r="Z5333" s="2">
        <v>203600000000</v>
      </c>
      <c r="AA5333" s="2">
        <v>205704000000</v>
      </c>
      <c r="AB5333" s="2">
        <v>208189000000</v>
      </c>
      <c r="AC5333" s="2">
        <v>211047000000</v>
      </c>
      <c r="AD5333" s="2">
        <v>213790000000</v>
      </c>
      <c r="AE5333" s="2">
        <v>216500000000</v>
      </c>
      <c r="AF5333" s="2">
        <v>219564000000</v>
      </c>
    </row>
    <row r="5334" spans="1:32">
      <c r="A5334" t="s">
        <v>6836</v>
      </c>
      <c r="B5334" t="s">
        <v>19</v>
      </c>
      <c r="C5334" s="2">
        <v>120609000000</v>
      </c>
      <c r="D5334" s="2">
        <v>132636000000</v>
      </c>
      <c r="E5334" s="2">
        <v>131213000000</v>
      </c>
      <c r="F5334" s="2">
        <v>131241000000</v>
      </c>
      <c r="G5334" s="2">
        <v>127748000000</v>
      </c>
      <c r="H5334" s="2">
        <v>127275000000</v>
      </c>
      <c r="I5334" s="2">
        <v>127809000000</v>
      </c>
      <c r="J5334" s="2">
        <v>128641000000</v>
      </c>
      <c r="K5334" s="2">
        <v>129768000000</v>
      </c>
      <c r="L5334" s="2">
        <v>130787000000</v>
      </c>
      <c r="M5334" s="2">
        <v>131905000000</v>
      </c>
      <c r="N5334" s="2">
        <v>134334000000</v>
      </c>
      <c r="O5334" s="2">
        <v>136669000000</v>
      </c>
      <c r="P5334" s="2">
        <v>139004000000</v>
      </c>
      <c r="Q5334" s="2">
        <v>141043000000</v>
      </c>
      <c r="R5334" s="2">
        <v>142584000000</v>
      </c>
      <c r="S5334" s="2">
        <v>144527000000</v>
      </c>
      <c r="T5334" s="2">
        <v>146974000000</v>
      </c>
      <c r="U5334" s="2">
        <v>149024000000</v>
      </c>
      <c r="V5334" s="2">
        <v>151277000000</v>
      </c>
      <c r="W5334" s="2">
        <v>153836000000</v>
      </c>
      <c r="X5334" s="2">
        <v>156099000000</v>
      </c>
      <c r="Y5334" s="2">
        <v>157962000000</v>
      </c>
      <c r="Z5334" s="2">
        <v>159627000000</v>
      </c>
      <c r="AA5334" s="2">
        <v>161289000000</v>
      </c>
      <c r="AB5334" s="2">
        <v>163446000000</v>
      </c>
      <c r="AC5334" s="2">
        <v>165615000000</v>
      </c>
      <c r="AD5334" s="2">
        <v>167882000000</v>
      </c>
      <c r="AE5334" s="2">
        <v>170044000000</v>
      </c>
      <c r="AF5334" s="2">
        <v>172617000000</v>
      </c>
    </row>
    <row r="5335" spans="1:32">
      <c r="A5335" t="s">
        <v>6837</v>
      </c>
      <c r="B5335" t="s">
        <v>19</v>
      </c>
      <c r="C5335" s="2">
        <v>72750000000</v>
      </c>
      <c r="D5335" s="2">
        <v>79971100000</v>
      </c>
      <c r="E5335" s="2">
        <v>79074600000</v>
      </c>
      <c r="F5335" s="2">
        <v>79194300000</v>
      </c>
      <c r="G5335" s="2">
        <v>77118800000</v>
      </c>
      <c r="H5335" s="2">
        <v>76829300000</v>
      </c>
      <c r="I5335" s="2">
        <v>77126200000</v>
      </c>
      <c r="J5335" s="2">
        <v>77660600000</v>
      </c>
      <c r="K5335" s="2">
        <v>78331100000</v>
      </c>
      <c r="L5335" s="2">
        <v>78935500000</v>
      </c>
      <c r="M5335" s="2">
        <v>79639200000</v>
      </c>
      <c r="N5335" s="2">
        <v>81081700000</v>
      </c>
      <c r="O5335" s="2">
        <v>82459300000</v>
      </c>
      <c r="P5335" s="2">
        <v>83888100000</v>
      </c>
      <c r="Q5335" s="2">
        <v>85129900000</v>
      </c>
      <c r="R5335" s="2">
        <v>86043500000</v>
      </c>
      <c r="S5335" s="2">
        <v>87179300000</v>
      </c>
      <c r="T5335" s="2">
        <v>88667800000</v>
      </c>
      <c r="U5335" s="2">
        <v>89929600000</v>
      </c>
      <c r="V5335" s="2">
        <v>91293500000</v>
      </c>
      <c r="W5335" s="2">
        <v>92842500000</v>
      </c>
      <c r="X5335" s="2">
        <v>94174800000</v>
      </c>
      <c r="Y5335" s="2">
        <v>95307900000</v>
      </c>
      <c r="Z5335" s="2">
        <v>96331900000</v>
      </c>
      <c r="AA5335" s="2">
        <v>97363100000</v>
      </c>
      <c r="AB5335" s="2">
        <v>98630600000</v>
      </c>
      <c r="AC5335" s="2">
        <v>99967500000</v>
      </c>
      <c r="AD5335" s="2">
        <v>101334000000</v>
      </c>
      <c r="AE5335" s="2">
        <v>102655000000</v>
      </c>
      <c r="AF5335" s="2">
        <v>104147000000</v>
      </c>
    </row>
    <row r="5336" spans="1:32">
      <c r="A5336" t="s">
        <v>6838</v>
      </c>
      <c r="B5336" t="s">
        <v>19</v>
      </c>
      <c r="C5336" s="2">
        <v>114672000000</v>
      </c>
      <c r="D5336" s="2">
        <v>126248000000</v>
      </c>
      <c r="E5336" s="2">
        <v>124595000000</v>
      </c>
      <c r="F5336" s="2">
        <v>125162000000</v>
      </c>
      <c r="G5336" s="2">
        <v>121851000000</v>
      </c>
      <c r="H5336" s="2">
        <v>121364000000</v>
      </c>
      <c r="I5336" s="2">
        <v>121798000000</v>
      </c>
      <c r="J5336" s="2">
        <v>122737000000</v>
      </c>
      <c r="K5336" s="2">
        <v>123777000000</v>
      </c>
      <c r="L5336" s="2">
        <v>124710000000</v>
      </c>
      <c r="M5336" s="2">
        <v>125837000000</v>
      </c>
      <c r="N5336" s="2">
        <v>128174000000</v>
      </c>
      <c r="O5336" s="2">
        <v>130316000000</v>
      </c>
      <c r="P5336" s="2">
        <v>132554000000</v>
      </c>
      <c r="Q5336" s="2">
        <v>134494000000</v>
      </c>
      <c r="R5336" s="2">
        <v>135928000000</v>
      </c>
      <c r="S5336" s="2">
        <v>137769000000</v>
      </c>
      <c r="T5336" s="2">
        <v>140114000000</v>
      </c>
      <c r="U5336" s="2">
        <v>142056000000</v>
      </c>
      <c r="V5336" s="2">
        <v>144208000000</v>
      </c>
      <c r="W5336" s="2">
        <v>146665000000</v>
      </c>
      <c r="X5336" s="2">
        <v>148723000000</v>
      </c>
      <c r="Y5336" s="2">
        <v>150480000000</v>
      </c>
      <c r="Z5336" s="2">
        <v>152037000000</v>
      </c>
      <c r="AA5336" s="2">
        <v>153692000000</v>
      </c>
      <c r="AB5336" s="2">
        <v>155644000000</v>
      </c>
      <c r="AC5336" s="2">
        <v>157804000000</v>
      </c>
      <c r="AD5336" s="2">
        <v>159860000000</v>
      </c>
      <c r="AE5336" s="2">
        <v>161909000000</v>
      </c>
      <c r="AF5336" s="2">
        <v>164274000000</v>
      </c>
    </row>
    <row r="5337" spans="1:32">
      <c r="A5337" t="s">
        <v>6839</v>
      </c>
      <c r="B5337" t="s">
        <v>19</v>
      </c>
      <c r="C5337" s="2">
        <v>1491480000</v>
      </c>
      <c r="D5337" s="2">
        <v>1614920000</v>
      </c>
      <c r="E5337" s="2">
        <v>1600210000</v>
      </c>
      <c r="F5337" s="2">
        <v>1615170000</v>
      </c>
      <c r="G5337" s="2">
        <v>1580840000</v>
      </c>
      <c r="H5337" s="2">
        <v>1577180000</v>
      </c>
      <c r="I5337" s="2">
        <v>1582980000</v>
      </c>
      <c r="J5337" s="2">
        <v>1593760000</v>
      </c>
      <c r="K5337" s="2">
        <v>1606530000</v>
      </c>
      <c r="L5337" s="2">
        <v>1618020000</v>
      </c>
      <c r="M5337" s="2">
        <v>1631490000</v>
      </c>
      <c r="N5337" s="2">
        <v>1657370000</v>
      </c>
      <c r="O5337" s="2">
        <v>1682530000</v>
      </c>
      <c r="P5337" s="2">
        <v>1708740000</v>
      </c>
      <c r="Q5337" s="2">
        <v>1732090000</v>
      </c>
      <c r="R5337" s="2">
        <v>1749510000</v>
      </c>
      <c r="S5337" s="2">
        <v>1770060000</v>
      </c>
      <c r="T5337" s="2">
        <v>1797730000</v>
      </c>
      <c r="U5337" s="2">
        <v>1820520000</v>
      </c>
      <c r="V5337" s="2">
        <v>1845450000</v>
      </c>
      <c r="W5337" s="2">
        <v>1874590000</v>
      </c>
      <c r="X5337" s="2">
        <v>1898870000</v>
      </c>
      <c r="Y5337" s="2">
        <v>1920150000</v>
      </c>
      <c r="Z5337" s="2">
        <v>1940500000</v>
      </c>
      <c r="AA5337" s="2">
        <v>1959690000</v>
      </c>
      <c r="AB5337" s="2">
        <v>1982620000</v>
      </c>
      <c r="AC5337" s="2">
        <v>2008080000</v>
      </c>
      <c r="AD5337" s="2">
        <v>2033470000</v>
      </c>
      <c r="AE5337" s="2">
        <v>2057650000</v>
      </c>
      <c r="AF5337" s="2">
        <v>2085290000</v>
      </c>
    </row>
    <row r="5338" spans="1:32">
      <c r="A5338" t="s">
        <v>6840</v>
      </c>
      <c r="B5338" t="s">
        <v>19</v>
      </c>
      <c r="C5338" s="2">
        <v>8869840000</v>
      </c>
      <c r="D5338" s="2">
        <v>9698110000</v>
      </c>
      <c r="E5338" s="2">
        <v>9590520000</v>
      </c>
      <c r="F5338" s="2">
        <v>9660050000</v>
      </c>
      <c r="G5338" s="2">
        <v>9426110000</v>
      </c>
      <c r="H5338" s="2">
        <v>9399260000</v>
      </c>
      <c r="I5338" s="2">
        <v>9440180000</v>
      </c>
      <c r="J5338" s="2">
        <v>9507760000</v>
      </c>
      <c r="K5338" s="2">
        <v>9589530000</v>
      </c>
      <c r="L5338" s="2">
        <v>9660970000</v>
      </c>
      <c r="M5338" s="2">
        <v>9745180000</v>
      </c>
      <c r="N5338" s="2">
        <v>9913610000</v>
      </c>
      <c r="O5338" s="2">
        <v>10078000000</v>
      </c>
      <c r="P5338" s="2">
        <v>10247000000</v>
      </c>
      <c r="Q5338" s="2">
        <v>10396200000</v>
      </c>
      <c r="R5338" s="2">
        <v>10509300000</v>
      </c>
      <c r="S5338" s="2">
        <v>10648300000</v>
      </c>
      <c r="T5338" s="2">
        <v>10826000000</v>
      </c>
      <c r="U5338" s="2">
        <v>10979300000</v>
      </c>
      <c r="V5338" s="2">
        <v>11145100000</v>
      </c>
      <c r="W5338" s="2">
        <v>11332700000</v>
      </c>
      <c r="X5338" s="2">
        <v>11501700000</v>
      </c>
      <c r="Y5338" s="2">
        <v>11641100000</v>
      </c>
      <c r="Z5338" s="2">
        <v>11770900000</v>
      </c>
      <c r="AA5338" s="2">
        <v>11899400000</v>
      </c>
      <c r="AB5338" s="2">
        <v>12056200000</v>
      </c>
      <c r="AC5338" s="2">
        <v>12226900000</v>
      </c>
      <c r="AD5338" s="2">
        <v>12397300000</v>
      </c>
      <c r="AE5338" s="2">
        <v>12556100000</v>
      </c>
      <c r="AF5338" s="2">
        <v>12748300000</v>
      </c>
    </row>
    <row r="5339" spans="1:32">
      <c r="A5339" t="s">
        <v>6841</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6842</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6843</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6844</v>
      </c>
      <c r="B5342" t="s">
        <v>19</v>
      </c>
      <c r="C5342" s="2">
        <v>56559900000000</v>
      </c>
      <c r="D5342" s="2">
        <v>52396100000000</v>
      </c>
      <c r="E5342" s="2">
        <v>46585100000000</v>
      </c>
      <c r="F5342" s="2">
        <v>45364300000000</v>
      </c>
      <c r="G5342" s="2">
        <v>43576300000000</v>
      </c>
      <c r="H5342" s="2">
        <v>40474900000000</v>
      </c>
      <c r="I5342" s="2">
        <v>37558500000000</v>
      </c>
      <c r="J5342" s="2">
        <v>35731300000000</v>
      </c>
      <c r="K5342" s="2">
        <v>36340400000000</v>
      </c>
      <c r="L5342" s="2">
        <v>36382500000000</v>
      </c>
      <c r="M5342" s="2">
        <v>36012800000000</v>
      </c>
      <c r="N5342" s="2">
        <v>35836300000000</v>
      </c>
      <c r="O5342" s="2">
        <v>35411200000000</v>
      </c>
      <c r="P5342" s="2">
        <v>35914800000000</v>
      </c>
      <c r="Q5342" s="2">
        <v>35886600000000</v>
      </c>
      <c r="R5342" s="2">
        <v>35048500000000</v>
      </c>
      <c r="S5342" s="2">
        <v>34454100000000</v>
      </c>
      <c r="T5342" s="2">
        <v>33947100000000</v>
      </c>
      <c r="U5342" s="2">
        <v>33022100000000</v>
      </c>
      <c r="V5342" s="2">
        <v>34081300000000</v>
      </c>
      <c r="W5342" s="2">
        <v>34978800000000</v>
      </c>
      <c r="X5342" s="2">
        <v>36221400000000</v>
      </c>
      <c r="Y5342" s="2">
        <v>37476500000000</v>
      </c>
      <c r="Z5342" s="2">
        <v>38834700000000</v>
      </c>
      <c r="AA5342" s="2">
        <v>39609700000000</v>
      </c>
      <c r="AB5342" s="2">
        <v>39963500000000</v>
      </c>
      <c r="AC5342" s="2">
        <v>41109800000000</v>
      </c>
      <c r="AD5342" s="2">
        <v>41571000000000</v>
      </c>
      <c r="AE5342" s="2">
        <v>42058300000000</v>
      </c>
      <c r="AF5342" s="2">
        <v>42516800000000</v>
      </c>
    </row>
    <row r="5343" spans="1:32">
      <c r="A5343" t="s">
        <v>6845</v>
      </c>
      <c r="B5343" t="s">
        <v>19</v>
      </c>
      <c r="C5343" s="2">
        <v>195493000000</v>
      </c>
      <c r="D5343" s="2">
        <v>208308000000</v>
      </c>
      <c r="E5343" s="2">
        <v>203627000000</v>
      </c>
      <c r="F5343" s="2">
        <v>225853000000</v>
      </c>
      <c r="G5343" s="2">
        <v>219760000000</v>
      </c>
      <c r="H5343" s="2">
        <v>204597000000</v>
      </c>
      <c r="I5343" s="2">
        <v>202894000000</v>
      </c>
      <c r="J5343" s="2">
        <v>208680000000</v>
      </c>
      <c r="K5343" s="2">
        <v>214722000000</v>
      </c>
      <c r="L5343" s="2">
        <v>218226000000</v>
      </c>
      <c r="M5343" s="2">
        <v>216755000000</v>
      </c>
      <c r="N5343" s="2">
        <v>213951000000</v>
      </c>
      <c r="O5343" s="2">
        <v>206343000000</v>
      </c>
      <c r="P5343" s="2">
        <v>206187000000</v>
      </c>
      <c r="Q5343" s="2">
        <v>205632000000</v>
      </c>
      <c r="R5343" s="2">
        <v>201940000000</v>
      </c>
      <c r="S5343" s="2">
        <v>199285000000</v>
      </c>
      <c r="T5343" s="2">
        <v>194243000000</v>
      </c>
      <c r="U5343" s="2">
        <v>189861000000</v>
      </c>
      <c r="V5343" s="2">
        <v>195209000000</v>
      </c>
      <c r="W5343" s="2">
        <v>198441000000</v>
      </c>
      <c r="X5343" s="2">
        <v>205301000000</v>
      </c>
      <c r="Y5343" s="2">
        <v>213262000000</v>
      </c>
      <c r="Z5343" s="2">
        <v>221333000000</v>
      </c>
      <c r="AA5343" s="2">
        <v>225958000000</v>
      </c>
      <c r="AB5343" s="2">
        <v>227747000000</v>
      </c>
      <c r="AC5343" s="2">
        <v>231925000000</v>
      </c>
      <c r="AD5343" s="2">
        <v>232742000000</v>
      </c>
      <c r="AE5343" s="2">
        <v>235373000000</v>
      </c>
      <c r="AF5343" s="2">
        <v>238855000000</v>
      </c>
    </row>
    <row r="5344" spans="1:32">
      <c r="A5344" t="s">
        <v>6846</v>
      </c>
      <c r="B5344" t="s">
        <v>19</v>
      </c>
      <c r="C5344" s="2">
        <v>39465700000</v>
      </c>
      <c r="D5344" s="2">
        <v>37109600000</v>
      </c>
      <c r="E5344" s="2">
        <v>33331400000</v>
      </c>
      <c r="F5344" s="2">
        <v>33067900000</v>
      </c>
      <c r="G5344" s="2">
        <v>31827900000</v>
      </c>
      <c r="H5344" s="2">
        <v>29542100000</v>
      </c>
      <c r="I5344" s="2">
        <v>27671500000</v>
      </c>
      <c r="J5344" s="2">
        <v>26646400000</v>
      </c>
      <c r="K5344" s="2">
        <v>27149200000</v>
      </c>
      <c r="L5344" s="2">
        <v>27248700000</v>
      </c>
      <c r="M5344" s="2">
        <v>26991700000</v>
      </c>
      <c r="N5344" s="2">
        <v>26831600000</v>
      </c>
      <c r="O5344" s="2">
        <v>26407400000</v>
      </c>
      <c r="P5344" s="2">
        <v>26715300000</v>
      </c>
      <c r="Q5344" s="2">
        <v>26682100000</v>
      </c>
      <c r="R5344" s="2">
        <v>26083600000</v>
      </c>
      <c r="S5344" s="2">
        <v>25660600000</v>
      </c>
      <c r="T5344" s="2">
        <v>25236400000</v>
      </c>
      <c r="U5344" s="2">
        <v>24564000000</v>
      </c>
      <c r="V5344" s="2">
        <v>25343300000</v>
      </c>
      <c r="W5344" s="2">
        <v>25967300000</v>
      </c>
      <c r="X5344" s="2">
        <v>26885900000</v>
      </c>
      <c r="Y5344" s="2">
        <v>27833400000</v>
      </c>
      <c r="Z5344" s="2">
        <v>28849100000</v>
      </c>
      <c r="AA5344" s="2">
        <v>29432000000</v>
      </c>
      <c r="AB5344" s="2">
        <v>29692600000</v>
      </c>
      <c r="AC5344" s="2">
        <v>30495800000</v>
      </c>
      <c r="AD5344" s="2">
        <v>30802700000</v>
      </c>
      <c r="AE5344" s="2">
        <v>31156500000</v>
      </c>
      <c r="AF5344" s="2">
        <v>31515100000</v>
      </c>
    </row>
    <row r="5345" spans="1:32">
      <c r="A5345" t="s">
        <v>6847</v>
      </c>
      <c r="B5345" t="s">
        <v>19</v>
      </c>
      <c r="C5345" s="2">
        <v>60733500000</v>
      </c>
      <c r="D5345" s="2">
        <v>56419900000</v>
      </c>
      <c r="E5345" s="2">
        <v>50211500000</v>
      </c>
      <c r="F5345" s="2">
        <v>49148200000</v>
      </c>
      <c r="G5345" s="2">
        <v>47236200000</v>
      </c>
      <c r="H5345" s="2">
        <v>43829200000</v>
      </c>
      <c r="I5345" s="2">
        <v>40736700000</v>
      </c>
      <c r="J5345" s="2">
        <v>38853200000</v>
      </c>
      <c r="K5345" s="2">
        <v>39526000000</v>
      </c>
      <c r="L5345" s="2">
        <v>39598000000</v>
      </c>
      <c r="M5345" s="2">
        <v>39205800000</v>
      </c>
      <c r="N5345" s="2">
        <v>39014900000</v>
      </c>
      <c r="O5345" s="2">
        <v>38517200000</v>
      </c>
      <c r="P5345" s="2">
        <v>39038100000</v>
      </c>
      <c r="Q5345" s="2">
        <v>38999400000</v>
      </c>
      <c r="R5345" s="2">
        <v>38098900000</v>
      </c>
      <c r="S5345" s="2">
        <v>37463600000</v>
      </c>
      <c r="T5345" s="2">
        <v>36893000000</v>
      </c>
      <c r="U5345" s="2">
        <v>35886800000</v>
      </c>
      <c r="V5345" s="2">
        <v>37043600000</v>
      </c>
      <c r="W5345" s="2">
        <v>38000500000</v>
      </c>
      <c r="X5345" s="2">
        <v>39350000000</v>
      </c>
      <c r="Y5345" s="2">
        <v>40717500000</v>
      </c>
      <c r="Z5345" s="2">
        <v>42195100000</v>
      </c>
      <c r="AA5345" s="2">
        <v>43041200000</v>
      </c>
      <c r="AB5345" s="2">
        <v>43429600000</v>
      </c>
      <c r="AC5345" s="2">
        <v>44660300000</v>
      </c>
      <c r="AD5345" s="2">
        <v>45149800000</v>
      </c>
      <c r="AE5345" s="2">
        <v>45670500000</v>
      </c>
      <c r="AF5345" s="2">
        <v>46177900000</v>
      </c>
    </row>
    <row r="5346" spans="1:32">
      <c r="A5346" t="s">
        <v>6848</v>
      </c>
      <c r="B5346" t="s">
        <v>19</v>
      </c>
      <c r="C5346" s="2">
        <v>38754000000</v>
      </c>
      <c r="D5346" s="2">
        <v>41132600000</v>
      </c>
      <c r="E5346" s="2">
        <v>40112000000</v>
      </c>
      <c r="F5346" s="2">
        <v>44334500000</v>
      </c>
      <c r="G5346" s="2">
        <v>43146200000</v>
      </c>
      <c r="H5346" s="2">
        <v>40155100000</v>
      </c>
      <c r="I5346" s="2">
        <v>39776600000</v>
      </c>
      <c r="J5346" s="2">
        <v>40855700000</v>
      </c>
      <c r="K5346" s="2">
        <v>42030500000</v>
      </c>
      <c r="L5346" s="2">
        <v>42689800000</v>
      </c>
      <c r="M5346" s="2">
        <v>42417300000</v>
      </c>
      <c r="N5346" s="2">
        <v>41873000000</v>
      </c>
      <c r="O5346" s="2">
        <v>40394200000</v>
      </c>
      <c r="P5346" s="2">
        <v>40383500000</v>
      </c>
      <c r="Q5346" s="2">
        <v>40259000000</v>
      </c>
      <c r="R5346" s="2">
        <v>39532300000</v>
      </c>
      <c r="S5346" s="2">
        <v>39013800000</v>
      </c>
      <c r="T5346" s="2">
        <v>38029500000</v>
      </c>
      <c r="U5346" s="2">
        <v>37173400000</v>
      </c>
      <c r="V5346" s="2">
        <v>38238500000</v>
      </c>
      <c r="W5346" s="2">
        <v>38869000000</v>
      </c>
      <c r="X5346" s="2">
        <v>40215800000</v>
      </c>
      <c r="Y5346" s="2">
        <v>41754200000</v>
      </c>
      <c r="Z5346" s="2">
        <v>43335700000</v>
      </c>
      <c r="AA5346" s="2">
        <v>44264300000</v>
      </c>
      <c r="AB5346" s="2">
        <v>44605300000</v>
      </c>
      <c r="AC5346" s="2">
        <v>45433800000</v>
      </c>
      <c r="AD5346" s="2">
        <v>45605500000</v>
      </c>
      <c r="AE5346" s="2">
        <v>46115900000</v>
      </c>
      <c r="AF5346" s="2">
        <v>46780900000</v>
      </c>
    </row>
    <row r="5347" spans="1:32">
      <c r="A5347" t="s">
        <v>6849</v>
      </c>
      <c r="B5347" t="s">
        <v>19</v>
      </c>
      <c r="C5347" s="2">
        <v>15491300000</v>
      </c>
      <c r="D5347" s="2">
        <v>16256400000</v>
      </c>
      <c r="E5347" s="2">
        <v>15742000000</v>
      </c>
      <c r="F5347" s="2">
        <v>17252700000</v>
      </c>
      <c r="G5347" s="2">
        <v>16777200000</v>
      </c>
      <c r="H5347" s="2">
        <v>15609200000</v>
      </c>
      <c r="I5347" s="2">
        <v>15399900000</v>
      </c>
      <c r="J5347" s="2">
        <v>15749900000</v>
      </c>
      <c r="K5347" s="2">
        <v>16194100000</v>
      </c>
      <c r="L5347" s="2">
        <v>16432900000</v>
      </c>
      <c r="M5347" s="2">
        <v>16322600000</v>
      </c>
      <c r="N5347" s="2">
        <v>16125300000</v>
      </c>
      <c r="O5347" s="2">
        <v>15572900000</v>
      </c>
      <c r="P5347" s="2">
        <v>15583300000</v>
      </c>
      <c r="Q5347" s="2">
        <v>15538000000</v>
      </c>
      <c r="R5347" s="2">
        <v>15251800000</v>
      </c>
      <c r="S5347" s="2">
        <v>15052100000</v>
      </c>
      <c r="T5347" s="2">
        <v>14674900000</v>
      </c>
      <c r="U5347" s="2">
        <v>14349100000</v>
      </c>
      <c r="V5347" s="2">
        <v>14757300000</v>
      </c>
      <c r="W5347" s="2">
        <v>15015000000</v>
      </c>
      <c r="X5347" s="2">
        <v>15532700000</v>
      </c>
      <c r="Y5347" s="2">
        <v>16120400000</v>
      </c>
      <c r="Z5347" s="2">
        <v>16737100000</v>
      </c>
      <c r="AA5347" s="2">
        <v>17090800000</v>
      </c>
      <c r="AB5347" s="2">
        <v>17218500000</v>
      </c>
      <c r="AC5347" s="2">
        <v>17554100000</v>
      </c>
      <c r="AD5347" s="2">
        <v>17623600000</v>
      </c>
      <c r="AE5347" s="2">
        <v>17824100000</v>
      </c>
      <c r="AF5347" s="2">
        <v>18081100000</v>
      </c>
    </row>
    <row r="5348" spans="1:32">
      <c r="A5348" t="s">
        <v>6850</v>
      </c>
      <c r="B5348" t="s">
        <v>19</v>
      </c>
      <c r="C5348" s="2">
        <v>2016800000</v>
      </c>
      <c r="D5348" s="2">
        <v>1958810000</v>
      </c>
      <c r="E5348" s="2">
        <v>1801510000</v>
      </c>
      <c r="F5348" s="2">
        <v>1847800000</v>
      </c>
      <c r="G5348" s="2">
        <v>1784820000</v>
      </c>
      <c r="H5348" s="2">
        <v>1657950000</v>
      </c>
      <c r="I5348" s="2">
        <v>1581810000</v>
      </c>
      <c r="J5348" s="2">
        <v>1557150000</v>
      </c>
      <c r="K5348" s="2">
        <v>1591850000</v>
      </c>
      <c r="L5348" s="2">
        <v>1604550000</v>
      </c>
      <c r="M5348" s="2">
        <v>1591010000</v>
      </c>
      <c r="N5348" s="2">
        <v>1577770000</v>
      </c>
      <c r="O5348" s="2">
        <v>1541850000</v>
      </c>
      <c r="P5348" s="2">
        <v>1553440000</v>
      </c>
      <c r="Q5348" s="2">
        <v>1550580000</v>
      </c>
      <c r="R5348" s="2">
        <v>1518080000</v>
      </c>
      <c r="S5348" s="2">
        <v>1495210000</v>
      </c>
      <c r="T5348" s="2">
        <v>1465900000</v>
      </c>
      <c r="U5348" s="2">
        <v>1428920000</v>
      </c>
      <c r="V5348" s="2">
        <v>1472730000</v>
      </c>
      <c r="W5348" s="2">
        <v>1504950000</v>
      </c>
      <c r="X5348" s="2">
        <v>1557780000</v>
      </c>
      <c r="Y5348" s="2">
        <v>1614320000</v>
      </c>
      <c r="Z5348" s="2">
        <v>1673960000</v>
      </c>
      <c r="AA5348" s="2">
        <v>1708340000</v>
      </c>
      <c r="AB5348" s="2">
        <v>1722860000</v>
      </c>
      <c r="AC5348" s="2">
        <v>1764520000</v>
      </c>
      <c r="AD5348" s="2">
        <v>1778410000</v>
      </c>
      <c r="AE5348" s="2">
        <v>1798730000</v>
      </c>
      <c r="AF5348" s="2">
        <v>1821150000</v>
      </c>
    </row>
    <row r="5349" spans="1:32">
      <c r="A5349" t="s">
        <v>6851</v>
      </c>
      <c r="B5349" t="s">
        <v>19</v>
      </c>
      <c r="C5349" s="2">
        <v>276468000</v>
      </c>
      <c r="D5349" s="2">
        <v>275648000</v>
      </c>
      <c r="E5349" s="2">
        <v>258171000</v>
      </c>
      <c r="F5349" s="2">
        <v>271302000</v>
      </c>
      <c r="G5349" s="2">
        <v>262705000</v>
      </c>
      <c r="H5349" s="2">
        <v>244201000</v>
      </c>
      <c r="I5349" s="2">
        <v>236040000</v>
      </c>
      <c r="J5349" s="2">
        <v>235752000</v>
      </c>
      <c r="K5349" s="2">
        <v>241523000</v>
      </c>
      <c r="L5349" s="2">
        <v>244121000</v>
      </c>
      <c r="M5349" s="2">
        <v>242316000</v>
      </c>
      <c r="N5349" s="2">
        <v>239844000</v>
      </c>
      <c r="O5349" s="2">
        <v>233355000</v>
      </c>
      <c r="P5349" s="2">
        <v>234426000</v>
      </c>
      <c r="Q5349" s="2">
        <v>233881000</v>
      </c>
      <c r="R5349" s="2">
        <v>229279000</v>
      </c>
      <c r="S5349" s="2">
        <v>225992000</v>
      </c>
      <c r="T5349" s="2">
        <v>221075000</v>
      </c>
      <c r="U5349" s="2">
        <v>215679000</v>
      </c>
      <c r="V5349" s="2">
        <v>222129000</v>
      </c>
      <c r="W5349" s="2">
        <v>226618000</v>
      </c>
      <c r="X5349" s="2">
        <v>234567000</v>
      </c>
      <c r="Y5349" s="2">
        <v>243261000</v>
      </c>
      <c r="Z5349" s="2">
        <v>252251000</v>
      </c>
      <c r="AA5349" s="2">
        <v>257553000</v>
      </c>
      <c r="AB5349" s="2">
        <v>259681000</v>
      </c>
      <c r="AC5349" s="2">
        <v>265382000</v>
      </c>
      <c r="AD5349" s="2">
        <v>267147000</v>
      </c>
      <c r="AE5349" s="2">
        <v>270177000</v>
      </c>
      <c r="AF5349" s="2">
        <v>273704000</v>
      </c>
    </row>
    <row r="5350" spans="1:32">
      <c r="A5350" t="s">
        <v>6852</v>
      </c>
      <c r="B5350" t="s">
        <v>19</v>
      </c>
      <c r="C5350" s="2">
        <v>2099240000</v>
      </c>
      <c r="D5350" s="2">
        <v>2098880000</v>
      </c>
      <c r="E5350" s="2">
        <v>1969540000</v>
      </c>
      <c r="F5350" s="2">
        <v>2074770000</v>
      </c>
      <c r="G5350" s="2">
        <v>2010230000</v>
      </c>
      <c r="H5350" s="2">
        <v>1868480000</v>
      </c>
      <c r="I5350" s="2">
        <v>1807190000</v>
      </c>
      <c r="J5350" s="2">
        <v>1808290000</v>
      </c>
      <c r="K5350" s="2">
        <v>1853070000</v>
      </c>
      <c r="L5350" s="2">
        <v>1873700000</v>
      </c>
      <c r="M5350" s="2">
        <v>1859420000</v>
      </c>
      <c r="N5350" s="2">
        <v>1840780000</v>
      </c>
      <c r="O5350" s="2">
        <v>1789780000</v>
      </c>
      <c r="P5350" s="2">
        <v>1798220000</v>
      </c>
      <c r="Q5350" s="2">
        <v>1793580000</v>
      </c>
      <c r="R5350" s="2">
        <v>1758590000</v>
      </c>
      <c r="S5350" s="2">
        <v>1733350000</v>
      </c>
      <c r="T5350" s="2">
        <v>1695230000</v>
      </c>
      <c r="U5350" s="2">
        <v>1654070000</v>
      </c>
      <c r="V5350" s="2">
        <v>1703580000</v>
      </c>
      <c r="W5350" s="2">
        <v>1737920000</v>
      </c>
      <c r="X5350" s="2">
        <v>1798380000</v>
      </c>
      <c r="Y5350" s="2">
        <v>1864680000</v>
      </c>
      <c r="Z5350" s="2">
        <v>1933990000</v>
      </c>
      <c r="AA5350" s="2">
        <v>1974190000</v>
      </c>
      <c r="AB5350" s="2">
        <v>1990580000</v>
      </c>
      <c r="AC5350" s="2">
        <v>2034140000</v>
      </c>
      <c r="AD5350" s="2">
        <v>2047460000</v>
      </c>
      <c r="AE5350" s="2">
        <v>2070730000</v>
      </c>
      <c r="AF5350" s="2">
        <v>2098330000</v>
      </c>
    </row>
    <row r="5351" spans="1:32">
      <c r="A5351" t="s">
        <v>6853</v>
      </c>
      <c r="B5351" t="s">
        <v>19</v>
      </c>
      <c r="C5351" s="2">
        <v>2601190000000</v>
      </c>
      <c r="D5351" s="2">
        <v>2783770000000</v>
      </c>
      <c r="E5351" s="2">
        <v>2886810000000</v>
      </c>
      <c r="F5351" s="2">
        <v>2911660000000</v>
      </c>
      <c r="G5351" s="2">
        <v>2793520000000</v>
      </c>
      <c r="H5351" s="2">
        <v>2709490000000</v>
      </c>
      <c r="I5351" s="2">
        <v>2705860000000</v>
      </c>
      <c r="J5351" s="2">
        <v>2454960000000</v>
      </c>
      <c r="K5351" s="2">
        <v>2507010000000</v>
      </c>
      <c r="L5351" s="2">
        <v>2534260000000</v>
      </c>
      <c r="M5351" s="2">
        <v>2503670000000</v>
      </c>
      <c r="N5351" s="2">
        <v>2439860000000</v>
      </c>
      <c r="O5351" s="2">
        <v>2357870000000</v>
      </c>
      <c r="P5351" s="2">
        <v>2380370000000</v>
      </c>
      <c r="Q5351" s="2">
        <v>2386690000000</v>
      </c>
      <c r="R5351" s="2">
        <v>2335440000000</v>
      </c>
      <c r="S5351" s="2">
        <v>2290790000000</v>
      </c>
      <c r="T5351" s="2">
        <v>2249270000000</v>
      </c>
      <c r="U5351" s="2">
        <v>2217830000000</v>
      </c>
      <c r="V5351" s="2">
        <v>2257680000000</v>
      </c>
      <c r="W5351" s="2">
        <v>2315440000000</v>
      </c>
      <c r="X5351" s="2">
        <v>2398490000000</v>
      </c>
      <c r="Y5351" s="2">
        <v>2493540000000</v>
      </c>
      <c r="Z5351" s="2">
        <v>2591180000000</v>
      </c>
      <c r="AA5351" s="2">
        <v>2646580000000</v>
      </c>
      <c r="AB5351" s="2">
        <v>2652340000000</v>
      </c>
      <c r="AC5351" s="2">
        <v>2706770000000</v>
      </c>
      <c r="AD5351" s="2">
        <v>2719100000000</v>
      </c>
      <c r="AE5351" s="2">
        <v>2774320000000</v>
      </c>
      <c r="AF5351" s="2">
        <v>2806900000000</v>
      </c>
    </row>
    <row r="5352" spans="1:32">
      <c r="A5352" t="s">
        <v>6854</v>
      </c>
      <c r="B5352" t="s">
        <v>19</v>
      </c>
      <c r="C5352" s="2">
        <v>83920000</v>
      </c>
      <c r="D5352" s="2">
        <v>77546700</v>
      </c>
      <c r="E5352" s="2">
        <v>68731400</v>
      </c>
      <c r="F5352" s="2">
        <v>66867000</v>
      </c>
      <c r="G5352" s="2">
        <v>64223300</v>
      </c>
      <c r="H5352" s="2">
        <v>59581500</v>
      </c>
      <c r="I5352" s="2">
        <v>55179000</v>
      </c>
      <c r="J5352" s="2">
        <v>52393900</v>
      </c>
      <c r="K5352" s="2">
        <v>53263900</v>
      </c>
      <c r="L5352" s="2">
        <v>53312200</v>
      </c>
      <c r="M5352" s="2">
        <v>52773000</v>
      </c>
      <c r="N5352" s="2">
        <v>52542800</v>
      </c>
      <c r="O5352" s="2">
        <v>51949900</v>
      </c>
      <c r="P5352" s="2">
        <v>52696200</v>
      </c>
      <c r="Q5352" s="2">
        <v>52651400</v>
      </c>
      <c r="R5352" s="2">
        <v>51419400</v>
      </c>
      <c r="S5352" s="2">
        <v>50550200</v>
      </c>
      <c r="T5352" s="2">
        <v>49812000</v>
      </c>
      <c r="U5352" s="2">
        <v>48438700</v>
      </c>
      <c r="V5352" s="2">
        <v>50011500</v>
      </c>
      <c r="W5352" s="2">
        <v>51331500</v>
      </c>
      <c r="X5352" s="2">
        <v>53156300</v>
      </c>
      <c r="Y5352" s="2">
        <v>54992800</v>
      </c>
      <c r="Z5352" s="2">
        <v>56983700</v>
      </c>
      <c r="AA5352" s="2">
        <v>58120600</v>
      </c>
      <c r="AB5352" s="2">
        <v>58650800</v>
      </c>
      <c r="AC5352" s="2">
        <v>60346700</v>
      </c>
      <c r="AD5352" s="2">
        <v>61035600</v>
      </c>
      <c r="AE5352" s="2">
        <v>61739600</v>
      </c>
      <c r="AF5352" s="2">
        <v>62413400</v>
      </c>
    </row>
    <row r="5353" spans="1:32">
      <c r="A5353" t="s">
        <v>6855</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6856</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6857</v>
      </c>
      <c r="B5355" t="s">
        <v>19</v>
      </c>
      <c r="C5355" s="2">
        <v>190700000000</v>
      </c>
      <c r="D5355" s="2">
        <v>190700000000</v>
      </c>
      <c r="E5355" s="2">
        <v>190700000000</v>
      </c>
      <c r="F5355" s="2">
        <v>194500000000</v>
      </c>
      <c r="G5355" s="2">
        <v>196400000000</v>
      </c>
      <c r="H5355" s="2">
        <v>198300000000</v>
      </c>
      <c r="I5355" s="2">
        <v>200100000000</v>
      </c>
      <c r="J5355" s="2">
        <v>202200000000</v>
      </c>
      <c r="K5355" s="2">
        <v>204400000000</v>
      </c>
      <c r="L5355" s="2">
        <v>206500000000</v>
      </c>
      <c r="M5355" s="2">
        <v>208600000000</v>
      </c>
      <c r="N5355" s="2">
        <v>210700000000</v>
      </c>
      <c r="O5355" s="2">
        <v>213000000000</v>
      </c>
      <c r="P5355" s="2">
        <v>215200000000</v>
      </c>
      <c r="Q5355" s="2">
        <v>217500000000</v>
      </c>
      <c r="R5355" s="2">
        <v>219800000000</v>
      </c>
      <c r="S5355" s="2">
        <v>222100000000</v>
      </c>
      <c r="T5355" s="2">
        <v>224500000000</v>
      </c>
      <c r="U5355" s="2">
        <v>226900000000</v>
      </c>
      <c r="V5355" s="2">
        <v>229300000000</v>
      </c>
      <c r="W5355" s="2">
        <v>231700000000</v>
      </c>
      <c r="X5355" s="2">
        <v>234100000000</v>
      </c>
      <c r="Y5355" s="2">
        <v>236600000000</v>
      </c>
      <c r="Z5355" s="2">
        <v>239000000000</v>
      </c>
      <c r="AA5355" s="2">
        <v>241500000000</v>
      </c>
      <c r="AB5355" s="2">
        <v>243900000000</v>
      </c>
      <c r="AC5355" s="2">
        <v>246400000000</v>
      </c>
      <c r="AD5355" s="2">
        <v>248800000000</v>
      </c>
      <c r="AE5355" s="2">
        <v>251300000000</v>
      </c>
      <c r="AF5355" s="2">
        <v>253800000000</v>
      </c>
    </row>
    <row r="5356" spans="1:32">
      <c r="A5356" t="s">
        <v>6858</v>
      </c>
      <c r="B5356" t="s">
        <v>19</v>
      </c>
      <c r="C5356" s="2">
        <v>1479000000000</v>
      </c>
      <c r="D5356" s="2">
        <v>1479000000000</v>
      </c>
      <c r="E5356" s="2">
        <v>1479000000000</v>
      </c>
      <c r="F5356" s="2">
        <v>1509000000000</v>
      </c>
      <c r="G5356" s="2">
        <v>1523000000000</v>
      </c>
      <c r="H5356" s="2">
        <v>1538000000000</v>
      </c>
      <c r="I5356" s="2">
        <v>1553000000000</v>
      </c>
      <c r="J5356" s="2">
        <v>1569000000000</v>
      </c>
      <c r="K5356" s="2">
        <v>1585000000000</v>
      </c>
      <c r="L5356" s="2">
        <v>1602000000000</v>
      </c>
      <c r="M5356" s="2">
        <v>1618000000000</v>
      </c>
      <c r="N5356" s="2">
        <v>1634000000000</v>
      </c>
      <c r="O5356" s="2">
        <v>1652000000000</v>
      </c>
      <c r="P5356" s="2">
        <v>1670000000000</v>
      </c>
      <c r="Q5356" s="2">
        <v>1688000000000</v>
      </c>
      <c r="R5356" s="2">
        <v>1705000000000</v>
      </c>
      <c r="S5356" s="2">
        <v>1723000000000</v>
      </c>
      <c r="T5356" s="2">
        <v>1742000000000</v>
      </c>
      <c r="U5356" s="2">
        <v>1760000000000</v>
      </c>
      <c r="V5356" s="2">
        <v>1779000000000</v>
      </c>
      <c r="W5356" s="2">
        <v>1798000000000</v>
      </c>
      <c r="X5356" s="2">
        <v>1816000000000</v>
      </c>
      <c r="Y5356" s="2">
        <v>1835000000000</v>
      </c>
      <c r="Z5356" s="2">
        <v>1854000000000</v>
      </c>
      <c r="AA5356" s="2">
        <v>1873000000000</v>
      </c>
      <c r="AB5356" s="2">
        <v>1892000000000</v>
      </c>
      <c r="AC5356" s="2">
        <v>1911000000000</v>
      </c>
      <c r="AD5356" s="2">
        <v>1930000000000</v>
      </c>
      <c r="AE5356" s="2">
        <v>1950000000000</v>
      </c>
      <c r="AF5356" s="2">
        <v>1969000000000</v>
      </c>
    </row>
    <row r="5357" spans="1:32">
      <c r="A5357" t="s">
        <v>6859</v>
      </c>
      <c r="B5357" t="s">
        <v>19</v>
      </c>
      <c r="C5357" s="2">
        <v>83640000000</v>
      </c>
      <c r="D5357" s="2">
        <v>83640000000</v>
      </c>
      <c r="E5357" s="2">
        <v>83640000000</v>
      </c>
      <c r="F5357" s="2">
        <v>85300000000</v>
      </c>
      <c r="G5357" s="2">
        <v>86130000000</v>
      </c>
      <c r="H5357" s="2">
        <v>86960000000</v>
      </c>
      <c r="I5357" s="2">
        <v>87790000000</v>
      </c>
      <c r="J5357" s="2">
        <v>88710000000</v>
      </c>
      <c r="K5357" s="2">
        <v>89630000000</v>
      </c>
      <c r="L5357" s="2">
        <v>90560000000</v>
      </c>
      <c r="M5357" s="2">
        <v>91480000000</v>
      </c>
      <c r="N5357" s="2">
        <v>92400000000</v>
      </c>
      <c r="O5357" s="2">
        <v>93400000000</v>
      </c>
      <c r="P5357" s="2">
        <v>94410000000</v>
      </c>
      <c r="Q5357" s="2">
        <v>95410000000</v>
      </c>
      <c r="R5357" s="2">
        <v>96410000000</v>
      </c>
      <c r="S5357" s="2">
        <v>97410000000</v>
      </c>
      <c r="T5357" s="2">
        <v>98460000000</v>
      </c>
      <c r="U5357" s="2">
        <v>99520000000</v>
      </c>
      <c r="V5357" s="2">
        <v>100600000000</v>
      </c>
      <c r="W5357" s="2">
        <v>101600000000</v>
      </c>
      <c r="X5357" s="2">
        <v>102700000000</v>
      </c>
      <c r="Y5357" s="2">
        <v>103800000000</v>
      </c>
      <c r="Z5357" s="2">
        <v>104800000000</v>
      </c>
      <c r="AA5357" s="2">
        <v>105900000000</v>
      </c>
      <c r="AB5357" s="2">
        <v>107000000000</v>
      </c>
      <c r="AC5357" s="2">
        <v>108100000000</v>
      </c>
      <c r="AD5357" s="2">
        <v>109100000000</v>
      </c>
      <c r="AE5357" s="2">
        <v>110200000000</v>
      </c>
      <c r="AF5357" s="2">
        <v>111300000000</v>
      </c>
    </row>
    <row r="5358" spans="1:32">
      <c r="A5358" t="s">
        <v>6860</v>
      </c>
      <c r="B5358" t="s">
        <v>19</v>
      </c>
      <c r="C5358" s="2">
        <v>253000000000</v>
      </c>
      <c r="D5358" s="2">
        <v>253000000000</v>
      </c>
      <c r="E5358" s="2">
        <v>253000000000</v>
      </c>
      <c r="F5358" s="2">
        <v>258000000000</v>
      </c>
      <c r="G5358" s="2">
        <v>260500000000</v>
      </c>
      <c r="H5358" s="2">
        <v>263100000000</v>
      </c>
      <c r="I5358" s="2">
        <v>265600000000</v>
      </c>
      <c r="J5358" s="2">
        <v>268400000000</v>
      </c>
      <c r="K5358" s="2">
        <v>271100000000</v>
      </c>
      <c r="L5358" s="2">
        <v>273900000000</v>
      </c>
      <c r="M5358" s="2">
        <v>276700000000</v>
      </c>
      <c r="N5358" s="2">
        <v>279500000000</v>
      </c>
      <c r="O5358" s="2">
        <v>282600000000</v>
      </c>
      <c r="P5358" s="2">
        <v>285600000000</v>
      </c>
      <c r="Q5358" s="2">
        <v>288600000000</v>
      </c>
      <c r="R5358" s="2">
        <v>291600000000</v>
      </c>
      <c r="S5358" s="2">
        <v>294700000000</v>
      </c>
      <c r="T5358" s="2">
        <v>297900000000</v>
      </c>
      <c r="U5358" s="2">
        <v>301100000000</v>
      </c>
      <c r="V5358" s="2">
        <v>304200000000</v>
      </c>
      <c r="W5358" s="2">
        <v>307400000000</v>
      </c>
      <c r="X5358" s="2">
        <v>310600000000</v>
      </c>
      <c r="Y5358" s="2">
        <v>313900000000</v>
      </c>
      <c r="Z5358" s="2">
        <v>317100000000</v>
      </c>
      <c r="AA5358" s="2">
        <v>320400000000</v>
      </c>
      <c r="AB5358" s="2">
        <v>323600000000</v>
      </c>
      <c r="AC5358" s="2">
        <v>326900000000</v>
      </c>
      <c r="AD5358" s="2">
        <v>330100000000</v>
      </c>
      <c r="AE5358" s="2">
        <v>333400000000</v>
      </c>
      <c r="AF5358" s="2">
        <v>336700000000</v>
      </c>
    </row>
    <row r="5359" spans="1:32">
      <c r="A5359" t="s">
        <v>6861</v>
      </c>
      <c r="B5359" t="s">
        <v>19</v>
      </c>
      <c r="C5359" s="2">
        <v>227400000000</v>
      </c>
      <c r="D5359" s="2">
        <v>227400000000</v>
      </c>
      <c r="E5359" s="2">
        <v>227400000000</v>
      </c>
      <c r="F5359" s="2">
        <v>231900000000</v>
      </c>
      <c r="G5359" s="2">
        <v>234200000000</v>
      </c>
      <c r="H5359" s="2">
        <v>236400000000</v>
      </c>
      <c r="I5359" s="2">
        <v>238700000000</v>
      </c>
      <c r="J5359" s="2">
        <v>241200000000</v>
      </c>
      <c r="K5359" s="2">
        <v>243700000000</v>
      </c>
      <c r="L5359" s="2">
        <v>246200000000</v>
      </c>
      <c r="M5359" s="2">
        <v>248700000000</v>
      </c>
      <c r="N5359" s="2">
        <v>251200000000</v>
      </c>
      <c r="O5359" s="2">
        <v>253900000000</v>
      </c>
      <c r="P5359" s="2">
        <v>256700000000</v>
      </c>
      <c r="Q5359" s="2">
        <v>259400000000</v>
      </c>
      <c r="R5359" s="2">
        <v>262100000000</v>
      </c>
      <c r="S5359" s="2">
        <v>264800000000</v>
      </c>
      <c r="T5359" s="2">
        <v>267700000000</v>
      </c>
      <c r="U5359" s="2">
        <v>270600000000</v>
      </c>
      <c r="V5359" s="2">
        <v>273400000000</v>
      </c>
      <c r="W5359" s="2">
        <v>276300000000</v>
      </c>
      <c r="X5359" s="2">
        <v>279200000000</v>
      </c>
      <c r="Y5359" s="2">
        <v>282100000000</v>
      </c>
      <c r="Z5359" s="2">
        <v>285000000000</v>
      </c>
      <c r="AA5359" s="2">
        <v>287900000000</v>
      </c>
      <c r="AB5359" s="2">
        <v>290900000000</v>
      </c>
      <c r="AC5359" s="2">
        <v>293800000000</v>
      </c>
      <c r="AD5359" s="2">
        <v>296700000000</v>
      </c>
      <c r="AE5359" s="2">
        <v>299700000000</v>
      </c>
      <c r="AF5359" s="2">
        <v>302600000000</v>
      </c>
    </row>
    <row r="5360" spans="1:32">
      <c r="A5360" t="s">
        <v>6862</v>
      </c>
      <c r="B5360" t="s">
        <v>19</v>
      </c>
      <c r="C5360" s="2">
        <v>35930000000</v>
      </c>
      <c r="D5360" s="2">
        <v>35930000000</v>
      </c>
      <c r="E5360" s="2">
        <v>35930000000</v>
      </c>
      <c r="F5360" s="2">
        <v>36650000000</v>
      </c>
      <c r="G5360" s="2">
        <v>37000000000</v>
      </c>
      <c r="H5360" s="2">
        <v>37360000000</v>
      </c>
      <c r="I5360" s="2">
        <v>37720000000</v>
      </c>
      <c r="J5360" s="2">
        <v>38110000000</v>
      </c>
      <c r="K5360" s="2">
        <v>38510000000</v>
      </c>
      <c r="L5360" s="2">
        <v>38910000000</v>
      </c>
      <c r="M5360" s="2">
        <v>39300000000</v>
      </c>
      <c r="N5360" s="2">
        <v>39700000000</v>
      </c>
      <c r="O5360" s="2">
        <v>40130000000</v>
      </c>
      <c r="P5360" s="2">
        <v>40560000000</v>
      </c>
      <c r="Q5360" s="2">
        <v>40990000000</v>
      </c>
      <c r="R5360" s="2">
        <v>41420000000</v>
      </c>
      <c r="S5360" s="2">
        <v>41850000000</v>
      </c>
      <c r="T5360" s="2">
        <v>42300000000</v>
      </c>
      <c r="U5360" s="2">
        <v>42760000000</v>
      </c>
      <c r="V5360" s="2">
        <v>43210000000</v>
      </c>
      <c r="W5360" s="2">
        <v>43660000000</v>
      </c>
      <c r="X5360" s="2">
        <v>44120000000</v>
      </c>
      <c r="Y5360" s="2">
        <v>44580000000</v>
      </c>
      <c r="Z5360" s="2">
        <v>45040000000</v>
      </c>
      <c r="AA5360" s="2">
        <v>45500000000</v>
      </c>
      <c r="AB5360" s="2">
        <v>45960000000</v>
      </c>
      <c r="AC5360" s="2">
        <v>46420000000</v>
      </c>
      <c r="AD5360" s="2">
        <v>46890000000</v>
      </c>
      <c r="AE5360" s="2">
        <v>47350000000</v>
      </c>
      <c r="AF5360" s="2">
        <v>47820000000</v>
      </c>
    </row>
    <row r="5361" spans="1:32">
      <c r="A5361" t="s">
        <v>6863</v>
      </c>
      <c r="B5361" t="s">
        <v>19</v>
      </c>
      <c r="C5361" s="2">
        <v>23700000000</v>
      </c>
      <c r="D5361" s="2">
        <v>23700000000</v>
      </c>
      <c r="E5361" s="2">
        <v>23700000000</v>
      </c>
      <c r="F5361" s="2">
        <v>24170000000</v>
      </c>
      <c r="G5361" s="2">
        <v>24400000000</v>
      </c>
      <c r="H5361" s="2">
        <v>24640000000</v>
      </c>
      <c r="I5361" s="2">
        <v>24870000000</v>
      </c>
      <c r="J5361" s="2">
        <v>25130000000</v>
      </c>
      <c r="K5361" s="2">
        <v>25390000000</v>
      </c>
      <c r="L5361" s="2">
        <v>25660000000</v>
      </c>
      <c r="M5361" s="2">
        <v>25920000000</v>
      </c>
      <c r="N5361" s="2">
        <v>26180000000</v>
      </c>
      <c r="O5361" s="2">
        <v>26460000000</v>
      </c>
      <c r="P5361" s="2">
        <v>26750000000</v>
      </c>
      <c r="Q5361" s="2">
        <v>27030000000</v>
      </c>
      <c r="R5361" s="2">
        <v>27310000000</v>
      </c>
      <c r="S5361" s="2">
        <v>27600000000</v>
      </c>
      <c r="T5361" s="2">
        <v>27900000000</v>
      </c>
      <c r="U5361" s="2">
        <v>28190000000</v>
      </c>
      <c r="V5361" s="2">
        <v>28490000000</v>
      </c>
      <c r="W5361" s="2">
        <v>28790000000</v>
      </c>
      <c r="X5361" s="2">
        <v>29090000000</v>
      </c>
      <c r="Y5361" s="2">
        <v>29400000000</v>
      </c>
      <c r="Z5361" s="2">
        <v>29700000000</v>
      </c>
      <c r="AA5361" s="2">
        <v>30000000000</v>
      </c>
      <c r="AB5361" s="2">
        <v>30310000000</v>
      </c>
      <c r="AC5361" s="2">
        <v>30610000000</v>
      </c>
      <c r="AD5361" s="2">
        <v>30920000000</v>
      </c>
      <c r="AE5361" s="2">
        <v>31230000000</v>
      </c>
      <c r="AF5361" s="2">
        <v>31530000000</v>
      </c>
    </row>
    <row r="5362" spans="1:32">
      <c r="A5362" t="s">
        <v>6864</v>
      </c>
      <c r="B5362" t="s">
        <v>19</v>
      </c>
      <c r="C5362" s="2">
        <v>84690000000</v>
      </c>
      <c r="D5362" s="2">
        <v>84690000000</v>
      </c>
      <c r="E5362" s="2">
        <v>84690000000</v>
      </c>
      <c r="F5362" s="2">
        <v>86370000000</v>
      </c>
      <c r="G5362" s="2">
        <v>87210000000</v>
      </c>
      <c r="H5362" s="2">
        <v>88050000000</v>
      </c>
      <c r="I5362" s="2">
        <v>88890000000</v>
      </c>
      <c r="J5362" s="2">
        <v>89820000000</v>
      </c>
      <c r="K5362" s="2">
        <v>90760000000</v>
      </c>
      <c r="L5362" s="2">
        <v>91690000000</v>
      </c>
      <c r="M5362" s="2">
        <v>92630000000</v>
      </c>
      <c r="N5362" s="2">
        <v>93560000000</v>
      </c>
      <c r="O5362" s="2">
        <v>94580000000</v>
      </c>
      <c r="P5362" s="2">
        <v>95590000000</v>
      </c>
      <c r="Q5362" s="2">
        <v>96610000000</v>
      </c>
      <c r="R5362" s="2">
        <v>97620000000</v>
      </c>
      <c r="S5362" s="2">
        <v>98630000000</v>
      </c>
      <c r="T5362" s="2">
        <v>99700000000</v>
      </c>
      <c r="U5362" s="2">
        <v>100800000000</v>
      </c>
      <c r="V5362" s="2">
        <v>101800000000</v>
      </c>
      <c r="W5362" s="2">
        <v>102900000000</v>
      </c>
      <c r="X5362" s="2">
        <v>104000000000</v>
      </c>
      <c r="Y5362" s="2">
        <v>105100000000</v>
      </c>
      <c r="Z5362" s="2">
        <v>106100000000</v>
      </c>
      <c r="AA5362" s="2">
        <v>107200000000</v>
      </c>
      <c r="AB5362" s="2">
        <v>108300000000</v>
      </c>
      <c r="AC5362" s="2">
        <v>109400000000</v>
      </c>
      <c r="AD5362" s="2">
        <v>110500000000</v>
      </c>
      <c r="AE5362" s="2">
        <v>111600000000</v>
      </c>
      <c r="AF5362" s="2">
        <v>112700000000</v>
      </c>
    </row>
    <row r="5363" spans="1:32">
      <c r="A5363" t="s">
        <v>6865</v>
      </c>
      <c r="B5363" t="s">
        <v>19</v>
      </c>
      <c r="C5363" s="2">
        <v>5232000000000</v>
      </c>
      <c r="D5363" s="2">
        <v>5232000000000</v>
      </c>
      <c r="E5363" s="2">
        <v>5336000000000</v>
      </c>
      <c r="F5363" s="2">
        <v>5388000000000</v>
      </c>
      <c r="G5363" s="2">
        <v>5440000000000</v>
      </c>
      <c r="H5363" s="2">
        <v>5492000000000</v>
      </c>
      <c r="I5363" s="2">
        <v>5549000000000</v>
      </c>
      <c r="J5363" s="2">
        <v>5607000000000</v>
      </c>
      <c r="K5363" s="2">
        <v>5665000000000</v>
      </c>
      <c r="L5363" s="2">
        <v>5723000000000</v>
      </c>
      <c r="M5363" s="2">
        <v>5780000000000</v>
      </c>
      <c r="N5363" s="2">
        <v>5843000000000</v>
      </c>
      <c r="O5363" s="2">
        <v>5906000000000</v>
      </c>
      <c r="P5363" s="2">
        <v>5968000000000</v>
      </c>
      <c r="Q5363" s="2">
        <v>6031000000000</v>
      </c>
      <c r="R5363" s="2">
        <v>6094000000000</v>
      </c>
      <c r="S5363" s="2">
        <v>6159000000000</v>
      </c>
      <c r="T5363" s="2">
        <v>6225000000000</v>
      </c>
      <c r="U5363" s="2">
        <v>6291000000000</v>
      </c>
      <c r="V5363" s="2">
        <v>6357000000000</v>
      </c>
      <c r="W5363" s="2">
        <v>6423000000000</v>
      </c>
      <c r="X5363" s="2">
        <v>6491000000000</v>
      </c>
      <c r="Y5363" s="2">
        <v>6558000000000</v>
      </c>
      <c r="Z5363" s="2">
        <v>6625000000000</v>
      </c>
      <c r="AA5363" s="2">
        <v>6692000000000</v>
      </c>
      <c r="AB5363" s="2">
        <v>6759000000000</v>
      </c>
      <c r="AC5363" s="2">
        <v>6827000000000</v>
      </c>
      <c r="AD5363" s="2">
        <v>6895000000000</v>
      </c>
      <c r="AE5363" s="2">
        <v>6962000000000</v>
      </c>
      <c r="AF5363" s="2">
        <v>7030000000000</v>
      </c>
    </row>
    <row r="5364" spans="1:32">
      <c r="A5364" t="s">
        <v>6866</v>
      </c>
      <c r="B5364" t="s">
        <v>19</v>
      </c>
      <c r="C5364" s="2">
        <v>85660000000</v>
      </c>
      <c r="D5364" s="2">
        <v>85660000000</v>
      </c>
      <c r="E5364" s="2">
        <v>86550000000</v>
      </c>
      <c r="F5364" s="2">
        <v>87000000000</v>
      </c>
      <c r="G5364" s="2">
        <v>87440000000</v>
      </c>
      <c r="H5364" s="2">
        <v>87890000000</v>
      </c>
      <c r="I5364" s="2">
        <v>88300000000</v>
      </c>
      <c r="J5364" s="2">
        <v>88710000000</v>
      </c>
      <c r="K5364" s="2">
        <v>89120000000</v>
      </c>
      <c r="L5364" s="2">
        <v>89530000000</v>
      </c>
      <c r="M5364" s="2">
        <v>89940000000</v>
      </c>
      <c r="N5364" s="2">
        <v>90310000000</v>
      </c>
      <c r="O5364" s="2">
        <v>90680000000</v>
      </c>
      <c r="P5364" s="2">
        <v>91040000000</v>
      </c>
      <c r="Q5364" s="2">
        <v>91410000000</v>
      </c>
      <c r="R5364" s="2">
        <v>91780000000</v>
      </c>
      <c r="S5364" s="2">
        <v>92100000000</v>
      </c>
      <c r="T5364" s="2">
        <v>92430000000</v>
      </c>
      <c r="U5364" s="2">
        <v>92760000000</v>
      </c>
      <c r="V5364" s="2">
        <v>93090000000</v>
      </c>
      <c r="W5364" s="2">
        <v>93420000000</v>
      </c>
      <c r="X5364" s="2">
        <v>93710000000</v>
      </c>
      <c r="Y5364" s="2">
        <v>94010000000</v>
      </c>
      <c r="Z5364" s="2">
        <v>94310000000</v>
      </c>
      <c r="AA5364" s="2">
        <v>94600000000</v>
      </c>
      <c r="AB5364" s="2">
        <v>94900000000</v>
      </c>
      <c r="AC5364" s="2">
        <v>95190000000</v>
      </c>
      <c r="AD5364" s="2">
        <v>95470000000</v>
      </c>
      <c r="AE5364" s="2">
        <v>95760000000</v>
      </c>
      <c r="AF5364" s="2">
        <v>96040000000</v>
      </c>
    </row>
    <row r="5365" spans="1:32">
      <c r="A5365" t="s">
        <v>6867</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6868</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6869</v>
      </c>
      <c r="B5367" t="s">
        <v>19</v>
      </c>
      <c r="C5367" s="2">
        <v>691019000000</v>
      </c>
      <c r="D5367" s="2">
        <v>690931000000</v>
      </c>
      <c r="E5367" s="2">
        <v>690847000000</v>
      </c>
      <c r="F5367" s="2">
        <v>699075000000</v>
      </c>
      <c r="G5367" s="2">
        <v>702988000000</v>
      </c>
      <c r="H5367" s="2">
        <v>706792000000</v>
      </c>
      <c r="I5367" s="2">
        <v>710677000000</v>
      </c>
      <c r="J5367" s="2">
        <v>714576000000</v>
      </c>
      <c r="K5367" s="2">
        <v>718406000000</v>
      </c>
      <c r="L5367" s="2">
        <v>722222000000</v>
      </c>
      <c r="M5367" s="2">
        <v>726113000000</v>
      </c>
      <c r="N5367" s="2">
        <v>729901000000</v>
      </c>
      <c r="O5367" s="2">
        <v>733799000000</v>
      </c>
      <c r="P5367" s="2">
        <v>737595000000</v>
      </c>
      <c r="Q5367" s="2">
        <v>741399000000</v>
      </c>
      <c r="R5367" s="2">
        <v>745112000000</v>
      </c>
      <c r="S5367" s="2">
        <v>748832000000</v>
      </c>
      <c r="T5367" s="2">
        <v>752355000000</v>
      </c>
      <c r="U5367" s="2">
        <v>755673000000</v>
      </c>
      <c r="V5367" s="2">
        <v>758994000000</v>
      </c>
      <c r="W5367" s="2">
        <v>762219000000</v>
      </c>
      <c r="X5367" s="2">
        <v>765337000000</v>
      </c>
      <c r="Y5367" s="2">
        <v>768253000000</v>
      </c>
      <c r="Z5367" s="2">
        <v>771169000000</v>
      </c>
      <c r="AA5367" s="2">
        <v>773988000000</v>
      </c>
      <c r="AB5367" s="2">
        <v>776796000000</v>
      </c>
      <c r="AC5367" s="2">
        <v>779404000000</v>
      </c>
      <c r="AD5367" s="2">
        <v>782111000000</v>
      </c>
      <c r="AE5367" s="2">
        <v>784616000000</v>
      </c>
      <c r="AF5367" s="2">
        <v>787133000000</v>
      </c>
    </row>
    <row r="5368" spans="1:32">
      <c r="A5368" t="s">
        <v>6870</v>
      </c>
      <c r="B5368" t="s">
        <v>19</v>
      </c>
      <c r="C5368" s="2">
        <v>7763060000000</v>
      </c>
      <c r="D5368" s="2">
        <v>7762790000000</v>
      </c>
      <c r="E5368" s="2">
        <v>7762370000000</v>
      </c>
      <c r="F5368" s="2">
        <v>7855600000000</v>
      </c>
      <c r="G5368" s="2">
        <v>7899790000000</v>
      </c>
      <c r="H5368" s="2">
        <v>7942880000000</v>
      </c>
      <c r="I5368" s="2">
        <v>7986810000000</v>
      </c>
      <c r="J5368" s="2">
        <v>8029860000000</v>
      </c>
      <c r="K5368" s="2">
        <v>8073190000000</v>
      </c>
      <c r="L5368" s="2">
        <v>8116390000000</v>
      </c>
      <c r="M5368" s="2">
        <v>8160360000000</v>
      </c>
      <c r="N5368" s="2">
        <v>8203290000000</v>
      </c>
      <c r="O5368" s="2">
        <v>8246310000000</v>
      </c>
      <c r="P5368" s="2">
        <v>8289320000000</v>
      </c>
      <c r="Q5368" s="2">
        <v>8332390000000</v>
      </c>
      <c r="R5368" s="2">
        <v>8374540000000</v>
      </c>
      <c r="S5368" s="2">
        <v>8415760000000</v>
      </c>
      <c r="T5368" s="2">
        <v>8455020000000</v>
      </c>
      <c r="U5368" s="2">
        <v>8493230000000</v>
      </c>
      <c r="V5368" s="2">
        <v>8530470000000</v>
      </c>
      <c r="W5368" s="2">
        <v>8565750000000</v>
      </c>
      <c r="X5368" s="2">
        <v>8600970000000</v>
      </c>
      <c r="Y5368" s="2">
        <v>8635160000000</v>
      </c>
      <c r="Z5368" s="2">
        <v>8667350000000</v>
      </c>
      <c r="AA5368" s="2">
        <v>8699580000000</v>
      </c>
      <c r="AB5368" s="2">
        <v>8729750000000</v>
      </c>
      <c r="AC5368" s="2">
        <v>8759910000000</v>
      </c>
      <c r="AD5368" s="2">
        <v>8790050000000</v>
      </c>
      <c r="AE5368" s="2">
        <v>8819180000000</v>
      </c>
      <c r="AF5368" s="2">
        <v>8847410000000</v>
      </c>
    </row>
    <row r="5369" spans="1:32">
      <c r="A5369" t="s">
        <v>6871</v>
      </c>
      <c r="B5369" t="s">
        <v>19</v>
      </c>
      <c r="C5369" s="2">
        <v>631222000000</v>
      </c>
      <c r="D5369" s="2">
        <v>630175000000</v>
      </c>
      <c r="E5369" s="2">
        <v>629405000000</v>
      </c>
      <c r="F5369" s="2">
        <v>638799000000</v>
      </c>
      <c r="G5369" s="2">
        <v>642433000000</v>
      </c>
      <c r="H5369" s="2">
        <v>645863000000</v>
      </c>
      <c r="I5369" s="2">
        <v>649100000000</v>
      </c>
      <c r="J5369" s="2">
        <v>652491000000</v>
      </c>
      <c r="K5369" s="2">
        <v>656122000000</v>
      </c>
      <c r="L5369" s="2">
        <v>659700000000</v>
      </c>
      <c r="M5369" s="2">
        <v>663001000000</v>
      </c>
      <c r="N5369" s="2">
        <v>666259000000</v>
      </c>
      <c r="O5369" s="2">
        <v>669635000000</v>
      </c>
      <c r="P5369" s="2">
        <v>673001000000</v>
      </c>
      <c r="Q5369" s="2">
        <v>676347000000</v>
      </c>
      <c r="R5369" s="2">
        <v>679788000000</v>
      </c>
      <c r="S5369" s="2">
        <v>683219000000</v>
      </c>
      <c r="T5369" s="2">
        <v>686474000000</v>
      </c>
      <c r="U5369" s="2">
        <v>689687000000</v>
      </c>
      <c r="V5369" s="2">
        <v>692822000000</v>
      </c>
      <c r="W5369" s="2">
        <v>695910000000</v>
      </c>
      <c r="X5369" s="2">
        <v>698818000000</v>
      </c>
      <c r="Y5369" s="2">
        <v>701603000000</v>
      </c>
      <c r="Z5369" s="2">
        <v>704384000000</v>
      </c>
      <c r="AA5369" s="2">
        <v>707004000000</v>
      </c>
      <c r="AB5369" s="2">
        <v>709514000000</v>
      </c>
      <c r="AC5369" s="2">
        <v>712030000000</v>
      </c>
      <c r="AD5369" s="2">
        <v>714424000000</v>
      </c>
      <c r="AE5369" s="2">
        <v>716703000000</v>
      </c>
      <c r="AF5369" s="2">
        <v>719107000000</v>
      </c>
    </row>
    <row r="5370" spans="1:32">
      <c r="A5370" t="s">
        <v>6872</v>
      </c>
      <c r="B5370" t="s">
        <v>19</v>
      </c>
      <c r="C5370" s="2">
        <v>61495700000</v>
      </c>
      <c r="D5370" s="2">
        <v>61459300000</v>
      </c>
      <c r="E5370" s="2">
        <v>61434900000</v>
      </c>
      <c r="F5370" s="2">
        <v>62625300000</v>
      </c>
      <c r="G5370" s="2">
        <v>62986100000</v>
      </c>
      <c r="H5370" s="2">
        <v>63326800000</v>
      </c>
      <c r="I5370" s="2">
        <v>63658600000</v>
      </c>
      <c r="J5370" s="2">
        <v>63994900000</v>
      </c>
      <c r="K5370" s="2">
        <v>64374200000</v>
      </c>
      <c r="L5370" s="2">
        <v>64728100000</v>
      </c>
      <c r="M5370" s="2">
        <v>65054700000</v>
      </c>
      <c r="N5370" s="2">
        <v>65376500000</v>
      </c>
      <c r="O5370" s="2">
        <v>65719400000</v>
      </c>
      <c r="P5370" s="2">
        <v>66050600000</v>
      </c>
      <c r="Q5370" s="2">
        <v>66389800000</v>
      </c>
      <c r="R5370" s="2">
        <v>66727800000</v>
      </c>
      <c r="S5370" s="2">
        <v>67065600000</v>
      </c>
      <c r="T5370" s="2">
        <v>67396600000</v>
      </c>
      <c r="U5370" s="2">
        <v>67722400000</v>
      </c>
      <c r="V5370" s="2">
        <v>68031300000</v>
      </c>
      <c r="W5370" s="2">
        <v>68335900000</v>
      </c>
      <c r="X5370" s="2">
        <v>68633100000</v>
      </c>
      <c r="Y5370" s="2">
        <v>68917400000</v>
      </c>
      <c r="Z5370" s="2">
        <v>69191100000</v>
      </c>
      <c r="AA5370" s="2">
        <v>69458900000</v>
      </c>
      <c r="AB5370" s="2">
        <v>69722900000</v>
      </c>
      <c r="AC5370" s="2">
        <v>69976400000</v>
      </c>
      <c r="AD5370" s="2">
        <v>70227000000</v>
      </c>
      <c r="AE5370" s="2">
        <v>70464900000</v>
      </c>
      <c r="AF5370" s="2">
        <v>70705200000</v>
      </c>
    </row>
    <row r="5371" spans="1:32">
      <c r="A5371" t="s">
        <v>6873</v>
      </c>
      <c r="B5371" t="s">
        <v>19</v>
      </c>
      <c r="C5371" s="2">
        <v>57704200000</v>
      </c>
      <c r="D5371" s="2">
        <v>57669900000</v>
      </c>
      <c r="E5371" s="2">
        <v>57646500000</v>
      </c>
      <c r="F5371" s="2">
        <v>58732900000</v>
      </c>
      <c r="G5371" s="2">
        <v>59071200000</v>
      </c>
      <c r="H5371" s="2">
        <v>59400500000</v>
      </c>
      <c r="I5371" s="2">
        <v>59703000000</v>
      </c>
      <c r="J5371" s="2">
        <v>60018400000</v>
      </c>
      <c r="K5371" s="2">
        <v>60373200000</v>
      </c>
      <c r="L5371" s="2">
        <v>60704300000</v>
      </c>
      <c r="M5371" s="2">
        <v>61011000000</v>
      </c>
      <c r="N5371" s="2">
        <v>61313600000</v>
      </c>
      <c r="O5371" s="2">
        <v>61636000000</v>
      </c>
      <c r="P5371" s="2">
        <v>61947000000</v>
      </c>
      <c r="Q5371" s="2">
        <v>62264900000</v>
      </c>
      <c r="R5371" s="2">
        <v>62580800000</v>
      </c>
      <c r="S5371" s="2">
        <v>62895400000</v>
      </c>
      <c r="T5371" s="2">
        <v>63212900000</v>
      </c>
      <c r="U5371" s="2">
        <v>63505700000</v>
      </c>
      <c r="V5371" s="2">
        <v>63801200000</v>
      </c>
      <c r="W5371" s="2">
        <v>64091800000</v>
      </c>
      <c r="X5371" s="2">
        <v>64365800000</v>
      </c>
      <c r="Y5371" s="2">
        <v>64627200000</v>
      </c>
      <c r="Z5371" s="2">
        <v>64888200000</v>
      </c>
      <c r="AA5371" s="2">
        <v>65132700000</v>
      </c>
      <c r="AB5371" s="2">
        <v>65383600000</v>
      </c>
      <c r="AC5371" s="2">
        <v>65614200000</v>
      </c>
      <c r="AD5371" s="2">
        <v>65852200000</v>
      </c>
      <c r="AE5371" s="2">
        <v>66067800000</v>
      </c>
      <c r="AF5371" s="2">
        <v>66304400000</v>
      </c>
    </row>
    <row r="5372" spans="1:32">
      <c r="A5372" t="s">
        <v>6874</v>
      </c>
      <c r="B5372" t="s">
        <v>19</v>
      </c>
      <c r="C5372" s="2">
        <v>5134970000</v>
      </c>
      <c r="D5372" s="2">
        <v>5135340000</v>
      </c>
      <c r="E5372" s="2">
        <v>5147210000</v>
      </c>
      <c r="F5372" s="2">
        <v>7088770000</v>
      </c>
      <c r="G5372" s="2">
        <v>7165260000</v>
      </c>
      <c r="H5372" s="2">
        <v>7211810000</v>
      </c>
      <c r="I5372" s="2">
        <v>7203180000</v>
      </c>
      <c r="J5372" s="2">
        <v>7235830000</v>
      </c>
      <c r="K5372" s="2">
        <v>7365260000</v>
      </c>
      <c r="L5372" s="2">
        <v>7448940000</v>
      </c>
      <c r="M5372" s="2">
        <v>7451460000</v>
      </c>
      <c r="N5372" s="2">
        <v>7439420000</v>
      </c>
      <c r="O5372" s="2">
        <v>7459210000</v>
      </c>
      <c r="P5372" s="2">
        <v>7472820000</v>
      </c>
      <c r="Q5372" s="2">
        <v>7509810000</v>
      </c>
      <c r="R5372" s="2">
        <v>7572060000</v>
      </c>
      <c r="S5372" s="2">
        <v>7664900000</v>
      </c>
      <c r="T5372" s="2">
        <v>7768410000</v>
      </c>
      <c r="U5372" s="2">
        <v>7854640000</v>
      </c>
      <c r="V5372" s="2">
        <v>7951710000</v>
      </c>
      <c r="W5372" s="2">
        <v>8065810000</v>
      </c>
      <c r="X5372" s="2">
        <v>8159170000</v>
      </c>
      <c r="Y5372" s="2">
        <v>8242770000</v>
      </c>
      <c r="Z5372" s="2">
        <v>8324310000</v>
      </c>
      <c r="AA5372" s="2">
        <v>8418040000</v>
      </c>
      <c r="AB5372" s="2">
        <v>8512270000</v>
      </c>
      <c r="AC5372" s="2">
        <v>8603040000</v>
      </c>
      <c r="AD5372" s="2">
        <v>8684260000</v>
      </c>
      <c r="AE5372" s="2">
        <v>8755190000</v>
      </c>
      <c r="AF5372" s="2">
        <v>8862860000</v>
      </c>
    </row>
    <row r="5373" spans="1:32">
      <c r="A5373" t="s">
        <v>6875</v>
      </c>
      <c r="B5373" t="s">
        <v>19</v>
      </c>
      <c r="C5373" s="2">
        <v>26534100000</v>
      </c>
      <c r="D5373" s="2">
        <v>26523600000</v>
      </c>
      <c r="E5373" s="2">
        <v>26522500000</v>
      </c>
      <c r="F5373" s="2">
        <v>26865200000</v>
      </c>
      <c r="G5373" s="2">
        <v>27016500000</v>
      </c>
      <c r="H5373" s="2">
        <v>27156800000</v>
      </c>
      <c r="I5373" s="2">
        <v>27305400000</v>
      </c>
      <c r="J5373" s="2">
        <v>27455500000</v>
      </c>
      <c r="K5373" s="2">
        <v>27609100000</v>
      </c>
      <c r="L5373" s="2">
        <v>27751100000</v>
      </c>
      <c r="M5373" s="2">
        <v>27900300000</v>
      </c>
      <c r="N5373" s="2">
        <v>28048900000</v>
      </c>
      <c r="O5373" s="2">
        <v>28188900000</v>
      </c>
      <c r="P5373" s="2">
        <v>28338700000</v>
      </c>
      <c r="Q5373" s="2">
        <v>28479400000</v>
      </c>
      <c r="R5373" s="2">
        <v>28631100000</v>
      </c>
      <c r="S5373" s="2">
        <v>28773700000</v>
      </c>
      <c r="T5373" s="2">
        <v>28906700000</v>
      </c>
      <c r="U5373" s="2">
        <v>29039100000</v>
      </c>
      <c r="V5373" s="2">
        <v>29161900000</v>
      </c>
      <c r="W5373" s="2">
        <v>29285300000</v>
      </c>
      <c r="X5373" s="2">
        <v>29407800000</v>
      </c>
      <c r="Y5373" s="2">
        <v>29530100000</v>
      </c>
      <c r="Z5373" s="2">
        <v>29642300000</v>
      </c>
      <c r="AA5373" s="2">
        <v>29744900000</v>
      </c>
      <c r="AB5373" s="2">
        <v>29857200000</v>
      </c>
      <c r="AC5373" s="2">
        <v>29959600000</v>
      </c>
      <c r="AD5373" s="2">
        <v>30061600000</v>
      </c>
      <c r="AE5373" s="2">
        <v>30163200000</v>
      </c>
      <c r="AF5373" s="2">
        <v>30256200000</v>
      </c>
    </row>
    <row r="5374" spans="1:32">
      <c r="A5374" t="s">
        <v>6876</v>
      </c>
      <c r="B5374" t="s">
        <v>19</v>
      </c>
      <c r="C5374" s="2">
        <v>17547100000</v>
      </c>
      <c r="D5374" s="2">
        <v>17541700000</v>
      </c>
      <c r="E5374" s="2">
        <v>17530000000</v>
      </c>
      <c r="F5374" s="2">
        <v>17891200000</v>
      </c>
      <c r="G5374" s="2">
        <v>17998300000</v>
      </c>
      <c r="H5374" s="2">
        <v>18092200000</v>
      </c>
      <c r="I5374" s="2">
        <v>18190200000</v>
      </c>
      <c r="J5374" s="2">
        <v>18282500000</v>
      </c>
      <c r="K5374" s="2">
        <v>18394900000</v>
      </c>
      <c r="L5374" s="2">
        <v>18492500000</v>
      </c>
      <c r="M5374" s="2">
        <v>18591800000</v>
      </c>
      <c r="N5374" s="2">
        <v>18679600000</v>
      </c>
      <c r="O5374" s="2">
        <v>18780800000</v>
      </c>
      <c r="P5374" s="2">
        <v>18871300000</v>
      </c>
      <c r="Q5374" s="2">
        <v>18964200000</v>
      </c>
      <c r="R5374" s="2">
        <v>19069800000</v>
      </c>
      <c r="S5374" s="2">
        <v>19158500000</v>
      </c>
      <c r="T5374" s="2">
        <v>19258100000</v>
      </c>
      <c r="U5374" s="2">
        <v>19346100000</v>
      </c>
      <c r="V5374" s="2">
        <v>19435000000</v>
      </c>
      <c r="W5374" s="2">
        <v>19525600000</v>
      </c>
      <c r="X5374" s="2">
        <v>19614000000</v>
      </c>
      <c r="Y5374" s="2">
        <v>19691600000</v>
      </c>
      <c r="Z5374" s="2">
        <v>19768900000</v>
      </c>
      <c r="AA5374" s="2">
        <v>19847500000</v>
      </c>
      <c r="AB5374" s="2">
        <v>19924500000</v>
      </c>
      <c r="AC5374" s="2">
        <v>20001300000</v>
      </c>
      <c r="AD5374" s="2">
        <v>20067300000</v>
      </c>
      <c r="AE5374" s="2">
        <v>20132600000</v>
      </c>
      <c r="AF5374" s="2">
        <v>20201700000</v>
      </c>
    </row>
    <row r="5375" spans="1:32">
      <c r="A5375" t="s">
        <v>6877</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6878</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6879</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1685.77</v>
      </c>
      <c r="D5378">
        <v>1677.65</v>
      </c>
      <c r="E5378">
        <v>1678.6</v>
      </c>
      <c r="F5378">
        <v>1656.64</v>
      </c>
      <c r="G5378">
        <v>1630.88</v>
      </c>
      <c r="H5378">
        <v>1607.67</v>
      </c>
      <c r="I5378">
        <v>1580.98</v>
      </c>
      <c r="J5378">
        <v>1552.41</v>
      </c>
      <c r="K5378">
        <v>1514.07</v>
      </c>
      <c r="L5378">
        <v>1470.69</v>
      </c>
      <c r="M5378">
        <v>1423.06</v>
      </c>
      <c r="N5378">
        <v>1371.65</v>
      </c>
      <c r="O5378">
        <v>1321.67</v>
      </c>
      <c r="P5378">
        <v>1271.8599999999999</v>
      </c>
      <c r="Q5378">
        <v>1221.69</v>
      </c>
      <c r="R5378">
        <v>1171.72</v>
      </c>
      <c r="S5378">
        <v>1122.5</v>
      </c>
      <c r="T5378">
        <v>1076.5999999999999</v>
      </c>
      <c r="U5378">
        <v>1031.44</v>
      </c>
      <c r="V5378">
        <v>990.09100000000001</v>
      </c>
      <c r="W5378">
        <v>951.19500000000005</v>
      </c>
      <c r="X5378">
        <v>914.77099999999996</v>
      </c>
      <c r="Y5378">
        <v>882.08799999999997</v>
      </c>
      <c r="Z5378">
        <v>853.86</v>
      </c>
      <c r="AA5378">
        <v>829.27499999999998</v>
      </c>
      <c r="AB5378">
        <v>809.79200000000003</v>
      </c>
      <c r="AC5378">
        <v>794.38300000000004</v>
      </c>
      <c r="AD5378">
        <v>784.35500000000002</v>
      </c>
      <c r="AE5378">
        <v>778.96299999999997</v>
      </c>
      <c r="AF5378">
        <v>776.14200000000005</v>
      </c>
    </row>
    <row r="5379" spans="1:32">
      <c r="A5379" t="s">
        <v>8</v>
      </c>
      <c r="B5379" t="s">
        <v>19</v>
      </c>
      <c r="C5379">
        <v>1595.69</v>
      </c>
      <c r="D5379">
        <v>1542.45</v>
      </c>
      <c r="E5379">
        <v>1453.35</v>
      </c>
      <c r="F5379">
        <v>1298.8499999999999</v>
      </c>
      <c r="G5379">
        <v>1237.1199999999999</v>
      </c>
      <c r="H5379">
        <v>1145.9100000000001</v>
      </c>
      <c r="I5379">
        <v>1042.2</v>
      </c>
      <c r="J5379">
        <v>950.41700000000003</v>
      </c>
      <c r="K5379">
        <v>866.13400000000001</v>
      </c>
      <c r="L5379">
        <v>749.42399999999998</v>
      </c>
      <c r="M5379">
        <v>676.57299999999998</v>
      </c>
      <c r="N5379">
        <v>589.41600000000005</v>
      </c>
      <c r="O5379">
        <v>563.53200000000004</v>
      </c>
      <c r="P5379">
        <v>512.02800000000002</v>
      </c>
      <c r="Q5379">
        <v>460.202</v>
      </c>
      <c r="R5379">
        <v>438.541</v>
      </c>
      <c r="S5379">
        <v>411.185</v>
      </c>
      <c r="T5379">
        <v>384.423</v>
      </c>
      <c r="U5379">
        <v>417.35199999999998</v>
      </c>
      <c r="V5379">
        <v>449.56400000000002</v>
      </c>
      <c r="W5379">
        <v>490.529</v>
      </c>
      <c r="X5379">
        <v>538.32899999999995</v>
      </c>
      <c r="Y5379">
        <v>585.97299999999996</v>
      </c>
      <c r="Z5379">
        <v>605.822</v>
      </c>
      <c r="AA5379">
        <v>617.40800000000002</v>
      </c>
      <c r="AB5379">
        <v>639.01900000000001</v>
      </c>
      <c r="AC5379">
        <v>648.99800000000005</v>
      </c>
      <c r="AD5379">
        <v>663.06399999999996</v>
      </c>
      <c r="AE5379">
        <v>671.72699999999998</v>
      </c>
      <c r="AF5379">
        <v>691.28800000000001</v>
      </c>
    </row>
    <row r="5380" spans="1:32">
      <c r="A5380" t="s">
        <v>9</v>
      </c>
      <c r="B5380" t="s">
        <v>19</v>
      </c>
      <c r="C5380">
        <v>65.616299999999995</v>
      </c>
      <c r="D5380">
        <v>67.340299999999999</v>
      </c>
      <c r="E5380">
        <v>66.9298</v>
      </c>
      <c r="F5380">
        <v>60.912700000000001</v>
      </c>
      <c r="G5380">
        <v>56.249299999999998</v>
      </c>
      <c r="H5380">
        <v>51.842100000000002</v>
      </c>
      <c r="I5380">
        <v>47.433</v>
      </c>
      <c r="J5380">
        <v>42.478499999999997</v>
      </c>
      <c r="K5380">
        <v>37.670999999999999</v>
      </c>
      <c r="L5380">
        <v>32.9726</v>
      </c>
      <c r="M5380">
        <v>28.229900000000001</v>
      </c>
      <c r="N5380">
        <v>23.5139</v>
      </c>
      <c r="O5380">
        <v>23.3902</v>
      </c>
      <c r="P5380">
        <v>23.277100000000001</v>
      </c>
      <c r="Q5380">
        <v>23.189399999999999</v>
      </c>
      <c r="R5380">
        <v>23.0762</v>
      </c>
      <c r="S5380">
        <v>22.9513</v>
      </c>
      <c r="T5380">
        <v>22.7987</v>
      </c>
      <c r="U5380">
        <v>22.675699999999999</v>
      </c>
      <c r="V5380">
        <v>22.5623</v>
      </c>
      <c r="W5380">
        <v>22.458200000000001</v>
      </c>
      <c r="X5380">
        <v>22.384799999999998</v>
      </c>
      <c r="Y5380">
        <v>22.250499999999999</v>
      </c>
      <c r="Z5380">
        <v>22.1297</v>
      </c>
      <c r="AA5380">
        <v>21.965599999999998</v>
      </c>
      <c r="AB5380">
        <v>21.851600000000001</v>
      </c>
      <c r="AC5380">
        <v>21.737500000000001</v>
      </c>
      <c r="AD5380">
        <v>21.670100000000001</v>
      </c>
      <c r="AE5380">
        <v>21.607500000000002</v>
      </c>
      <c r="AF5380">
        <v>21.511700000000001</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863.40800000000002</v>
      </c>
      <c r="D5383">
        <v>867.524</v>
      </c>
      <c r="E5383">
        <v>914.27599999999995</v>
      </c>
      <c r="F5383">
        <v>890.86699999999996</v>
      </c>
      <c r="G5383">
        <v>834.03700000000003</v>
      </c>
      <c r="H5383">
        <v>831.47199999999998</v>
      </c>
      <c r="I5383">
        <v>837.12199999999996</v>
      </c>
      <c r="J5383">
        <v>743.28200000000004</v>
      </c>
      <c r="K5383">
        <v>738.81100000000004</v>
      </c>
      <c r="L5383">
        <v>711.71299999999997</v>
      </c>
      <c r="M5383">
        <v>698.07500000000005</v>
      </c>
      <c r="N5383">
        <v>685.48500000000001</v>
      </c>
      <c r="O5383">
        <v>673.78899999999999</v>
      </c>
      <c r="P5383">
        <v>665.13800000000003</v>
      </c>
      <c r="Q5383">
        <v>639.29899999999998</v>
      </c>
      <c r="R5383">
        <v>641.22799999999995</v>
      </c>
      <c r="S5383">
        <v>634.17200000000003</v>
      </c>
      <c r="T5383">
        <v>637.01700000000005</v>
      </c>
      <c r="U5383">
        <v>640.17399999999998</v>
      </c>
      <c r="V5383">
        <v>645.04</v>
      </c>
      <c r="W5383">
        <v>655.93100000000004</v>
      </c>
      <c r="X5383">
        <v>667.16099999999994</v>
      </c>
      <c r="Y5383">
        <v>676.92200000000003</v>
      </c>
      <c r="Z5383">
        <v>686.58500000000004</v>
      </c>
      <c r="AA5383">
        <v>691.68700000000001</v>
      </c>
      <c r="AB5383">
        <v>695.50300000000004</v>
      </c>
      <c r="AC5383">
        <v>701.97900000000004</v>
      </c>
      <c r="AD5383">
        <v>709.351</v>
      </c>
      <c r="AE5383">
        <v>720.471</v>
      </c>
      <c r="AF5383">
        <v>729.28200000000004</v>
      </c>
    </row>
    <row r="5384" spans="1:32">
      <c r="A5384" t="s">
        <v>13</v>
      </c>
      <c r="B5384" t="s">
        <v>19</v>
      </c>
      <c r="C5384">
        <v>767.03599999999994</v>
      </c>
      <c r="D5384">
        <v>790.78700000000003</v>
      </c>
      <c r="E5384">
        <v>762.53300000000002</v>
      </c>
      <c r="F5384">
        <v>748.71100000000001</v>
      </c>
      <c r="G5384">
        <v>746.84500000000003</v>
      </c>
      <c r="H5384">
        <v>749.13300000000004</v>
      </c>
      <c r="I5384">
        <v>746.74199999999996</v>
      </c>
      <c r="J5384">
        <v>750.39599999999996</v>
      </c>
      <c r="K5384">
        <v>750.41899999999998</v>
      </c>
      <c r="L5384">
        <v>750.02099999999996</v>
      </c>
      <c r="M5384">
        <v>736.26300000000003</v>
      </c>
      <c r="N5384">
        <v>725.68100000000004</v>
      </c>
      <c r="O5384">
        <v>715.85199999999998</v>
      </c>
      <c r="P5384">
        <v>709.05600000000004</v>
      </c>
      <c r="Q5384">
        <v>700.74400000000003</v>
      </c>
      <c r="R5384">
        <v>700.46699999999998</v>
      </c>
      <c r="S5384">
        <v>701.05499999999995</v>
      </c>
      <c r="T5384">
        <v>699.92399999999998</v>
      </c>
      <c r="U5384">
        <v>701.23599999999999</v>
      </c>
      <c r="V5384">
        <v>704.82399999999996</v>
      </c>
      <c r="W5384">
        <v>709.86</v>
      </c>
      <c r="X5384">
        <v>716.82899999999995</v>
      </c>
      <c r="Y5384">
        <v>723.18700000000001</v>
      </c>
      <c r="Z5384">
        <v>729.34</v>
      </c>
      <c r="AA5384">
        <v>732.51800000000003</v>
      </c>
      <c r="AB5384">
        <v>733.01499999999999</v>
      </c>
      <c r="AC5384">
        <v>738.90300000000002</v>
      </c>
      <c r="AD5384">
        <v>745.47799999999995</v>
      </c>
      <c r="AE5384">
        <v>750.476</v>
      </c>
      <c r="AF5384">
        <v>755.37099999999998</v>
      </c>
    </row>
    <row r="5385" spans="1:32">
      <c r="A5385" t="s">
        <v>14</v>
      </c>
      <c r="B5385" t="s">
        <v>19</v>
      </c>
      <c r="C5385">
        <v>649.72799999999995</v>
      </c>
      <c r="D5385">
        <v>650.03700000000003</v>
      </c>
      <c r="E5385">
        <v>655.60799999999995</v>
      </c>
      <c r="F5385">
        <v>648.19000000000005</v>
      </c>
      <c r="G5385">
        <v>649.75199999999995</v>
      </c>
      <c r="H5385">
        <v>643.95699999999999</v>
      </c>
      <c r="I5385">
        <v>640.14300000000003</v>
      </c>
      <c r="J5385">
        <v>643.07100000000003</v>
      </c>
      <c r="K5385">
        <v>645.99599999999998</v>
      </c>
      <c r="L5385">
        <v>653.98199999999997</v>
      </c>
      <c r="M5385">
        <v>666.55499999999995</v>
      </c>
      <c r="N5385">
        <v>671.298</v>
      </c>
      <c r="O5385">
        <v>678.44</v>
      </c>
      <c r="P5385">
        <v>687.14300000000003</v>
      </c>
      <c r="Q5385">
        <v>702.87599999999998</v>
      </c>
      <c r="R5385">
        <v>704.43799999999999</v>
      </c>
      <c r="S5385">
        <v>705.601</v>
      </c>
      <c r="T5385">
        <v>706.73900000000003</v>
      </c>
      <c r="U5385">
        <v>707.58500000000004</v>
      </c>
      <c r="V5385">
        <v>708.697</v>
      </c>
      <c r="W5385">
        <v>709.755</v>
      </c>
      <c r="X5385">
        <v>710.34900000000005</v>
      </c>
      <c r="Y5385">
        <v>710.66399999999999</v>
      </c>
      <c r="Z5385">
        <v>710.96299999999997</v>
      </c>
      <c r="AA5385">
        <v>711.29</v>
      </c>
      <c r="AB5385">
        <v>711.80100000000004</v>
      </c>
      <c r="AC5385">
        <v>711.84900000000005</v>
      </c>
      <c r="AD5385">
        <v>711.92200000000003</v>
      </c>
      <c r="AE5385">
        <v>711.97</v>
      </c>
      <c r="AF5385">
        <v>712.05499999999995</v>
      </c>
    </row>
    <row r="5386" spans="1:32">
      <c r="A5386" t="s">
        <v>15</v>
      </c>
      <c r="B5386" t="s">
        <v>19</v>
      </c>
      <c r="C5386">
        <v>169.196</v>
      </c>
      <c r="D5386">
        <v>169.196</v>
      </c>
      <c r="E5386">
        <v>172.34399999999999</v>
      </c>
      <c r="F5386">
        <v>173.91900000000001</v>
      </c>
      <c r="G5386">
        <v>175.49199999999999</v>
      </c>
      <c r="H5386">
        <v>177.06700000000001</v>
      </c>
      <c r="I5386">
        <v>178.77199999999999</v>
      </c>
      <c r="J5386">
        <v>180.50399999999999</v>
      </c>
      <c r="K5386">
        <v>182.23699999999999</v>
      </c>
      <c r="L5386">
        <v>183.96899999999999</v>
      </c>
      <c r="M5386">
        <v>185.67400000000001</v>
      </c>
      <c r="N5386">
        <v>187.536</v>
      </c>
      <c r="O5386">
        <v>189.398</v>
      </c>
      <c r="P5386">
        <v>191.23</v>
      </c>
      <c r="Q5386">
        <v>193.09200000000001</v>
      </c>
      <c r="R5386">
        <v>194.95400000000001</v>
      </c>
      <c r="S5386">
        <v>196.858</v>
      </c>
      <c r="T5386">
        <v>198.79400000000001</v>
      </c>
      <c r="U5386">
        <v>200.72900000000001</v>
      </c>
      <c r="V5386">
        <v>202.66499999999999</v>
      </c>
      <c r="W5386">
        <v>204.6</v>
      </c>
      <c r="X5386">
        <v>206.58099999999999</v>
      </c>
      <c r="Y5386">
        <v>208.53700000000001</v>
      </c>
      <c r="Z5386">
        <v>210.49199999999999</v>
      </c>
      <c r="AA5386">
        <v>212.44499999999999</v>
      </c>
      <c r="AB5386">
        <v>214.4</v>
      </c>
      <c r="AC5386">
        <v>216.381</v>
      </c>
      <c r="AD5386">
        <v>218.36</v>
      </c>
      <c r="AE5386">
        <v>220.31200000000001</v>
      </c>
      <c r="AF5386">
        <v>222.291</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919067000</v>
      </c>
      <c r="D5388" s="2">
        <v>831422000</v>
      </c>
      <c r="E5388" s="2">
        <v>693596000</v>
      </c>
      <c r="F5388" s="2">
        <v>575496000</v>
      </c>
      <c r="G5388" s="2">
        <v>596018000</v>
      </c>
      <c r="H5388" s="2">
        <v>541038000</v>
      </c>
      <c r="I5388" s="2">
        <v>449439000</v>
      </c>
      <c r="J5388" s="2">
        <v>340373000</v>
      </c>
      <c r="K5388" s="2">
        <v>257961000</v>
      </c>
      <c r="L5388" s="2">
        <v>170836000</v>
      </c>
      <c r="M5388" s="2">
        <v>126967000</v>
      </c>
      <c r="N5388" s="2">
        <v>84006500</v>
      </c>
      <c r="O5388" s="2">
        <v>51892400</v>
      </c>
      <c r="P5388" s="2">
        <v>15132800</v>
      </c>
      <c r="Q5388">
        <v>0</v>
      </c>
      <c r="R5388">
        <v>0</v>
      </c>
      <c r="S5388">
        <v>0</v>
      </c>
      <c r="T5388">
        <v>0</v>
      </c>
      <c r="U5388">
        <v>0</v>
      </c>
      <c r="V5388">
        <v>0</v>
      </c>
      <c r="W5388">
        <v>0</v>
      </c>
      <c r="X5388">
        <v>0</v>
      </c>
      <c r="Y5388">
        <v>0</v>
      </c>
      <c r="Z5388">
        <v>0</v>
      </c>
      <c r="AA5388">
        <v>0</v>
      </c>
      <c r="AB5388">
        <v>0</v>
      </c>
      <c r="AC5388">
        <v>0</v>
      </c>
      <c r="AD5388">
        <v>0</v>
      </c>
      <c r="AE5388">
        <v>0</v>
      </c>
      <c r="AF5388">
        <v>0</v>
      </c>
    </row>
    <row r="5389" spans="1:32">
      <c r="A5389" t="s">
        <v>7279</v>
      </c>
      <c r="B5389" t="s">
        <v>19</v>
      </c>
      <c r="C5389" s="2">
        <v>62664500</v>
      </c>
      <c r="D5389" s="2">
        <v>68339600</v>
      </c>
      <c r="E5389" s="2">
        <v>76031700</v>
      </c>
      <c r="F5389" s="2">
        <v>84572500</v>
      </c>
      <c r="G5389" s="2">
        <v>50443900</v>
      </c>
      <c r="H5389" s="2">
        <v>37614700</v>
      </c>
      <c r="I5389" s="2">
        <v>34364700</v>
      </c>
      <c r="J5389" s="2">
        <v>40342600</v>
      </c>
      <c r="K5389" s="2">
        <v>41446900</v>
      </c>
      <c r="L5389" s="2">
        <v>39427200</v>
      </c>
      <c r="M5389" s="2">
        <v>29798700</v>
      </c>
      <c r="N5389" s="2">
        <v>21002300</v>
      </c>
      <c r="O5389" s="2">
        <v>19408100</v>
      </c>
      <c r="P5389" s="2">
        <v>15611800</v>
      </c>
      <c r="Q5389" s="2">
        <v>10391600</v>
      </c>
      <c r="R5389" s="2">
        <v>8217700</v>
      </c>
      <c r="S5389" s="2">
        <v>6149070</v>
      </c>
      <c r="T5389" s="2">
        <v>4331010</v>
      </c>
      <c r="U5389" s="2">
        <v>5254580</v>
      </c>
      <c r="V5389" s="2">
        <v>5914860</v>
      </c>
      <c r="W5389" s="2">
        <v>8779360</v>
      </c>
      <c r="X5389" s="2">
        <v>13838300</v>
      </c>
      <c r="Y5389" s="2">
        <v>19438300</v>
      </c>
      <c r="Z5389" s="2">
        <v>20905200</v>
      </c>
      <c r="AA5389" s="2">
        <v>20065300</v>
      </c>
      <c r="AB5389" s="2">
        <v>20374900</v>
      </c>
      <c r="AC5389" s="2">
        <v>20284200</v>
      </c>
      <c r="AD5389" s="2">
        <v>20327300</v>
      </c>
      <c r="AE5389" s="2">
        <v>20227900</v>
      </c>
      <c r="AF5389" s="2">
        <v>20786900</v>
      </c>
    </row>
    <row r="5390" spans="1:32">
      <c r="A5390" t="s">
        <v>7280</v>
      </c>
      <c r="B5390" t="s">
        <v>19</v>
      </c>
      <c r="C5390" s="2">
        <v>1357680000</v>
      </c>
      <c r="D5390" s="2">
        <v>1459100000</v>
      </c>
      <c r="E5390" s="2">
        <v>1517580000</v>
      </c>
      <c r="F5390" s="2">
        <v>1403680000</v>
      </c>
      <c r="G5390" s="2">
        <v>1364630000</v>
      </c>
      <c r="H5390" s="2">
        <v>1329220000</v>
      </c>
      <c r="I5390" s="2">
        <v>1306850000</v>
      </c>
      <c r="J5390" s="2">
        <v>1324910000</v>
      </c>
      <c r="K5390" s="2">
        <v>1304730000</v>
      </c>
      <c r="L5390" s="2">
        <v>1231320000</v>
      </c>
      <c r="M5390" s="2">
        <v>1182720000</v>
      </c>
      <c r="N5390" s="2">
        <v>1098240000</v>
      </c>
      <c r="O5390" s="2">
        <v>1106890000</v>
      </c>
      <c r="P5390" s="2">
        <v>1079590000</v>
      </c>
      <c r="Q5390" s="2">
        <v>1012540000</v>
      </c>
      <c r="R5390" s="2">
        <v>970141000</v>
      </c>
      <c r="S5390" s="2">
        <v>915637000</v>
      </c>
      <c r="T5390" s="2">
        <v>865563000</v>
      </c>
      <c r="U5390" s="2">
        <v>930597000</v>
      </c>
      <c r="V5390" s="2">
        <v>1001000000</v>
      </c>
      <c r="W5390" s="2">
        <v>1081610000</v>
      </c>
      <c r="X5390" s="2">
        <v>1160240000</v>
      </c>
      <c r="Y5390" s="2">
        <v>1239900000</v>
      </c>
      <c r="Z5390" s="2">
        <v>1276660000</v>
      </c>
      <c r="AA5390" s="2">
        <v>1296530000</v>
      </c>
      <c r="AB5390" s="2">
        <v>1340290000</v>
      </c>
      <c r="AC5390" s="2">
        <v>1363590000</v>
      </c>
      <c r="AD5390" s="2">
        <v>1396060000</v>
      </c>
      <c r="AE5390" s="2">
        <v>1416140000</v>
      </c>
      <c r="AF5390" s="2">
        <v>1460780000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762273000</v>
      </c>
      <c r="W5391" s="2">
        <v>762273000</v>
      </c>
      <c r="X5391" s="2">
        <v>762273000</v>
      </c>
      <c r="Y5391" s="2">
        <v>762273000</v>
      </c>
      <c r="Z5391" s="2">
        <v>762273000</v>
      </c>
      <c r="AA5391" s="2">
        <v>762273000</v>
      </c>
      <c r="AB5391" s="2">
        <v>762273000</v>
      </c>
      <c r="AC5391" s="2">
        <v>762273000</v>
      </c>
      <c r="AD5391" s="2">
        <v>762273000</v>
      </c>
      <c r="AE5391" s="2">
        <v>762273000</v>
      </c>
      <c r="AF5391" s="2">
        <v>762273000</v>
      </c>
    </row>
    <row r="5392" spans="1:32">
      <c r="A5392" t="s">
        <v>1906</v>
      </c>
      <c r="B5392" t="s">
        <v>19</v>
      </c>
      <c r="C5392" s="2">
        <v>242865000</v>
      </c>
      <c r="D5392" s="2">
        <v>252311000</v>
      </c>
      <c r="E5392" s="2">
        <v>220630000</v>
      </c>
      <c r="F5392" s="2">
        <v>239388000</v>
      </c>
      <c r="G5392" s="2">
        <v>260996000</v>
      </c>
      <c r="H5392" s="2">
        <v>264071000</v>
      </c>
      <c r="I5392" s="2">
        <v>256387000</v>
      </c>
      <c r="J5392" s="2">
        <v>250354000</v>
      </c>
      <c r="K5392" s="2">
        <v>239613000</v>
      </c>
      <c r="L5392" s="2">
        <v>221035000</v>
      </c>
      <c r="M5392" s="2">
        <v>215571000</v>
      </c>
      <c r="N5392" s="2">
        <v>219460000</v>
      </c>
      <c r="O5392" s="2">
        <v>223344000</v>
      </c>
      <c r="P5392" s="2">
        <v>222989000</v>
      </c>
      <c r="Q5392" s="2">
        <v>223395000</v>
      </c>
      <c r="R5392" s="2">
        <v>220266000</v>
      </c>
      <c r="S5392" s="2">
        <v>218200000</v>
      </c>
      <c r="T5392" s="2">
        <v>219196000</v>
      </c>
      <c r="U5392" s="2">
        <v>222276000</v>
      </c>
      <c r="V5392" s="2">
        <v>230131000</v>
      </c>
      <c r="W5392" s="2">
        <v>236937000</v>
      </c>
      <c r="X5392" s="2">
        <v>239422000</v>
      </c>
      <c r="Y5392" s="2">
        <v>236347000</v>
      </c>
      <c r="Z5392" s="2">
        <v>236153000</v>
      </c>
      <c r="AA5392" s="2">
        <v>237027000</v>
      </c>
      <c r="AB5392" s="2">
        <v>236006000</v>
      </c>
      <c r="AC5392" s="2">
        <v>236118000</v>
      </c>
      <c r="AD5392" s="2">
        <v>234517000</v>
      </c>
      <c r="AE5392" s="2">
        <v>234855000</v>
      </c>
      <c r="AF5392" s="2">
        <v>232959000</v>
      </c>
    </row>
    <row r="5393" spans="1:32">
      <c r="A5393" t="s">
        <v>1907</v>
      </c>
      <c r="B5393" t="s">
        <v>19</v>
      </c>
      <c r="C5393" s="2">
        <v>381167000</v>
      </c>
      <c r="D5393" s="2">
        <v>434572000</v>
      </c>
      <c r="E5393" s="2">
        <v>426922000</v>
      </c>
      <c r="F5393" s="2">
        <v>502997000</v>
      </c>
      <c r="G5393" s="2">
        <v>559141000</v>
      </c>
      <c r="H5393" s="2">
        <v>647381000</v>
      </c>
      <c r="I5393" s="2">
        <v>733713000</v>
      </c>
      <c r="J5393" s="2">
        <v>800333000</v>
      </c>
      <c r="K5393" s="2">
        <v>873150000</v>
      </c>
      <c r="L5393" s="2">
        <v>962181000</v>
      </c>
      <c r="M5393" s="2">
        <v>1031520000</v>
      </c>
      <c r="N5393" s="2">
        <v>1128540000</v>
      </c>
      <c r="O5393" s="2">
        <v>1187160000</v>
      </c>
      <c r="P5393" s="2">
        <v>1269740000</v>
      </c>
      <c r="Q5393" s="2">
        <v>1372580000</v>
      </c>
      <c r="R5393" s="2">
        <v>1458840000</v>
      </c>
      <c r="S5393" s="2">
        <v>1551340000</v>
      </c>
      <c r="T5393" s="2">
        <v>1638300000</v>
      </c>
      <c r="U5393" s="2">
        <v>1643150000</v>
      </c>
      <c r="V5393" s="2">
        <v>1647660000</v>
      </c>
      <c r="W5393" s="2">
        <v>1652060000</v>
      </c>
      <c r="X5393" s="2">
        <v>1655610000</v>
      </c>
      <c r="Y5393" s="2">
        <v>1656830000</v>
      </c>
      <c r="Z5393" s="2">
        <v>1656840000</v>
      </c>
      <c r="AA5393" s="2">
        <v>1656840000</v>
      </c>
      <c r="AB5393" s="2">
        <v>1656840000</v>
      </c>
      <c r="AC5393" s="2">
        <v>1656840000</v>
      </c>
      <c r="AD5393" s="2">
        <v>1656840000</v>
      </c>
      <c r="AE5393" s="2">
        <v>1656830000</v>
      </c>
      <c r="AF5393" s="2">
        <v>1656840000</v>
      </c>
    </row>
    <row r="5394" spans="1:32">
      <c r="A5394" t="s">
        <v>1908</v>
      </c>
      <c r="B5394" t="s">
        <v>19</v>
      </c>
      <c r="C5394" s="2">
        <v>170691000</v>
      </c>
      <c r="D5394" s="2">
        <v>205431000</v>
      </c>
      <c r="E5394" s="2">
        <v>239247000</v>
      </c>
      <c r="F5394" s="2">
        <v>385035000</v>
      </c>
      <c r="G5394" s="2">
        <v>492333000</v>
      </c>
      <c r="H5394" s="2">
        <v>595868000</v>
      </c>
      <c r="I5394" s="2">
        <v>699812000</v>
      </c>
      <c r="J5394" s="2">
        <v>782310000</v>
      </c>
      <c r="K5394" s="2">
        <v>874776000</v>
      </c>
      <c r="L5394" s="2">
        <v>983072000</v>
      </c>
      <c r="M5394" s="2">
        <v>1086340000</v>
      </c>
      <c r="N5394" s="2">
        <v>1209820000</v>
      </c>
      <c r="O5394" s="2">
        <v>1243860000</v>
      </c>
      <c r="P5394" s="2">
        <v>1313210000</v>
      </c>
      <c r="Q5394" s="2">
        <v>1422020000</v>
      </c>
      <c r="R5394" s="2">
        <v>1502010000</v>
      </c>
      <c r="S5394" s="2">
        <v>1592080000</v>
      </c>
      <c r="T5394" s="2">
        <v>1679820000</v>
      </c>
      <c r="U5394" s="2">
        <v>1700330000</v>
      </c>
      <c r="V5394" s="2">
        <v>1719610000</v>
      </c>
      <c r="W5394" s="2">
        <v>1739660000</v>
      </c>
      <c r="X5394" s="2">
        <v>1758030000</v>
      </c>
      <c r="Y5394" s="2">
        <v>1779590000</v>
      </c>
      <c r="Z5394" s="2">
        <v>1856710000</v>
      </c>
      <c r="AA5394" s="2">
        <v>1928520000</v>
      </c>
      <c r="AB5394" s="2">
        <v>1977000000</v>
      </c>
      <c r="AC5394" s="2">
        <v>2045120000</v>
      </c>
      <c r="AD5394" s="2">
        <v>2094500000</v>
      </c>
      <c r="AE5394" s="2">
        <v>2148540000</v>
      </c>
      <c r="AF5394" s="2">
        <v>2185160000</v>
      </c>
    </row>
    <row r="5395" spans="1:32">
      <c r="A5395" t="s">
        <v>1909</v>
      </c>
      <c r="B5395" t="s">
        <v>19</v>
      </c>
      <c r="C5395" s="2">
        <v>3077870</v>
      </c>
      <c r="D5395" s="2">
        <v>3077870</v>
      </c>
      <c r="E5395" s="2">
        <v>3077870</v>
      </c>
      <c r="F5395" s="2">
        <v>3077870</v>
      </c>
      <c r="G5395" s="2">
        <v>3077870</v>
      </c>
      <c r="H5395" s="2">
        <v>3077870</v>
      </c>
      <c r="I5395" s="2">
        <v>3402320</v>
      </c>
      <c r="J5395" s="2">
        <v>3402320</v>
      </c>
      <c r="K5395" s="2">
        <v>3402320</v>
      </c>
      <c r="L5395" s="2">
        <v>3402320</v>
      </c>
      <c r="M5395" s="2">
        <v>3402320</v>
      </c>
      <c r="N5395" s="2">
        <v>3366930</v>
      </c>
      <c r="O5395" s="2">
        <v>3370830</v>
      </c>
      <c r="P5395" s="2">
        <v>3356380</v>
      </c>
      <c r="Q5395" s="2">
        <v>3326140</v>
      </c>
      <c r="R5395" s="2">
        <v>3314610</v>
      </c>
      <c r="S5395" s="2">
        <v>3299660</v>
      </c>
      <c r="T5395" s="2">
        <v>3287870</v>
      </c>
      <c r="U5395" s="2">
        <v>3313830</v>
      </c>
      <c r="V5395" s="2">
        <v>3340740</v>
      </c>
      <c r="W5395" s="2">
        <v>3368220</v>
      </c>
      <c r="X5395" s="2">
        <v>3391990</v>
      </c>
      <c r="Y5395" s="2">
        <v>3402320</v>
      </c>
      <c r="Z5395" s="2">
        <v>3402320</v>
      </c>
      <c r="AA5395" s="2">
        <v>3402320</v>
      </c>
      <c r="AB5395" s="2">
        <v>3402320</v>
      </c>
      <c r="AC5395" s="2">
        <v>3402320</v>
      </c>
      <c r="AD5395" s="2">
        <v>3402320</v>
      </c>
      <c r="AE5395" s="2">
        <v>3402260</v>
      </c>
      <c r="AF5395" s="2">
        <v>3402320</v>
      </c>
    </row>
    <row r="5396" spans="1:32">
      <c r="A5396" t="s">
        <v>1910</v>
      </c>
      <c r="B5396" t="s">
        <v>19</v>
      </c>
      <c r="C5396" s="2">
        <v>18297000</v>
      </c>
      <c r="D5396" s="2">
        <v>23337500</v>
      </c>
      <c r="E5396" s="2">
        <v>8132700</v>
      </c>
      <c r="F5396" s="2">
        <v>4368410</v>
      </c>
      <c r="G5396" s="2">
        <v>9055640</v>
      </c>
      <c r="H5396" s="2">
        <v>10130200</v>
      </c>
      <c r="I5396" s="2">
        <v>8233350</v>
      </c>
      <c r="J5396" s="2">
        <v>6888600</v>
      </c>
      <c r="K5396" s="2">
        <v>5177070</v>
      </c>
      <c r="L5396" s="2">
        <v>2971840</v>
      </c>
      <c r="M5396" s="2">
        <v>2646220</v>
      </c>
      <c r="N5396" s="2">
        <v>3874260</v>
      </c>
      <c r="O5396" s="2">
        <v>4288590</v>
      </c>
      <c r="P5396" s="2">
        <v>4377680</v>
      </c>
      <c r="Q5396" s="2">
        <v>4677050</v>
      </c>
      <c r="R5396" s="2">
        <v>4471180</v>
      </c>
      <c r="S5396" s="2">
        <v>4474360</v>
      </c>
      <c r="T5396" s="2">
        <v>4740740</v>
      </c>
      <c r="U5396" s="2">
        <v>4837160</v>
      </c>
      <c r="V5396" s="2">
        <v>5648820</v>
      </c>
      <c r="W5396" s="2">
        <v>6572000</v>
      </c>
      <c r="X5396" s="2">
        <v>6847030</v>
      </c>
      <c r="Y5396" s="2">
        <v>5947050</v>
      </c>
      <c r="Z5396" s="2">
        <v>5796410</v>
      </c>
      <c r="AA5396" s="2">
        <v>5938770</v>
      </c>
      <c r="AB5396" s="2">
        <v>5670560</v>
      </c>
      <c r="AC5396" s="2">
        <v>5710620</v>
      </c>
      <c r="AD5396" s="2">
        <v>5389720</v>
      </c>
      <c r="AE5396" s="2">
        <v>5491640</v>
      </c>
      <c r="AF5396" s="2">
        <v>5099580</v>
      </c>
    </row>
    <row r="5397" spans="1:32">
      <c r="A5397" t="s">
        <v>1911</v>
      </c>
      <c r="B5397" t="s">
        <v>19</v>
      </c>
      <c r="C5397" s="2">
        <v>15269100</v>
      </c>
      <c r="D5397" s="2">
        <v>15505200</v>
      </c>
      <c r="E5397" s="2">
        <v>15656500</v>
      </c>
      <c r="F5397" s="2">
        <v>15656500</v>
      </c>
      <c r="G5397" s="2">
        <v>15656500</v>
      </c>
      <c r="H5397" s="2">
        <v>15813900</v>
      </c>
      <c r="I5397" s="2">
        <v>15813900</v>
      </c>
      <c r="J5397" s="2">
        <v>15813900</v>
      </c>
      <c r="K5397" s="2">
        <v>15813900</v>
      </c>
      <c r="L5397" s="2">
        <v>15813900</v>
      </c>
      <c r="M5397" s="2">
        <v>15813900</v>
      </c>
      <c r="N5397" s="2">
        <v>15813900</v>
      </c>
      <c r="O5397" s="2">
        <v>15813900</v>
      </c>
      <c r="P5397" s="2">
        <v>15813900</v>
      </c>
      <c r="Q5397" s="2">
        <v>15813900</v>
      </c>
      <c r="R5397" s="2">
        <v>15813900</v>
      </c>
      <c r="S5397" s="2">
        <v>15813900</v>
      </c>
      <c r="T5397" s="2">
        <v>15813900</v>
      </c>
      <c r="U5397" s="2">
        <v>15813900</v>
      </c>
      <c r="V5397" s="2">
        <v>15813900</v>
      </c>
      <c r="W5397" s="2">
        <v>15813900</v>
      </c>
      <c r="X5397" s="2">
        <v>15813900</v>
      </c>
      <c r="Y5397" s="2">
        <v>15813900</v>
      </c>
      <c r="Z5397" s="2">
        <v>15813900</v>
      </c>
      <c r="AA5397" s="2">
        <v>15813900</v>
      </c>
      <c r="AB5397" s="2">
        <v>15813900</v>
      </c>
      <c r="AC5397" s="2">
        <v>15813900</v>
      </c>
      <c r="AD5397" s="2">
        <v>15813900</v>
      </c>
      <c r="AE5397" s="2">
        <v>15813900</v>
      </c>
      <c r="AF5397" s="2">
        <v>15813900</v>
      </c>
    </row>
    <row r="5398" spans="1:32">
      <c r="A5398" t="s">
        <v>1912</v>
      </c>
      <c r="B5398" t="s">
        <v>19</v>
      </c>
      <c r="C5398" s="2">
        <v>7975920</v>
      </c>
      <c r="D5398" s="2">
        <v>8034770</v>
      </c>
      <c r="E5398" s="2">
        <v>7890660</v>
      </c>
      <c r="F5398" s="2">
        <v>7888720</v>
      </c>
      <c r="G5398" s="2">
        <v>7828050</v>
      </c>
      <c r="H5398" s="2">
        <v>7823580</v>
      </c>
      <c r="I5398" s="2">
        <v>7814040</v>
      </c>
      <c r="J5398" s="2">
        <v>7812250</v>
      </c>
      <c r="K5398" s="2">
        <v>7807480</v>
      </c>
      <c r="L5398" s="2">
        <v>7668300</v>
      </c>
      <c r="M5398" s="2">
        <v>7668300</v>
      </c>
      <c r="N5398" s="2">
        <v>7668300</v>
      </c>
      <c r="O5398" s="2">
        <v>7668300</v>
      </c>
      <c r="P5398" s="2">
        <v>7663230</v>
      </c>
      <c r="Q5398" s="2">
        <v>7663230</v>
      </c>
      <c r="R5398" s="2">
        <v>7663230</v>
      </c>
      <c r="S5398" s="2">
        <v>7663230</v>
      </c>
      <c r="T5398" s="2">
        <v>7663230</v>
      </c>
      <c r="U5398" s="2">
        <v>7663230</v>
      </c>
      <c r="V5398" s="2">
        <v>7663230</v>
      </c>
      <c r="W5398" s="2">
        <v>7663230</v>
      </c>
      <c r="X5398" s="2">
        <v>7663230</v>
      </c>
      <c r="Y5398" s="2">
        <v>7663230</v>
      </c>
      <c r="Z5398" s="2">
        <v>7663230</v>
      </c>
      <c r="AA5398" s="2">
        <v>7651910</v>
      </c>
      <c r="AB5398" s="2">
        <v>7651910</v>
      </c>
      <c r="AC5398" s="2">
        <v>7651910</v>
      </c>
      <c r="AD5398" s="2">
        <v>7651910</v>
      </c>
      <c r="AE5398" s="2">
        <v>7651910</v>
      </c>
      <c r="AF5398" s="2">
        <v>7651910</v>
      </c>
    </row>
    <row r="5399" spans="1:32">
      <c r="A5399" t="s">
        <v>1913</v>
      </c>
      <c r="B5399" t="s">
        <v>19</v>
      </c>
      <c r="C5399" s="2">
        <v>113526000</v>
      </c>
      <c r="D5399" s="2">
        <v>107634000</v>
      </c>
      <c r="E5399" s="2">
        <v>165948000</v>
      </c>
      <c r="F5399" s="2">
        <v>177480000</v>
      </c>
      <c r="G5399" s="2">
        <v>103493000</v>
      </c>
      <c r="H5399" s="2">
        <v>81880900</v>
      </c>
      <c r="I5399" s="2">
        <v>85374200</v>
      </c>
      <c r="J5399" s="2">
        <v>103649000</v>
      </c>
      <c r="K5399" s="2">
        <v>117434000</v>
      </c>
      <c r="L5399" s="2">
        <v>121579000</v>
      </c>
      <c r="M5399" s="2">
        <v>115383000</v>
      </c>
      <c r="N5399" s="2">
        <v>104945000</v>
      </c>
      <c r="O5399" s="2">
        <v>111086000</v>
      </c>
      <c r="P5399" s="2">
        <v>106649000</v>
      </c>
      <c r="Q5399" s="2">
        <v>92689000</v>
      </c>
      <c r="R5399" s="2">
        <v>85355100</v>
      </c>
      <c r="S5399" s="2">
        <v>76016300</v>
      </c>
      <c r="T5399" s="2">
        <v>64473000</v>
      </c>
      <c r="U5399" s="2">
        <v>78365900</v>
      </c>
      <c r="V5399" s="2">
        <v>87588100</v>
      </c>
      <c r="W5399" s="2">
        <v>106775000</v>
      </c>
      <c r="X5399" s="2">
        <v>137234000</v>
      </c>
      <c r="Y5399" s="2">
        <v>166060000</v>
      </c>
      <c r="Z5399" s="2">
        <v>180062000</v>
      </c>
      <c r="AA5399" s="2">
        <v>191988000</v>
      </c>
      <c r="AB5399" s="2">
        <v>203531000</v>
      </c>
      <c r="AC5399" s="2">
        <v>208060000</v>
      </c>
      <c r="AD5399" s="2">
        <v>213655000</v>
      </c>
      <c r="AE5399" s="2">
        <v>218408000</v>
      </c>
      <c r="AF5399" s="2">
        <v>225368000</v>
      </c>
    </row>
    <row r="5400" spans="1:32">
      <c r="A5400" t="s">
        <v>1914</v>
      </c>
      <c r="B5400" t="s">
        <v>19</v>
      </c>
      <c r="C5400" s="2">
        <v>8844290</v>
      </c>
      <c r="D5400" s="2">
        <v>9740300</v>
      </c>
      <c r="E5400" s="2">
        <v>4978720</v>
      </c>
      <c r="F5400" s="2">
        <v>4405580</v>
      </c>
      <c r="G5400" s="2">
        <v>1147390</v>
      </c>
      <c r="H5400" s="2">
        <v>1185440</v>
      </c>
      <c r="I5400" s="2">
        <v>1096010</v>
      </c>
      <c r="J5400" s="2">
        <v>1021860</v>
      </c>
      <c r="K5400">
        <v>892578</v>
      </c>
      <c r="L5400">
        <v>691283</v>
      </c>
      <c r="M5400">
        <v>654364</v>
      </c>
      <c r="N5400">
        <v>616341</v>
      </c>
      <c r="O5400">
        <v>663214</v>
      </c>
      <c r="P5400">
        <v>663925</v>
      </c>
      <c r="Q5400">
        <v>642714</v>
      </c>
      <c r="R5400">
        <v>616467</v>
      </c>
      <c r="S5400">
        <v>583270</v>
      </c>
      <c r="T5400">
        <v>571098</v>
      </c>
      <c r="U5400">
        <v>620262</v>
      </c>
      <c r="V5400">
        <v>732005</v>
      </c>
      <c r="W5400">
        <v>833906</v>
      </c>
      <c r="X5400">
        <v>895547</v>
      </c>
      <c r="Y5400">
        <v>932799</v>
      </c>
      <c r="Z5400">
        <v>936896</v>
      </c>
      <c r="AA5400">
        <v>938963</v>
      </c>
      <c r="AB5400">
        <v>942883</v>
      </c>
      <c r="AC5400">
        <v>937170</v>
      </c>
      <c r="AD5400">
        <v>940347</v>
      </c>
      <c r="AE5400">
        <v>919827</v>
      </c>
      <c r="AF5400">
        <v>928187</v>
      </c>
    </row>
    <row r="5401" spans="1:32">
      <c r="A5401" t="s">
        <v>1915</v>
      </c>
      <c r="B5401" t="s">
        <v>19</v>
      </c>
      <c r="C5401">
        <v>132943</v>
      </c>
      <c r="D5401">
        <v>132943</v>
      </c>
      <c r="E5401">
        <v>661992</v>
      </c>
      <c r="F5401" s="2">
        <v>8924000</v>
      </c>
      <c r="G5401" s="2">
        <v>11872600</v>
      </c>
      <c r="H5401" s="2">
        <v>15953100</v>
      </c>
      <c r="I5401" s="2">
        <v>21213600</v>
      </c>
      <c r="J5401" s="2">
        <v>21213600</v>
      </c>
      <c r="K5401" s="2">
        <v>26025600</v>
      </c>
      <c r="L5401" s="2">
        <v>26025600</v>
      </c>
      <c r="M5401" s="2">
        <v>26025600</v>
      </c>
      <c r="N5401" s="2">
        <v>25931000</v>
      </c>
      <c r="O5401" s="2">
        <v>25941300</v>
      </c>
      <c r="P5401" s="2">
        <v>25901800</v>
      </c>
      <c r="Q5401" s="2">
        <v>25812700</v>
      </c>
      <c r="R5401" s="2">
        <v>25776500</v>
      </c>
      <c r="S5401" s="2">
        <v>25728400</v>
      </c>
      <c r="T5401" s="2">
        <v>25684000</v>
      </c>
      <c r="U5401" s="2">
        <v>25766800</v>
      </c>
      <c r="V5401" s="2">
        <v>25849700</v>
      </c>
      <c r="W5401" s="2">
        <v>25931400</v>
      </c>
      <c r="X5401" s="2">
        <v>25997900</v>
      </c>
      <c r="Y5401" s="2">
        <v>26025600</v>
      </c>
      <c r="Z5401" s="2">
        <v>26025600</v>
      </c>
      <c r="AA5401" s="2">
        <v>26025600</v>
      </c>
      <c r="AB5401" s="2">
        <v>26025600</v>
      </c>
      <c r="AC5401" s="2">
        <v>26025600</v>
      </c>
      <c r="AD5401" s="2">
        <v>26025600</v>
      </c>
      <c r="AE5401" s="2">
        <v>26025400</v>
      </c>
      <c r="AF5401" s="2">
        <v>26025600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6574990</v>
      </c>
      <c r="M5404" s="2">
        <v>6574990</v>
      </c>
      <c r="N5404" s="2">
        <v>6103440</v>
      </c>
      <c r="O5404" s="2">
        <v>6103440</v>
      </c>
      <c r="P5404" s="2">
        <v>6103440</v>
      </c>
      <c r="Q5404" s="2">
        <v>5966820</v>
      </c>
      <c r="R5404" s="2">
        <v>5966820</v>
      </c>
      <c r="S5404" s="2">
        <v>5898380</v>
      </c>
      <c r="T5404" s="2">
        <v>5829800</v>
      </c>
      <c r="U5404" s="2">
        <v>5898380</v>
      </c>
      <c r="V5404" s="2">
        <v>5966820</v>
      </c>
      <c r="W5404" s="2">
        <v>6035030</v>
      </c>
      <c r="X5404" s="2">
        <v>6170970</v>
      </c>
      <c r="Y5404" s="2">
        <v>6574990</v>
      </c>
      <c r="Z5404" s="2">
        <v>6574990</v>
      </c>
      <c r="AA5404" s="2">
        <v>6571990</v>
      </c>
      <c r="AB5404" s="2">
        <v>6574990</v>
      </c>
      <c r="AC5404" s="2">
        <v>6541470</v>
      </c>
      <c r="AD5404" s="2">
        <v>6574990</v>
      </c>
      <c r="AE5404" s="2">
        <v>6500610</v>
      </c>
      <c r="AF5404" s="2">
        <v>6574990</v>
      </c>
    </row>
    <row r="5405" spans="1:32">
      <c r="A5405" t="s">
        <v>7281</v>
      </c>
      <c r="B5405" t="s">
        <v>19</v>
      </c>
      <c r="C5405">
        <v>0</v>
      </c>
      <c r="D5405">
        <v>0</v>
      </c>
      <c r="E5405">
        <v>0</v>
      </c>
      <c r="F5405">
        <v>0</v>
      </c>
      <c r="G5405">
        <v>0</v>
      </c>
      <c r="H5405">
        <v>0</v>
      </c>
      <c r="I5405">
        <v>0</v>
      </c>
      <c r="J5405">
        <v>0</v>
      </c>
      <c r="K5405" s="2">
        <v>3246160</v>
      </c>
      <c r="L5405" s="2">
        <v>6492320</v>
      </c>
      <c r="M5405" s="2">
        <v>30896100</v>
      </c>
      <c r="N5405" s="2">
        <v>55119700</v>
      </c>
      <c r="O5405" s="2">
        <v>79472000</v>
      </c>
      <c r="P5405" s="2">
        <v>103664000</v>
      </c>
      <c r="Q5405" s="2">
        <v>103351000</v>
      </c>
      <c r="R5405" s="2">
        <v>102240000</v>
      </c>
      <c r="S5405" s="2">
        <v>101091000</v>
      </c>
      <c r="T5405" s="2">
        <v>99958500</v>
      </c>
      <c r="U5405" s="2">
        <v>99257700</v>
      </c>
      <c r="V5405" s="2">
        <v>98552300</v>
      </c>
      <c r="W5405" s="2">
        <v>75187500</v>
      </c>
      <c r="X5405" s="2">
        <v>51666100</v>
      </c>
      <c r="Y5405" s="2">
        <v>27999800</v>
      </c>
      <c r="Z5405" s="2">
        <v>2439780</v>
      </c>
      <c r="AA5405">
        <v>0</v>
      </c>
      <c r="AB5405">
        <v>0</v>
      </c>
      <c r="AC5405">
        <v>0</v>
      </c>
      <c r="AD5405">
        <v>0</v>
      </c>
      <c r="AE5405">
        <v>0</v>
      </c>
      <c r="AF5405">
        <v>0</v>
      </c>
    </row>
    <row r="5406" spans="1:32">
      <c r="A5406" t="s">
        <v>7282</v>
      </c>
      <c r="B5406" t="s">
        <v>19</v>
      </c>
      <c r="C5406">
        <v>0</v>
      </c>
      <c r="D5406">
        <v>0</v>
      </c>
      <c r="E5406">
        <v>0</v>
      </c>
      <c r="F5406">
        <v>0</v>
      </c>
      <c r="G5406">
        <v>0</v>
      </c>
      <c r="H5406">
        <v>0</v>
      </c>
      <c r="I5406">
        <v>0</v>
      </c>
      <c r="J5406">
        <v>0</v>
      </c>
      <c r="K5406">
        <v>0</v>
      </c>
      <c r="L5406" s="2">
        <v>3350700</v>
      </c>
      <c r="M5406" s="2">
        <v>3350700</v>
      </c>
      <c r="N5406" s="2">
        <v>3339780</v>
      </c>
      <c r="O5406" s="2">
        <v>3340960</v>
      </c>
      <c r="P5406" s="2">
        <v>3336430</v>
      </c>
      <c r="Q5406" s="2">
        <v>3326330</v>
      </c>
      <c r="R5406" s="2">
        <v>3322240</v>
      </c>
      <c r="S5406" s="2">
        <v>3316810</v>
      </c>
      <c r="T5406" s="2">
        <v>3230700</v>
      </c>
      <c r="U5406" s="2">
        <v>3258300</v>
      </c>
      <c r="V5406" s="2">
        <v>3306330</v>
      </c>
      <c r="W5406" s="2">
        <v>3355130</v>
      </c>
      <c r="X5406" s="2">
        <v>3429300</v>
      </c>
      <c r="Y5406" s="2">
        <v>3610220</v>
      </c>
      <c r="Z5406" s="2">
        <v>2278920</v>
      </c>
      <c r="AA5406" s="2">
        <v>2288190</v>
      </c>
      <c r="AB5406" s="2">
        <v>2292140</v>
      </c>
      <c r="AC5406" s="2">
        <v>2292770</v>
      </c>
      <c r="AD5406" s="2">
        <v>2286750</v>
      </c>
      <c r="AE5406" s="2">
        <v>2277770</v>
      </c>
      <c r="AF5406" s="2">
        <v>2283350</v>
      </c>
    </row>
    <row r="5407" spans="1:32">
      <c r="A5407" t="s">
        <v>7283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7284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7285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7286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7287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2758</v>
      </c>
      <c r="B5412" t="s">
        <v>19</v>
      </c>
      <c r="C5412" s="2">
        <v>1680100000000000</v>
      </c>
      <c r="D5412" s="2">
        <v>1672000000000000</v>
      </c>
      <c r="E5412" s="2">
        <v>1672940000000000</v>
      </c>
      <c r="F5412" s="2">
        <v>1651060000000000</v>
      </c>
      <c r="G5412" s="2">
        <v>1625380000000000</v>
      </c>
      <c r="H5412" s="2">
        <v>1602250000000000</v>
      </c>
      <c r="I5412" s="2">
        <v>1575650000000000</v>
      </c>
      <c r="J5412" s="2">
        <v>1547170000000000</v>
      </c>
      <c r="K5412" s="2">
        <v>1508970000000000</v>
      </c>
      <c r="L5412" s="2">
        <v>1465730000000000</v>
      </c>
      <c r="M5412" s="2">
        <v>1418260000000000</v>
      </c>
      <c r="N5412" s="2">
        <v>1367020000000000</v>
      </c>
      <c r="O5412" s="2">
        <v>1317220000000000</v>
      </c>
      <c r="P5412" s="2">
        <v>1267570000000000</v>
      </c>
      <c r="Q5412" s="2">
        <v>1217580000000000</v>
      </c>
      <c r="R5412" s="2">
        <v>1167770000000000</v>
      </c>
      <c r="S5412" s="2">
        <v>1118720000000000</v>
      </c>
      <c r="T5412" s="2">
        <v>1072980000000000</v>
      </c>
      <c r="U5412" s="2">
        <v>1027970000000000</v>
      </c>
      <c r="V5412" s="2">
        <v>986762000000000</v>
      </c>
      <c r="W5412" s="2">
        <v>947998000000000</v>
      </c>
      <c r="X5412" s="2">
        <v>911699000000000</v>
      </c>
      <c r="Y5412" s="2">
        <v>879127000000000</v>
      </c>
      <c r="Z5412" s="2">
        <v>850995000000000</v>
      </c>
      <c r="AA5412" s="2">
        <v>826494000000000</v>
      </c>
      <c r="AB5412" s="2">
        <v>807078000000000</v>
      </c>
      <c r="AC5412" s="2">
        <v>791721000000000</v>
      </c>
      <c r="AD5412" s="2">
        <v>781727000000000</v>
      </c>
      <c r="AE5412" s="2">
        <v>776353000000000</v>
      </c>
      <c r="AF5412" s="2">
        <v>773542000000000</v>
      </c>
    </row>
    <row r="5413" spans="1:32">
      <c r="A5413" t="s">
        <v>2759</v>
      </c>
      <c r="B5413" t="s">
        <v>19</v>
      </c>
      <c r="C5413" s="2">
        <v>1065240000000</v>
      </c>
      <c r="D5413" s="2">
        <v>1064930000000</v>
      </c>
      <c r="E5413" s="2">
        <v>1065750000000</v>
      </c>
      <c r="F5413" s="2">
        <v>1052300000000</v>
      </c>
      <c r="G5413" s="2">
        <v>1033240000000</v>
      </c>
      <c r="H5413" s="2">
        <v>1015500000000</v>
      </c>
      <c r="I5413" s="2">
        <v>995841000000</v>
      </c>
      <c r="J5413" s="2">
        <v>972629000000</v>
      </c>
      <c r="K5413" s="2">
        <v>945088000000</v>
      </c>
      <c r="L5413" s="2">
        <v>913868000000</v>
      </c>
      <c r="M5413" s="2">
        <v>879318000000</v>
      </c>
      <c r="N5413" s="2">
        <v>841717000000</v>
      </c>
      <c r="O5413" s="2">
        <v>805362000000</v>
      </c>
      <c r="P5413" s="2">
        <v>769440000000</v>
      </c>
      <c r="Q5413" s="2">
        <v>732905000000</v>
      </c>
      <c r="R5413" s="2">
        <v>695759000000</v>
      </c>
      <c r="S5413" s="2">
        <v>658834000000</v>
      </c>
      <c r="T5413" s="2">
        <v>624162000000</v>
      </c>
      <c r="U5413" s="2">
        <v>590424000000</v>
      </c>
      <c r="V5413" s="2">
        <v>558892000000</v>
      </c>
      <c r="W5413" s="2">
        <v>528954000000</v>
      </c>
      <c r="X5413" s="2">
        <v>500675000000</v>
      </c>
      <c r="Y5413" s="2">
        <v>475113000000</v>
      </c>
      <c r="Z5413" s="2">
        <v>453304000000</v>
      </c>
      <c r="AA5413" s="2">
        <v>434223000000</v>
      </c>
      <c r="AB5413" s="2">
        <v>419286000000</v>
      </c>
      <c r="AC5413" s="2">
        <v>407654000000</v>
      </c>
      <c r="AD5413" s="2">
        <v>400145000000</v>
      </c>
      <c r="AE5413" s="2">
        <v>396274000000</v>
      </c>
      <c r="AF5413" s="2">
        <v>393176000000</v>
      </c>
    </row>
    <row r="5414" spans="1:32">
      <c r="A5414" t="s">
        <v>2760</v>
      </c>
      <c r="B5414" t="s">
        <v>19</v>
      </c>
      <c r="C5414" s="2">
        <v>14730000000000</v>
      </c>
      <c r="D5414" s="2">
        <v>14760200000000</v>
      </c>
      <c r="E5414" s="2">
        <v>14766800000000</v>
      </c>
      <c r="F5414" s="2">
        <v>14572300000000</v>
      </c>
      <c r="G5414" s="2">
        <v>14302900000000</v>
      </c>
      <c r="H5414" s="2">
        <v>14048100000000</v>
      </c>
      <c r="I5414" s="2">
        <v>13766200000000</v>
      </c>
      <c r="J5414" s="2">
        <v>13429100000000</v>
      </c>
      <c r="K5414" s="2">
        <v>13024700000000</v>
      </c>
      <c r="L5414" s="2">
        <v>12567600000000</v>
      </c>
      <c r="M5414" s="2">
        <v>12060400000000</v>
      </c>
      <c r="N5414" s="2">
        <v>11507500000000</v>
      </c>
      <c r="O5414" s="2">
        <v>10973200000000</v>
      </c>
      <c r="P5414" s="2">
        <v>10448100000000</v>
      </c>
      <c r="Q5414" s="2">
        <v>9912080000000</v>
      </c>
      <c r="R5414" s="2">
        <v>9361930000000</v>
      </c>
      <c r="S5414" s="2">
        <v>8814500000000</v>
      </c>
      <c r="T5414" s="2">
        <v>8292840000000</v>
      </c>
      <c r="U5414" s="2">
        <v>7785540000000</v>
      </c>
      <c r="V5414" s="2">
        <v>7307240000000</v>
      </c>
      <c r="W5414" s="2">
        <v>6853430000000</v>
      </c>
      <c r="X5414" s="2">
        <v>6424280000000</v>
      </c>
      <c r="Y5414" s="2">
        <v>6035970000000</v>
      </c>
      <c r="Z5414" s="2">
        <v>5704860000000</v>
      </c>
      <c r="AA5414" s="2">
        <v>5412870000000</v>
      </c>
      <c r="AB5414" s="2">
        <v>5184360000000</v>
      </c>
      <c r="AC5414" s="2">
        <v>5005320000000</v>
      </c>
      <c r="AD5414" s="2">
        <v>4885250000000</v>
      </c>
      <c r="AE5414" s="2">
        <v>4819580000000</v>
      </c>
      <c r="AF5414" s="2">
        <v>4759890000000</v>
      </c>
    </row>
    <row r="5415" spans="1:32">
      <c r="A5415" t="s">
        <v>2761</v>
      </c>
      <c r="B5415" t="s">
        <v>19</v>
      </c>
      <c r="C5415" s="2">
        <v>3190350000000</v>
      </c>
      <c r="D5415" s="2">
        <v>3044870000000</v>
      </c>
      <c r="E5415" s="2">
        <v>3006860000000</v>
      </c>
      <c r="F5415" s="2">
        <v>2977690000000</v>
      </c>
      <c r="G5415" s="2">
        <v>2925450000000</v>
      </c>
      <c r="H5415" s="2">
        <v>2872390000000</v>
      </c>
      <c r="I5415" s="2">
        <v>2815600000000</v>
      </c>
      <c r="J5415" s="2">
        <v>2759710000000</v>
      </c>
      <c r="K5415" s="2">
        <v>2704570000000</v>
      </c>
      <c r="L5415" s="2">
        <v>2636910000000</v>
      </c>
      <c r="M5415" s="2">
        <v>2565210000000</v>
      </c>
      <c r="N5415" s="2">
        <v>2489080000000</v>
      </c>
      <c r="O5415" s="2">
        <v>2412800000000</v>
      </c>
      <c r="P5415" s="2">
        <v>2334830000000</v>
      </c>
      <c r="Q5415" s="2">
        <v>2258810000000</v>
      </c>
      <c r="R5415" s="2">
        <v>2180490000000</v>
      </c>
      <c r="S5415" s="2">
        <v>2107020000000</v>
      </c>
      <c r="T5415" s="2">
        <v>2042150000000</v>
      </c>
      <c r="U5415" s="2">
        <v>1978580000000</v>
      </c>
      <c r="V5415" s="2">
        <v>1919030000000</v>
      </c>
      <c r="W5415" s="2">
        <v>1868540000000</v>
      </c>
      <c r="X5415" s="2">
        <v>1821720000000</v>
      </c>
      <c r="Y5415" s="2">
        <v>1776830000000</v>
      </c>
      <c r="Z5415" s="2">
        <v>1737830000000</v>
      </c>
      <c r="AA5415" s="2">
        <v>1702210000000</v>
      </c>
      <c r="AB5415" s="2">
        <v>1674300000000</v>
      </c>
      <c r="AC5415" s="2">
        <v>1652050000000</v>
      </c>
      <c r="AD5415" s="2">
        <v>1637480000000</v>
      </c>
      <c r="AE5415" s="2">
        <v>1629550000000</v>
      </c>
      <c r="AF5415" s="2">
        <v>1628530000000</v>
      </c>
    </row>
    <row r="5416" spans="1:32">
      <c r="A5416" t="s">
        <v>2762</v>
      </c>
      <c r="B5416" t="s">
        <v>19</v>
      </c>
      <c r="C5416" s="2">
        <v>226087000000</v>
      </c>
      <c r="D5416" s="2">
        <v>219218000000</v>
      </c>
      <c r="E5416" s="2">
        <v>217744000000</v>
      </c>
      <c r="F5416" s="2">
        <v>214764000000</v>
      </c>
      <c r="G5416" s="2">
        <v>210925000000</v>
      </c>
      <c r="H5416" s="2">
        <v>207371000000</v>
      </c>
      <c r="I5416" s="2">
        <v>203360000000</v>
      </c>
      <c r="J5416" s="2">
        <v>198885000000</v>
      </c>
      <c r="K5416" s="2">
        <v>193823000000</v>
      </c>
      <c r="L5416" s="2">
        <v>188029000000</v>
      </c>
      <c r="M5416" s="2">
        <v>181659000000</v>
      </c>
      <c r="N5416" s="2">
        <v>174760000000</v>
      </c>
      <c r="O5416" s="2">
        <v>167978000000</v>
      </c>
      <c r="P5416" s="2">
        <v>161180000000</v>
      </c>
      <c r="Q5416" s="2">
        <v>154403000000</v>
      </c>
      <c r="R5416" s="2">
        <v>147525000000</v>
      </c>
      <c r="S5416" s="2">
        <v>140877000000</v>
      </c>
      <c r="T5416" s="2">
        <v>134824000000</v>
      </c>
      <c r="U5416" s="2">
        <v>128966000000</v>
      </c>
      <c r="V5416" s="2">
        <v>123452000000</v>
      </c>
      <c r="W5416" s="2">
        <v>118426000000</v>
      </c>
      <c r="X5416" s="2">
        <v>113723000000</v>
      </c>
      <c r="Y5416" s="2">
        <v>109400000000</v>
      </c>
      <c r="Z5416" s="2">
        <v>105683000000</v>
      </c>
      <c r="AA5416" s="2">
        <v>102360000000</v>
      </c>
      <c r="AB5416" s="2">
        <v>99715200000</v>
      </c>
      <c r="AC5416" s="2">
        <v>97592200000</v>
      </c>
      <c r="AD5416" s="2">
        <v>96170100000</v>
      </c>
      <c r="AE5416" s="2">
        <v>95413000000</v>
      </c>
      <c r="AF5416" s="2">
        <v>95000800000</v>
      </c>
    </row>
    <row r="5417" spans="1:32">
      <c r="A5417" t="s">
        <v>2763</v>
      </c>
      <c r="B5417" t="s">
        <v>19</v>
      </c>
      <c r="C5417" s="2">
        <v>111033000000</v>
      </c>
      <c r="D5417" s="2">
        <v>106687000000</v>
      </c>
      <c r="E5417" s="2">
        <v>105777000000</v>
      </c>
      <c r="F5417" s="2">
        <v>104532000000</v>
      </c>
      <c r="G5417" s="2">
        <v>102685000000</v>
      </c>
      <c r="H5417" s="2">
        <v>100948000000</v>
      </c>
      <c r="I5417" s="2">
        <v>99028800000</v>
      </c>
      <c r="J5417" s="2">
        <v>97036800000</v>
      </c>
      <c r="K5417" s="2">
        <v>94948200000</v>
      </c>
      <c r="L5417" s="2">
        <v>92489600000</v>
      </c>
      <c r="M5417" s="2">
        <v>89840200000</v>
      </c>
      <c r="N5417" s="2">
        <v>87006300000</v>
      </c>
      <c r="O5417" s="2">
        <v>84204100000</v>
      </c>
      <c r="P5417" s="2">
        <v>81346200000</v>
      </c>
      <c r="Q5417" s="2">
        <v>78545200000</v>
      </c>
      <c r="R5417" s="2">
        <v>75740200000</v>
      </c>
      <c r="S5417" s="2">
        <v>73070200000</v>
      </c>
      <c r="T5417" s="2">
        <v>70759300000</v>
      </c>
      <c r="U5417" s="2">
        <v>68518200000</v>
      </c>
      <c r="V5417" s="2">
        <v>66462400000</v>
      </c>
      <c r="W5417" s="2">
        <v>64644900000</v>
      </c>
      <c r="X5417" s="2">
        <v>62957300000</v>
      </c>
      <c r="Y5417" s="2">
        <v>61380400000</v>
      </c>
      <c r="Z5417" s="2">
        <v>60019800000</v>
      </c>
      <c r="AA5417" s="2">
        <v>58813600000</v>
      </c>
      <c r="AB5417" s="2">
        <v>57858000000</v>
      </c>
      <c r="AC5417" s="2">
        <v>57103400000</v>
      </c>
      <c r="AD5417" s="2">
        <v>56652300000</v>
      </c>
      <c r="AE5417" s="2">
        <v>56455800000</v>
      </c>
      <c r="AF5417" s="2">
        <v>56496200000</v>
      </c>
    </row>
    <row r="5418" spans="1:32">
      <c r="A5418" t="s">
        <v>2764</v>
      </c>
      <c r="B5418" t="s">
        <v>19</v>
      </c>
      <c r="C5418" s="2">
        <v>20596800000</v>
      </c>
      <c r="D5418" s="2">
        <v>22055900000</v>
      </c>
      <c r="E5418" s="2">
        <v>22653500000</v>
      </c>
      <c r="F5418" s="2">
        <v>22603700000</v>
      </c>
      <c r="G5418" s="2">
        <v>22411600000</v>
      </c>
      <c r="H5418" s="2">
        <v>22331500000</v>
      </c>
      <c r="I5418" s="2">
        <v>22238500000</v>
      </c>
      <c r="J5418" s="2">
        <v>22076200000</v>
      </c>
      <c r="K5418" s="2">
        <v>21841200000</v>
      </c>
      <c r="L5418" s="2">
        <v>21574700000</v>
      </c>
      <c r="M5418" s="2">
        <v>21284900000</v>
      </c>
      <c r="N5418" s="2">
        <v>20969000000</v>
      </c>
      <c r="O5418" s="2">
        <v>20701700000</v>
      </c>
      <c r="P5418" s="2">
        <v>20400200000</v>
      </c>
      <c r="Q5418" s="2">
        <v>20095100000</v>
      </c>
      <c r="R5418" s="2">
        <v>19883500000</v>
      </c>
      <c r="S5418" s="2">
        <v>19640800000</v>
      </c>
      <c r="T5418" s="2">
        <v>19448800000</v>
      </c>
      <c r="U5418" s="2">
        <v>19226500000</v>
      </c>
      <c r="V5418" s="2">
        <v>19123900000</v>
      </c>
      <c r="W5418" s="2">
        <v>18974500000</v>
      </c>
      <c r="X5418" s="2">
        <v>18841300000</v>
      </c>
      <c r="Y5418" s="2">
        <v>18759700000</v>
      </c>
      <c r="Z5418" s="2">
        <v>18683100000</v>
      </c>
      <c r="AA5418" s="2">
        <v>18669200000</v>
      </c>
      <c r="AB5418" s="2">
        <v>18664400000</v>
      </c>
      <c r="AC5418" s="2">
        <v>18683100000</v>
      </c>
      <c r="AD5418" s="2">
        <v>18759900000</v>
      </c>
      <c r="AE5418" s="2">
        <v>18842100000</v>
      </c>
      <c r="AF5418" s="2">
        <v>18994900000</v>
      </c>
    </row>
    <row r="5419" spans="1:32">
      <c r="A5419" t="s">
        <v>2765</v>
      </c>
      <c r="B5419" t="s">
        <v>19</v>
      </c>
      <c r="C5419" s="2">
        <v>53994800000</v>
      </c>
      <c r="D5419" s="2">
        <v>50923400000</v>
      </c>
      <c r="E5419" s="2">
        <v>50157300000</v>
      </c>
      <c r="F5419" s="2">
        <v>49622300000</v>
      </c>
      <c r="G5419" s="2">
        <v>48701500000</v>
      </c>
      <c r="H5419" s="2">
        <v>47776700000</v>
      </c>
      <c r="I5419" s="2">
        <v>46782300000</v>
      </c>
      <c r="J5419" s="2">
        <v>45837700000</v>
      </c>
      <c r="K5419" s="2">
        <v>44950400000</v>
      </c>
      <c r="L5419" s="2">
        <v>43863200000</v>
      </c>
      <c r="M5419" s="2">
        <v>42721200000</v>
      </c>
      <c r="N5419" s="2">
        <v>41519800000</v>
      </c>
      <c r="O5419" s="2">
        <v>40310000000</v>
      </c>
      <c r="P5419" s="2">
        <v>39062800000</v>
      </c>
      <c r="Q5419" s="2">
        <v>37864800000</v>
      </c>
      <c r="R5419" s="2">
        <v>36648600000</v>
      </c>
      <c r="S5419" s="2">
        <v>35521200000</v>
      </c>
      <c r="T5419" s="2">
        <v>34600500000</v>
      </c>
      <c r="U5419" s="2">
        <v>33716600000</v>
      </c>
      <c r="V5419" s="2">
        <v>32901600000</v>
      </c>
      <c r="W5419" s="2">
        <v>32228400000</v>
      </c>
      <c r="X5419" s="2">
        <v>31607600000</v>
      </c>
      <c r="Y5419" s="2">
        <v>30998700000</v>
      </c>
      <c r="Z5419" s="2">
        <v>30475800000</v>
      </c>
      <c r="AA5419" s="2">
        <v>30003400000</v>
      </c>
      <c r="AB5419" s="2">
        <v>29636400000</v>
      </c>
      <c r="AC5419" s="2">
        <v>29351000000</v>
      </c>
      <c r="AD5419" s="2">
        <v>29198300000</v>
      </c>
      <c r="AE5419" s="2">
        <v>29153400000</v>
      </c>
      <c r="AF5419" s="2">
        <v>29237400000</v>
      </c>
    </row>
    <row r="5420" spans="1:32">
      <c r="A5420" t="s">
        <v>2766</v>
      </c>
      <c r="B5420" t="s">
        <v>19</v>
      </c>
      <c r="C5420" s="2">
        <v>26263400000</v>
      </c>
      <c r="D5420" s="2">
        <v>25424300000</v>
      </c>
      <c r="E5420" s="2">
        <v>25248700000</v>
      </c>
      <c r="F5420" s="2">
        <v>24935300000</v>
      </c>
      <c r="G5420" s="2">
        <v>24506700000</v>
      </c>
      <c r="H5420" s="2">
        <v>24108100000</v>
      </c>
      <c r="I5420" s="2">
        <v>23661700000</v>
      </c>
      <c r="J5420" s="2">
        <v>23174100000</v>
      </c>
      <c r="K5420" s="2">
        <v>22632900000</v>
      </c>
      <c r="L5420" s="2">
        <v>22004200000</v>
      </c>
      <c r="M5420" s="2">
        <v>21317500000</v>
      </c>
      <c r="N5420" s="2">
        <v>20575900000</v>
      </c>
      <c r="O5420" s="2">
        <v>19844300000</v>
      </c>
      <c r="P5420" s="2">
        <v>19105600000</v>
      </c>
      <c r="Q5420" s="2">
        <v>18372700000</v>
      </c>
      <c r="R5420" s="2">
        <v>17630600000</v>
      </c>
      <c r="S5420" s="2">
        <v>16918000000</v>
      </c>
      <c r="T5420" s="2">
        <v>16269300000</v>
      </c>
      <c r="U5420" s="2">
        <v>15636300000</v>
      </c>
      <c r="V5420" s="2">
        <v>15043700000</v>
      </c>
      <c r="W5420" s="2">
        <v>14511400000</v>
      </c>
      <c r="X5420" s="2">
        <v>14014900000</v>
      </c>
      <c r="Y5420" s="2">
        <v>13556700000</v>
      </c>
      <c r="Z5420" s="2">
        <v>13159500000</v>
      </c>
      <c r="AA5420" s="2">
        <v>12803100000</v>
      </c>
      <c r="AB5420" s="2">
        <v>12518300000</v>
      </c>
      <c r="AC5420" s="2">
        <v>12288300000</v>
      </c>
      <c r="AD5420" s="2">
        <v>12132000000</v>
      </c>
      <c r="AE5420" s="2">
        <v>12043700000</v>
      </c>
      <c r="AF5420" s="2">
        <v>12003600000</v>
      </c>
    </row>
    <row r="5421" spans="1:32">
      <c r="A5421" t="s">
        <v>2767</v>
      </c>
      <c r="B5421" t="s">
        <v>19</v>
      </c>
      <c r="C5421" s="2">
        <v>70105700000</v>
      </c>
      <c r="D5421" s="2">
        <v>69826400000</v>
      </c>
      <c r="E5421" s="2">
        <v>69885100000</v>
      </c>
      <c r="F5421" s="2">
        <v>68980200000</v>
      </c>
      <c r="G5421" s="2">
        <v>67907800000</v>
      </c>
      <c r="H5421" s="2">
        <v>66942100000</v>
      </c>
      <c r="I5421" s="2">
        <v>65831800000</v>
      </c>
      <c r="J5421" s="2">
        <v>64636700000</v>
      </c>
      <c r="K5421" s="2">
        <v>63036900000</v>
      </c>
      <c r="L5421" s="2">
        <v>61225400000</v>
      </c>
      <c r="M5421" s="2">
        <v>59234900000</v>
      </c>
      <c r="N5421" s="2">
        <v>57084900000</v>
      </c>
      <c r="O5421" s="2">
        <v>54994700000</v>
      </c>
      <c r="P5421" s="2">
        <v>52912100000</v>
      </c>
      <c r="Q5421" s="2">
        <v>50813000000</v>
      </c>
      <c r="R5421" s="2">
        <v>48720500000</v>
      </c>
      <c r="S5421" s="2">
        <v>46657400000</v>
      </c>
      <c r="T5421" s="2">
        <v>44731500000</v>
      </c>
      <c r="U5421" s="2">
        <v>42836300000</v>
      </c>
      <c r="V5421" s="2">
        <v>41099300000</v>
      </c>
      <c r="W5421" s="2">
        <v>39463800000</v>
      </c>
      <c r="X5421" s="2">
        <v>37931500000</v>
      </c>
      <c r="Y5421" s="2">
        <v>36556600000</v>
      </c>
      <c r="Z5421" s="2">
        <v>35369600000</v>
      </c>
      <c r="AA5421" s="2">
        <v>34335900000</v>
      </c>
      <c r="AB5421" s="2">
        <v>33517000000</v>
      </c>
      <c r="AC5421" s="2">
        <v>32869900000</v>
      </c>
      <c r="AD5421" s="2">
        <v>32448900000</v>
      </c>
      <c r="AE5421" s="2">
        <v>32222300000</v>
      </c>
      <c r="AF5421" s="2">
        <v>32100600000</v>
      </c>
    </row>
    <row r="5422" spans="1:32">
      <c r="A5422" t="s">
        <v>2768</v>
      </c>
      <c r="B5422" t="s">
        <v>19</v>
      </c>
      <c r="C5422" s="2">
        <v>14015600000</v>
      </c>
      <c r="D5422" s="2">
        <v>13960300000</v>
      </c>
      <c r="E5422" s="2">
        <v>13972400000</v>
      </c>
      <c r="F5422" s="2">
        <v>13791900000</v>
      </c>
      <c r="G5422" s="2">
        <v>13577800000</v>
      </c>
      <c r="H5422" s="2">
        <v>13385000000</v>
      </c>
      <c r="I5422" s="2">
        <v>13163300000</v>
      </c>
      <c r="J5422" s="2">
        <v>12924700000</v>
      </c>
      <c r="K5422" s="2">
        <v>12605100000</v>
      </c>
      <c r="L5422" s="2">
        <v>12243100000</v>
      </c>
      <c r="M5422" s="2">
        <v>11845300000</v>
      </c>
      <c r="N5422" s="2">
        <v>11415600000</v>
      </c>
      <c r="O5422" s="2">
        <v>10997800000</v>
      </c>
      <c r="P5422" s="2">
        <v>10581400000</v>
      </c>
      <c r="Q5422" s="2">
        <v>10161800000</v>
      </c>
      <c r="R5422" s="2">
        <v>9743420000</v>
      </c>
      <c r="S5422" s="2">
        <v>9330930000</v>
      </c>
      <c r="T5422" s="2">
        <v>8945830000</v>
      </c>
      <c r="U5422" s="2">
        <v>8566880000</v>
      </c>
      <c r="V5422" s="2">
        <v>8219480000</v>
      </c>
      <c r="W5422" s="2">
        <v>7892390000</v>
      </c>
      <c r="X5422" s="2">
        <v>7585920000</v>
      </c>
      <c r="Y5422" s="2">
        <v>7310950000</v>
      </c>
      <c r="Z5422" s="2">
        <v>7073530000</v>
      </c>
      <c r="AA5422" s="2">
        <v>6866790000</v>
      </c>
      <c r="AB5422" s="2">
        <v>6703000000</v>
      </c>
      <c r="AC5422" s="2">
        <v>6573570000</v>
      </c>
      <c r="AD5422" s="2">
        <v>6489340000</v>
      </c>
      <c r="AE5422" s="2">
        <v>6444010000</v>
      </c>
      <c r="AF5422" s="2">
        <v>6419670000</v>
      </c>
    </row>
    <row r="5423" spans="1:32">
      <c r="A5423" t="s">
        <v>2769</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2770</v>
      </c>
      <c r="B5424" t="s">
        <v>19</v>
      </c>
      <c r="C5424" s="2">
        <v>1575040000000000</v>
      </c>
      <c r="D5424" s="2">
        <v>1522960000000000</v>
      </c>
      <c r="E5424" s="2">
        <v>1435670000000000</v>
      </c>
      <c r="F5424" s="2">
        <v>1283390000000000</v>
      </c>
      <c r="G5424" s="2">
        <v>1222010000000000</v>
      </c>
      <c r="H5424" s="2">
        <v>1131980000000000</v>
      </c>
      <c r="I5424" s="2">
        <v>1029860000000000</v>
      </c>
      <c r="J5424" s="2">
        <v>939693000000000</v>
      </c>
      <c r="K5424" s="2">
        <v>856711000000000</v>
      </c>
      <c r="L5424" s="2">
        <v>741592000000000</v>
      </c>
      <c r="M5424" s="2">
        <v>669306000000000</v>
      </c>
      <c r="N5424" s="2">
        <v>582845000000000</v>
      </c>
      <c r="O5424" s="2">
        <v>557050000000000</v>
      </c>
      <c r="P5424" s="2">
        <v>505891000000000</v>
      </c>
      <c r="Q5424" s="2">
        <v>454627000000000</v>
      </c>
      <c r="R5424" s="2">
        <v>433164000000000</v>
      </c>
      <c r="S5424" s="2">
        <v>406055000000000</v>
      </c>
      <c r="T5424" s="2">
        <v>379535000000000</v>
      </c>
      <c r="U5424" s="2">
        <v>412199000000000</v>
      </c>
      <c r="V5424" s="2">
        <v>444153000000000</v>
      </c>
      <c r="W5424" s="2">
        <v>485141000000000</v>
      </c>
      <c r="X5424" s="2">
        <v>532905000000000</v>
      </c>
      <c r="Y5424" s="2">
        <v>580509000000000</v>
      </c>
      <c r="Z5424" s="2">
        <v>600593000000000</v>
      </c>
      <c r="AA5424" s="2">
        <v>612121000000000</v>
      </c>
      <c r="AB5424" s="2">
        <v>633552000000000</v>
      </c>
      <c r="AC5424" s="2">
        <v>643449000000000</v>
      </c>
      <c r="AD5424" s="2">
        <v>657397000000000</v>
      </c>
      <c r="AE5424" s="2">
        <v>665991000000000</v>
      </c>
      <c r="AF5424" s="2">
        <v>685387000000000</v>
      </c>
    </row>
    <row r="5425" spans="1:32">
      <c r="A5425" t="s">
        <v>2771</v>
      </c>
      <c r="B5425" t="s">
        <v>19</v>
      </c>
      <c r="C5425" s="2">
        <v>28025700000</v>
      </c>
      <c r="D5425" s="2">
        <v>27375700000</v>
      </c>
      <c r="E5425" s="2">
        <v>25886500000</v>
      </c>
      <c r="F5425" s="2">
        <v>23561800000</v>
      </c>
      <c r="G5425" s="2">
        <v>22593600000</v>
      </c>
      <c r="H5425" s="2">
        <v>21315500000</v>
      </c>
      <c r="I5425" s="2">
        <v>19803800000</v>
      </c>
      <c r="J5425" s="2">
        <v>18680200000</v>
      </c>
      <c r="K5425" s="2">
        <v>17503500000</v>
      </c>
      <c r="L5425" s="2">
        <v>15853400000</v>
      </c>
      <c r="M5425" s="2">
        <v>15074100000</v>
      </c>
      <c r="N5425" s="2">
        <v>13893300000</v>
      </c>
      <c r="O5425" s="2">
        <v>13896500000</v>
      </c>
      <c r="P5425" s="2">
        <v>13456700000</v>
      </c>
      <c r="Q5425" s="2">
        <v>12566900000</v>
      </c>
      <c r="R5425" s="2">
        <v>12168600000</v>
      </c>
      <c r="S5425" s="2">
        <v>11649300000</v>
      </c>
      <c r="T5425" s="2">
        <v>11150700000</v>
      </c>
      <c r="U5425" s="2">
        <v>11750000000</v>
      </c>
      <c r="V5425" s="2">
        <v>12365800000</v>
      </c>
      <c r="W5425" s="2">
        <v>12877600000</v>
      </c>
      <c r="X5425" s="2">
        <v>13509300000</v>
      </c>
      <c r="Y5425" s="2">
        <v>14205400000</v>
      </c>
      <c r="Z5425" s="2">
        <v>14240500000</v>
      </c>
      <c r="AA5425" s="2">
        <v>14417800000</v>
      </c>
      <c r="AB5425" s="2">
        <v>14784500000</v>
      </c>
      <c r="AC5425" s="2">
        <v>14945400000</v>
      </c>
      <c r="AD5425" s="2">
        <v>15191800000</v>
      </c>
      <c r="AE5425" s="2">
        <v>15314600000</v>
      </c>
      <c r="AF5425" s="2">
        <v>15671600000</v>
      </c>
    </row>
    <row r="5426" spans="1:32">
      <c r="A5426" t="s">
        <v>2772</v>
      </c>
      <c r="B5426" t="s">
        <v>19</v>
      </c>
      <c r="C5426" s="2">
        <v>420248000000</v>
      </c>
      <c r="D5426" s="2">
        <v>397246000000</v>
      </c>
      <c r="E5426" s="2">
        <v>346518000000</v>
      </c>
      <c r="F5426" s="2">
        <v>301221000000</v>
      </c>
      <c r="G5426" s="2">
        <v>300928000000</v>
      </c>
      <c r="H5426" s="2">
        <v>280012000000</v>
      </c>
      <c r="I5426" s="2">
        <v>247352000000</v>
      </c>
      <c r="J5426" s="2">
        <v>213624000000</v>
      </c>
      <c r="K5426" s="2">
        <v>186189000000</v>
      </c>
      <c r="L5426" s="2">
        <v>154407000000</v>
      </c>
      <c r="M5426" s="2">
        <v>144431000000</v>
      </c>
      <c r="N5426" s="2">
        <v>132204000000</v>
      </c>
      <c r="O5426" s="2">
        <v>130525000000</v>
      </c>
      <c r="P5426" s="2">
        <v>124554000000</v>
      </c>
      <c r="Q5426" s="2">
        <v>114985000000</v>
      </c>
      <c r="R5426" s="2">
        <v>111949000000</v>
      </c>
      <c r="S5426" s="2">
        <v>108128000000</v>
      </c>
      <c r="T5426" s="2">
        <v>104580000000</v>
      </c>
      <c r="U5426" s="2">
        <v>108554000000</v>
      </c>
      <c r="V5426" s="2">
        <v>112995000000</v>
      </c>
      <c r="W5426" s="2">
        <v>111511000000</v>
      </c>
      <c r="X5426" s="2">
        <v>110568000000</v>
      </c>
      <c r="Y5426" s="2">
        <v>109736000000</v>
      </c>
      <c r="Z5426" s="2">
        <v>104042000000</v>
      </c>
      <c r="AA5426" s="2">
        <v>104739000000</v>
      </c>
      <c r="AB5426" s="2">
        <v>107073000000</v>
      </c>
      <c r="AC5426" s="2">
        <v>108137000000</v>
      </c>
      <c r="AD5426" s="2">
        <v>109668000000</v>
      </c>
      <c r="AE5426" s="2">
        <v>110464000000</v>
      </c>
      <c r="AF5426" s="2">
        <v>112742000000</v>
      </c>
    </row>
    <row r="5427" spans="1:32">
      <c r="A5427" t="s">
        <v>2773</v>
      </c>
      <c r="B5427" t="s">
        <v>19</v>
      </c>
      <c r="C5427" s="2">
        <v>860599000000</v>
      </c>
      <c r="D5427" s="2">
        <v>810039000000</v>
      </c>
      <c r="E5427" s="2">
        <v>717549000000</v>
      </c>
      <c r="F5427" s="2">
        <v>625282000000</v>
      </c>
      <c r="G5427" s="2">
        <v>619429000000</v>
      </c>
      <c r="H5427" s="2">
        <v>573435000000</v>
      </c>
      <c r="I5427" s="2">
        <v>506350000000</v>
      </c>
      <c r="J5427" s="2">
        <v>435491000000</v>
      </c>
      <c r="K5427" s="2">
        <v>379476000000</v>
      </c>
      <c r="L5427" s="2">
        <v>313420000000</v>
      </c>
      <c r="M5427" s="2">
        <v>292426000000</v>
      </c>
      <c r="N5427" s="2">
        <v>267367000000</v>
      </c>
      <c r="O5427" s="2">
        <v>263303000000</v>
      </c>
      <c r="P5427" s="2">
        <v>250409000000</v>
      </c>
      <c r="Q5427" s="2">
        <v>230319000000</v>
      </c>
      <c r="R5427" s="2">
        <v>224062000000</v>
      </c>
      <c r="S5427" s="2">
        <v>216256000000</v>
      </c>
      <c r="T5427" s="2">
        <v>208745000000</v>
      </c>
      <c r="U5427" s="2">
        <v>216763000000</v>
      </c>
      <c r="V5427" s="2">
        <v>224997000000</v>
      </c>
      <c r="W5427" s="2">
        <v>220394000000</v>
      </c>
      <c r="X5427" s="2">
        <v>217304000000</v>
      </c>
      <c r="Y5427" s="2">
        <v>214351000000</v>
      </c>
      <c r="Z5427" s="2">
        <v>202285000000</v>
      </c>
      <c r="AA5427" s="2">
        <v>203593000000</v>
      </c>
      <c r="AB5427" s="2">
        <v>208850000000</v>
      </c>
      <c r="AC5427" s="2">
        <v>211251000000</v>
      </c>
      <c r="AD5427" s="2">
        <v>214694000000</v>
      </c>
      <c r="AE5427" s="2">
        <v>216665000000</v>
      </c>
      <c r="AF5427" s="2">
        <v>221569000000</v>
      </c>
    </row>
    <row r="5428" spans="1:32">
      <c r="A5428" t="s">
        <v>2774</v>
      </c>
      <c r="B5428" t="s">
        <v>19</v>
      </c>
      <c r="C5428" s="2">
        <v>102191000000</v>
      </c>
      <c r="D5428" s="2">
        <v>97477500000</v>
      </c>
      <c r="E5428" s="2">
        <v>88098400000</v>
      </c>
      <c r="F5428" s="2">
        <v>77588200000</v>
      </c>
      <c r="G5428" s="2">
        <v>75827100000</v>
      </c>
      <c r="H5428" s="2">
        <v>70375400000</v>
      </c>
      <c r="I5428" s="2">
        <v>62986000000</v>
      </c>
      <c r="J5428" s="2">
        <v>55696000000</v>
      </c>
      <c r="K5428" s="2">
        <v>49654200000</v>
      </c>
      <c r="L5428" s="2">
        <v>42120000000</v>
      </c>
      <c r="M5428" s="2">
        <v>39390500000</v>
      </c>
      <c r="N5428" s="2">
        <v>36008800000</v>
      </c>
      <c r="O5428" s="2">
        <v>35671600000</v>
      </c>
      <c r="P5428" s="2">
        <v>34042300000</v>
      </c>
      <c r="Q5428" s="2">
        <v>31301900000</v>
      </c>
      <c r="R5428" s="2">
        <v>30278000000</v>
      </c>
      <c r="S5428" s="2">
        <v>29000300000</v>
      </c>
      <c r="T5428" s="2">
        <v>27770700000</v>
      </c>
      <c r="U5428" s="2">
        <v>29166700000</v>
      </c>
      <c r="V5428" s="2">
        <v>30594100000</v>
      </c>
      <c r="W5428" s="2">
        <v>30823800000</v>
      </c>
      <c r="X5428" s="2">
        <v>31308000000</v>
      </c>
      <c r="Y5428" s="2">
        <v>31777300000</v>
      </c>
      <c r="Z5428" s="2">
        <v>30823600000</v>
      </c>
      <c r="AA5428" s="2">
        <v>31159200000</v>
      </c>
      <c r="AB5428" s="2">
        <v>32063700000</v>
      </c>
      <c r="AC5428" s="2">
        <v>32482400000</v>
      </c>
      <c r="AD5428" s="2">
        <v>33070000000</v>
      </c>
      <c r="AE5428" s="2">
        <v>33422300000</v>
      </c>
      <c r="AF5428" s="2">
        <v>34254300000</v>
      </c>
    </row>
    <row r="5429" spans="1:32">
      <c r="A5429" t="s">
        <v>2775</v>
      </c>
      <c r="B5429" t="s">
        <v>19</v>
      </c>
      <c r="C5429" s="2">
        <v>86031500000</v>
      </c>
      <c r="D5429" s="2">
        <v>82588300000</v>
      </c>
      <c r="E5429" s="2">
        <v>75523100000</v>
      </c>
      <c r="F5429" s="2">
        <v>66954700000</v>
      </c>
      <c r="G5429" s="2">
        <v>64996400000</v>
      </c>
      <c r="H5429" s="2">
        <v>60443900000</v>
      </c>
      <c r="I5429" s="2">
        <v>54525100000</v>
      </c>
      <c r="J5429" s="2">
        <v>48932200000</v>
      </c>
      <c r="K5429" s="2">
        <v>44151400000</v>
      </c>
      <c r="L5429" s="2">
        <v>38000000000</v>
      </c>
      <c r="M5429" s="2">
        <v>35620900000</v>
      </c>
      <c r="N5429" s="2">
        <v>32591300000</v>
      </c>
      <c r="O5429" s="2">
        <v>32370400000</v>
      </c>
      <c r="P5429" s="2">
        <v>30967200000</v>
      </c>
      <c r="Q5429" s="2">
        <v>28517600000</v>
      </c>
      <c r="R5429" s="2">
        <v>27542400000</v>
      </c>
      <c r="S5429" s="2">
        <v>26320600000</v>
      </c>
      <c r="T5429" s="2">
        <v>25143100000</v>
      </c>
      <c r="U5429" s="2">
        <v>26503600000</v>
      </c>
      <c r="V5429" s="2">
        <v>27888800000</v>
      </c>
      <c r="W5429" s="2">
        <v>28414900000</v>
      </c>
      <c r="X5429" s="2">
        <v>29192700000</v>
      </c>
      <c r="Y5429" s="2">
        <v>29964700000</v>
      </c>
      <c r="Z5429" s="2">
        <v>29376400000</v>
      </c>
      <c r="AA5429" s="2">
        <v>29733100000</v>
      </c>
      <c r="AB5429" s="2">
        <v>30610800000</v>
      </c>
      <c r="AC5429" s="2">
        <v>31016100000</v>
      </c>
      <c r="AD5429" s="2">
        <v>31587300000</v>
      </c>
      <c r="AE5429" s="2">
        <v>31928000000</v>
      </c>
      <c r="AF5429" s="2">
        <v>32736400000</v>
      </c>
    </row>
    <row r="5430" spans="1:32">
      <c r="A5430" t="s">
        <v>2776</v>
      </c>
      <c r="B5430" t="s">
        <v>19</v>
      </c>
      <c r="C5430" s="2">
        <v>908596000000</v>
      </c>
      <c r="D5430" s="2">
        <v>827638000000</v>
      </c>
      <c r="E5430" s="2">
        <v>692018000000</v>
      </c>
      <c r="F5430" s="2">
        <v>580517000000</v>
      </c>
      <c r="G5430" s="2">
        <v>596272000000</v>
      </c>
      <c r="H5430" s="2">
        <v>545175000000</v>
      </c>
      <c r="I5430" s="2">
        <v>459207000000</v>
      </c>
      <c r="J5430" s="2">
        <v>357777000000</v>
      </c>
      <c r="K5430" s="2">
        <v>283421000000</v>
      </c>
      <c r="L5430" s="2">
        <v>204373000000</v>
      </c>
      <c r="M5430" s="2">
        <v>185848000000</v>
      </c>
      <c r="N5430" s="2">
        <v>166962000000</v>
      </c>
      <c r="O5430" s="2">
        <v>159552000000</v>
      </c>
      <c r="P5430" s="2">
        <v>147269000000</v>
      </c>
      <c r="Q5430" s="2">
        <v>132359000000</v>
      </c>
      <c r="R5430" s="2">
        <v>131086000000</v>
      </c>
      <c r="S5430" s="2">
        <v>129609000000</v>
      </c>
      <c r="T5430" s="2">
        <v>128221000000</v>
      </c>
      <c r="U5430" s="2">
        <v>128054000000</v>
      </c>
      <c r="V5430" s="2">
        <v>128075000000</v>
      </c>
      <c r="W5430" s="2">
        <v>107262000000</v>
      </c>
      <c r="X5430" s="2">
        <v>86470200000</v>
      </c>
      <c r="Y5430" s="2">
        <v>66030700000</v>
      </c>
      <c r="Z5430" s="2">
        <v>42946900000</v>
      </c>
      <c r="AA5430" s="2">
        <v>40819000000</v>
      </c>
      <c r="AB5430" s="2">
        <v>40953100000</v>
      </c>
      <c r="AC5430" s="2">
        <v>40958000000</v>
      </c>
      <c r="AD5430" s="2">
        <v>41090800000</v>
      </c>
      <c r="AE5430" s="2">
        <v>40988200000</v>
      </c>
      <c r="AF5430" s="2">
        <v>41250300000</v>
      </c>
    </row>
    <row r="5431" spans="1:32">
      <c r="A5431" t="s">
        <v>2777</v>
      </c>
      <c r="B5431" t="s">
        <v>19</v>
      </c>
      <c r="C5431" s="2">
        <v>4617430000</v>
      </c>
      <c r="D5431" s="2">
        <v>4525380000</v>
      </c>
      <c r="E5431" s="2">
        <v>4315690000</v>
      </c>
      <c r="F5431" s="2">
        <v>3943260000</v>
      </c>
      <c r="G5431" s="2">
        <v>3766840000</v>
      </c>
      <c r="H5431" s="2">
        <v>3546990000</v>
      </c>
      <c r="I5431" s="2">
        <v>3304400000</v>
      </c>
      <c r="J5431" s="2">
        <v>3111300000</v>
      </c>
      <c r="K5431" s="2">
        <v>2925090000</v>
      </c>
      <c r="L5431" s="2">
        <v>2646340000</v>
      </c>
      <c r="M5431" s="2">
        <v>2518440000</v>
      </c>
      <c r="N5431" s="2">
        <v>2344860000</v>
      </c>
      <c r="O5431" s="2">
        <v>2342500000</v>
      </c>
      <c r="P5431" s="2">
        <v>2268660000</v>
      </c>
      <c r="Q5431" s="2">
        <v>2128370000</v>
      </c>
      <c r="R5431" s="2">
        <v>2064480000</v>
      </c>
      <c r="S5431" s="2">
        <v>1983860000</v>
      </c>
      <c r="T5431" s="2">
        <v>1905550000</v>
      </c>
      <c r="U5431" s="2">
        <v>1998460000</v>
      </c>
      <c r="V5431" s="2">
        <v>2091190000</v>
      </c>
      <c r="W5431" s="2">
        <v>2163250000</v>
      </c>
      <c r="X5431" s="2">
        <v>2253660000</v>
      </c>
      <c r="Y5431" s="2">
        <v>2344720000</v>
      </c>
      <c r="Z5431" s="2">
        <v>2347270000</v>
      </c>
      <c r="AA5431" s="2">
        <v>2374600000</v>
      </c>
      <c r="AB5431" s="2">
        <v>2434930000</v>
      </c>
      <c r="AC5431" s="2">
        <v>2462650000</v>
      </c>
      <c r="AD5431" s="2">
        <v>2502050000</v>
      </c>
      <c r="AE5431" s="2">
        <v>2525540000</v>
      </c>
      <c r="AF5431" s="2">
        <v>2580940000</v>
      </c>
    </row>
    <row r="5432" spans="1:32">
      <c r="A5432" t="s">
        <v>2778</v>
      </c>
      <c r="B5432" t="s">
        <v>19</v>
      </c>
      <c r="C5432" s="2">
        <v>16420400000</v>
      </c>
      <c r="D5432" s="2">
        <v>16853600000</v>
      </c>
      <c r="E5432" s="2">
        <v>17151500000</v>
      </c>
      <c r="F5432" s="2">
        <v>16055500000</v>
      </c>
      <c r="G5432" s="2">
        <v>14715000000</v>
      </c>
      <c r="H5432" s="2">
        <v>13903800000</v>
      </c>
      <c r="I5432" s="2">
        <v>13370000000</v>
      </c>
      <c r="J5432" s="2">
        <v>13378400000</v>
      </c>
      <c r="K5432" s="2">
        <v>13073700000</v>
      </c>
      <c r="L5432" s="2">
        <v>12260400000</v>
      </c>
      <c r="M5432" s="2">
        <v>11633900000</v>
      </c>
      <c r="N5432" s="2">
        <v>10702900000</v>
      </c>
      <c r="O5432" s="2">
        <v>10786900000</v>
      </c>
      <c r="P5432" s="2">
        <v>10450100000</v>
      </c>
      <c r="Q5432" s="2">
        <v>9693820000</v>
      </c>
      <c r="R5432" s="2">
        <v>9276220000</v>
      </c>
      <c r="S5432" s="2">
        <v>8747930000</v>
      </c>
      <c r="T5432" s="2">
        <v>8236070000</v>
      </c>
      <c r="U5432" s="2">
        <v>8869800000</v>
      </c>
      <c r="V5432" s="2">
        <v>9505270000</v>
      </c>
      <c r="W5432" s="2">
        <v>10273800000</v>
      </c>
      <c r="X5432" s="2">
        <v>11163200000</v>
      </c>
      <c r="Y5432" s="2">
        <v>12050000000</v>
      </c>
      <c r="Z5432" s="2">
        <v>12367700000</v>
      </c>
      <c r="AA5432" s="2">
        <v>12586400000</v>
      </c>
      <c r="AB5432" s="2">
        <v>12991200000</v>
      </c>
      <c r="AC5432" s="2">
        <v>13178400000</v>
      </c>
      <c r="AD5432" s="2">
        <v>13441800000</v>
      </c>
      <c r="AE5432" s="2">
        <v>13601200000</v>
      </c>
      <c r="AF5432" s="2">
        <v>13971800000</v>
      </c>
    </row>
    <row r="5433" spans="1:32">
      <c r="A5433" t="s">
        <v>2779</v>
      </c>
      <c r="B5433" t="s">
        <v>19</v>
      </c>
      <c r="C5433" s="2">
        <v>56503200000</v>
      </c>
      <c r="D5433" s="2">
        <v>58042600000</v>
      </c>
      <c r="E5433" s="2">
        <v>60469500000</v>
      </c>
      <c r="F5433" s="2">
        <v>57198300000</v>
      </c>
      <c r="G5433" s="2">
        <v>51413200000</v>
      </c>
      <c r="H5433" s="2">
        <v>48591800000</v>
      </c>
      <c r="I5433" s="2">
        <v>47162000000</v>
      </c>
      <c r="J5433" s="2">
        <v>47776800000</v>
      </c>
      <c r="K5433" s="2">
        <v>47110800000</v>
      </c>
      <c r="L5433" s="2">
        <v>44662700000</v>
      </c>
      <c r="M5433" s="2">
        <v>42472900000</v>
      </c>
      <c r="N5433" s="2">
        <v>38965700000</v>
      </c>
      <c r="O5433" s="2">
        <v>39280200000</v>
      </c>
      <c r="P5433" s="2">
        <v>38094700000</v>
      </c>
      <c r="Q5433" s="2">
        <v>35340300000</v>
      </c>
      <c r="R5433" s="2">
        <v>33827000000</v>
      </c>
      <c r="S5433" s="2">
        <v>31879700000</v>
      </c>
      <c r="T5433" s="2">
        <v>29972800000</v>
      </c>
      <c r="U5433" s="2">
        <v>32308700000</v>
      </c>
      <c r="V5433" s="2">
        <v>34598100000</v>
      </c>
      <c r="W5433" s="2">
        <v>37464200000</v>
      </c>
      <c r="X5433" s="2">
        <v>40833200000</v>
      </c>
      <c r="Y5433" s="2">
        <v>44326800000</v>
      </c>
      <c r="Z5433" s="2">
        <v>45616000000</v>
      </c>
      <c r="AA5433" s="2">
        <v>46417000000</v>
      </c>
      <c r="AB5433" s="2">
        <v>47926300000</v>
      </c>
      <c r="AC5433" s="2">
        <v>48604300000</v>
      </c>
      <c r="AD5433" s="2">
        <v>49603200000</v>
      </c>
      <c r="AE5433" s="2">
        <v>50166700000</v>
      </c>
      <c r="AF5433" s="2">
        <v>51571200000</v>
      </c>
    </row>
    <row r="5434" spans="1:32">
      <c r="A5434" t="s">
        <v>2780</v>
      </c>
      <c r="B5434" t="s">
        <v>19</v>
      </c>
      <c r="C5434" s="2">
        <v>71961400000</v>
      </c>
      <c r="D5434" s="2">
        <v>67437600000</v>
      </c>
      <c r="E5434" s="2">
        <v>60324600000</v>
      </c>
      <c r="F5434" s="2">
        <v>52316300000</v>
      </c>
      <c r="G5434" s="2">
        <v>51615700000</v>
      </c>
      <c r="H5434" s="2">
        <v>47426000000</v>
      </c>
      <c r="I5434" s="2">
        <v>41594300000</v>
      </c>
      <c r="J5434" s="2">
        <v>35420700000</v>
      </c>
      <c r="K5434" s="2">
        <v>30583400000</v>
      </c>
      <c r="L5434" s="2">
        <v>24836500000</v>
      </c>
      <c r="M5434" s="2">
        <v>22937800000</v>
      </c>
      <c r="N5434" s="2">
        <v>20681300000</v>
      </c>
      <c r="O5434" s="2">
        <v>20310200000</v>
      </c>
      <c r="P5434" s="2">
        <v>19135900000</v>
      </c>
      <c r="Q5434" s="2">
        <v>17303300000</v>
      </c>
      <c r="R5434" s="2">
        <v>16718900000</v>
      </c>
      <c r="S5434" s="2">
        <v>15992100000</v>
      </c>
      <c r="T5434" s="2">
        <v>15279500000</v>
      </c>
      <c r="U5434" s="2">
        <v>16030600000</v>
      </c>
      <c r="V5434" s="2">
        <v>16763900000</v>
      </c>
      <c r="W5434" s="2">
        <v>16375600000</v>
      </c>
      <c r="X5434" s="2">
        <v>16150800000</v>
      </c>
      <c r="Y5434" s="2">
        <v>15934400000</v>
      </c>
      <c r="Z5434" s="2">
        <v>14912100000</v>
      </c>
      <c r="AA5434" s="2">
        <v>15047900000</v>
      </c>
      <c r="AB5434" s="2">
        <v>15565900000</v>
      </c>
      <c r="AC5434" s="2">
        <v>15803200000</v>
      </c>
      <c r="AD5434" s="2">
        <v>16142000000</v>
      </c>
      <c r="AE5434" s="2">
        <v>16345600000</v>
      </c>
      <c r="AF5434" s="2">
        <v>16818400000</v>
      </c>
    </row>
    <row r="5435" spans="1:32">
      <c r="A5435" t="s">
        <v>2781</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2782</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2783</v>
      </c>
      <c r="B5437" t="s">
        <v>19</v>
      </c>
      <c r="C5437" s="2">
        <v>362740000000</v>
      </c>
      <c r="D5437" s="2">
        <v>417011000000</v>
      </c>
      <c r="E5437" s="2">
        <v>442309000000</v>
      </c>
      <c r="F5437" s="2">
        <v>396914000000</v>
      </c>
      <c r="G5437" s="2">
        <v>380528000000</v>
      </c>
      <c r="H5437" s="2">
        <v>368063000000</v>
      </c>
      <c r="I5437" s="2">
        <v>357806000000</v>
      </c>
      <c r="J5437" s="2">
        <v>348996000000</v>
      </c>
      <c r="K5437" s="2">
        <v>341771000000</v>
      </c>
      <c r="L5437" s="2">
        <v>335198000000</v>
      </c>
      <c r="M5437" s="2">
        <v>329291000000</v>
      </c>
      <c r="N5437" s="2">
        <v>323389000000</v>
      </c>
      <c r="O5437" s="2">
        <v>318225000000</v>
      </c>
      <c r="P5437" s="2">
        <v>312706000000</v>
      </c>
      <c r="Q5437" s="2">
        <v>307269000000</v>
      </c>
      <c r="R5437" s="2">
        <v>301779000000</v>
      </c>
      <c r="S5437" s="2">
        <v>296712000000</v>
      </c>
      <c r="T5437" s="2">
        <v>291817000000</v>
      </c>
      <c r="U5437" s="2">
        <v>287118000000</v>
      </c>
      <c r="V5437" s="2">
        <v>282527000000</v>
      </c>
      <c r="W5437" s="2">
        <v>278459000000</v>
      </c>
      <c r="X5437" s="2">
        <v>274474000000</v>
      </c>
      <c r="Y5437" s="2">
        <v>270929000000</v>
      </c>
      <c r="Z5437" s="2">
        <v>267337000000</v>
      </c>
      <c r="AA5437" s="2">
        <v>264081000000</v>
      </c>
      <c r="AB5437" s="2">
        <v>261403000000</v>
      </c>
      <c r="AC5437" s="2">
        <v>258713000000</v>
      </c>
      <c r="AD5437" s="2">
        <v>255811000000</v>
      </c>
      <c r="AE5437" s="2">
        <v>252990000000</v>
      </c>
      <c r="AF5437" s="2">
        <v>250007000000</v>
      </c>
    </row>
    <row r="5438" spans="1:32">
      <c r="A5438" t="s">
        <v>2784</v>
      </c>
      <c r="B5438" t="s">
        <v>19</v>
      </c>
      <c r="C5438" s="2">
        <v>2472550000000</v>
      </c>
      <c r="D5438" s="2">
        <v>2846600000000</v>
      </c>
      <c r="E5438" s="2">
        <v>3021000000000</v>
      </c>
      <c r="F5438" s="2">
        <v>2708930000000</v>
      </c>
      <c r="G5438" s="2">
        <v>2595460000000</v>
      </c>
      <c r="H5438" s="2">
        <v>2509120000000</v>
      </c>
      <c r="I5438" s="2">
        <v>2438110000000</v>
      </c>
      <c r="J5438" s="2">
        <v>2377160000000</v>
      </c>
      <c r="K5438" s="2">
        <v>2327270000000</v>
      </c>
      <c r="L5438" s="2">
        <v>2281920000000</v>
      </c>
      <c r="M5438" s="2">
        <v>2241210000000</v>
      </c>
      <c r="N5438" s="2">
        <v>2200540000000</v>
      </c>
      <c r="O5438" s="2">
        <v>2164900000000</v>
      </c>
      <c r="P5438" s="2">
        <v>2126830000000</v>
      </c>
      <c r="Q5438" s="2">
        <v>2089320000000</v>
      </c>
      <c r="R5438" s="2">
        <v>2051440000000</v>
      </c>
      <c r="S5438" s="2">
        <v>2016460000000</v>
      </c>
      <c r="T5438" s="2">
        <v>1982710000000</v>
      </c>
      <c r="U5438" s="2">
        <v>1950280000000</v>
      </c>
      <c r="V5438" s="2">
        <v>1918590000000</v>
      </c>
      <c r="W5438" s="2">
        <v>1890510000000</v>
      </c>
      <c r="X5438" s="2">
        <v>1863000000000</v>
      </c>
      <c r="Y5438" s="2">
        <v>1838510000000</v>
      </c>
      <c r="Z5438" s="2">
        <v>1813680000000</v>
      </c>
      <c r="AA5438" s="2">
        <v>1791190000000</v>
      </c>
      <c r="AB5438" s="2">
        <v>1772740000000</v>
      </c>
      <c r="AC5438" s="2">
        <v>1754190000000</v>
      </c>
      <c r="AD5438" s="2">
        <v>1734150000000</v>
      </c>
      <c r="AE5438" s="2">
        <v>1714660000000</v>
      </c>
      <c r="AF5438" s="2">
        <v>1694070000000</v>
      </c>
    </row>
    <row r="5439" spans="1:32">
      <c r="A5439" t="s">
        <v>2785</v>
      </c>
      <c r="B5439" t="s">
        <v>19</v>
      </c>
      <c r="C5439" s="2">
        <v>325525000000</v>
      </c>
      <c r="D5439" s="2">
        <v>340428000000</v>
      </c>
      <c r="E5439" s="2">
        <v>343474000000</v>
      </c>
      <c r="F5439" s="2">
        <v>319963000000</v>
      </c>
      <c r="G5439" s="2">
        <v>318126000000</v>
      </c>
      <c r="H5439" s="2">
        <v>316777000000</v>
      </c>
      <c r="I5439" s="2">
        <v>315394000000</v>
      </c>
      <c r="J5439" s="2">
        <v>313890000000</v>
      </c>
      <c r="K5439" s="2">
        <v>312053000000</v>
      </c>
      <c r="L5439" s="2">
        <v>310043000000</v>
      </c>
      <c r="M5439" s="2">
        <v>307832000000</v>
      </c>
      <c r="N5439" s="2">
        <v>305606000000</v>
      </c>
      <c r="O5439" s="2">
        <v>303846000000</v>
      </c>
      <c r="P5439" s="2">
        <v>301935000000</v>
      </c>
      <c r="Q5439" s="2">
        <v>300075000000</v>
      </c>
      <c r="R5439" s="2">
        <v>298369000000</v>
      </c>
      <c r="S5439" s="2">
        <v>296822000000</v>
      </c>
      <c r="T5439" s="2">
        <v>295175000000</v>
      </c>
      <c r="U5439" s="2">
        <v>293755000000</v>
      </c>
      <c r="V5439" s="2">
        <v>292421000000</v>
      </c>
      <c r="W5439" s="2">
        <v>291202000000</v>
      </c>
      <c r="X5439" s="2">
        <v>290040000000</v>
      </c>
      <c r="Y5439" s="2">
        <v>289031000000</v>
      </c>
      <c r="Z5439" s="2">
        <v>288218000000</v>
      </c>
      <c r="AA5439" s="2">
        <v>287320000000</v>
      </c>
      <c r="AB5439" s="2">
        <v>286265000000</v>
      </c>
      <c r="AC5439" s="2">
        <v>285282000000</v>
      </c>
      <c r="AD5439" s="2">
        <v>284495000000</v>
      </c>
      <c r="AE5439" s="2">
        <v>283734000000</v>
      </c>
      <c r="AF5439" s="2">
        <v>282937000000</v>
      </c>
    </row>
    <row r="5440" spans="1:32">
      <c r="A5440" t="s">
        <v>2786</v>
      </c>
      <c r="B5440" t="s">
        <v>19</v>
      </c>
      <c r="C5440" s="2">
        <v>509658000000</v>
      </c>
      <c r="D5440" s="2">
        <v>572465000000</v>
      </c>
      <c r="E5440" s="2">
        <v>600137000000</v>
      </c>
      <c r="F5440" s="2">
        <v>544297000000</v>
      </c>
      <c r="G5440" s="2">
        <v>526551000000</v>
      </c>
      <c r="H5440" s="2">
        <v>513150000000</v>
      </c>
      <c r="I5440" s="2">
        <v>502057000000</v>
      </c>
      <c r="J5440" s="2">
        <v>492427000000</v>
      </c>
      <c r="K5440" s="2">
        <v>484307000000</v>
      </c>
      <c r="L5440" s="2">
        <v>476779000000</v>
      </c>
      <c r="M5440" s="2">
        <v>469857000000</v>
      </c>
      <c r="N5440" s="2">
        <v>462924000000</v>
      </c>
      <c r="O5440" s="2">
        <v>456949000000</v>
      </c>
      <c r="P5440" s="2">
        <v>450537000000</v>
      </c>
      <c r="Q5440" s="2">
        <v>444235000000</v>
      </c>
      <c r="R5440" s="2">
        <v>437939000000</v>
      </c>
      <c r="S5440" s="2">
        <v>432153000000</v>
      </c>
      <c r="T5440" s="2">
        <v>426499000000</v>
      </c>
      <c r="U5440" s="2">
        <v>421141000000</v>
      </c>
      <c r="V5440" s="2">
        <v>415929000000</v>
      </c>
      <c r="W5440" s="2">
        <v>411314000000</v>
      </c>
      <c r="X5440" s="2">
        <v>406807000000</v>
      </c>
      <c r="Y5440" s="2">
        <v>402830000000</v>
      </c>
      <c r="Z5440" s="2">
        <v>398883000000</v>
      </c>
      <c r="AA5440" s="2">
        <v>395249000000</v>
      </c>
      <c r="AB5440" s="2">
        <v>392153000000</v>
      </c>
      <c r="AC5440" s="2">
        <v>389078000000</v>
      </c>
      <c r="AD5440" s="2">
        <v>385862000000</v>
      </c>
      <c r="AE5440" s="2">
        <v>382743000000</v>
      </c>
      <c r="AF5440" s="2">
        <v>379436000000</v>
      </c>
    </row>
    <row r="5441" spans="1:32">
      <c r="A5441" t="s">
        <v>2787</v>
      </c>
      <c r="B5441" t="s">
        <v>19</v>
      </c>
      <c r="C5441" s="2">
        <v>476573000000</v>
      </c>
      <c r="D5441" s="2">
        <v>537879000000</v>
      </c>
      <c r="E5441" s="2">
        <v>565776000000</v>
      </c>
      <c r="F5441" s="2">
        <v>512307000000</v>
      </c>
      <c r="G5441" s="2">
        <v>494901000000</v>
      </c>
      <c r="H5441" s="2">
        <v>481718000000</v>
      </c>
      <c r="I5441" s="2">
        <v>470799000000</v>
      </c>
      <c r="J5441" s="2">
        <v>461336000000</v>
      </c>
      <c r="K5441" s="2">
        <v>453393000000</v>
      </c>
      <c r="L5441" s="2">
        <v>446060000000</v>
      </c>
      <c r="M5441" s="2">
        <v>439349000000</v>
      </c>
      <c r="N5441" s="2">
        <v>432641000000</v>
      </c>
      <c r="O5441" s="2">
        <v>426862000000</v>
      </c>
      <c r="P5441" s="2">
        <v>420660000000</v>
      </c>
      <c r="Q5441" s="2">
        <v>414554000000</v>
      </c>
      <c r="R5441" s="2">
        <v>408435000000</v>
      </c>
      <c r="S5441" s="2">
        <v>402801000000</v>
      </c>
      <c r="T5441" s="2">
        <v>397302000000</v>
      </c>
      <c r="U5441" s="2">
        <v>392077000000</v>
      </c>
      <c r="V5441" s="2">
        <v>386988000000</v>
      </c>
      <c r="W5441" s="2">
        <v>382484000000</v>
      </c>
      <c r="X5441" s="2">
        <v>378078000000</v>
      </c>
      <c r="Y5441" s="2">
        <v>374187000000</v>
      </c>
      <c r="Z5441" s="2">
        <v>370307000000</v>
      </c>
      <c r="AA5441" s="2">
        <v>366741000000</v>
      </c>
      <c r="AB5441" s="2">
        <v>363710000000</v>
      </c>
      <c r="AC5441" s="2">
        <v>360695000000</v>
      </c>
      <c r="AD5441" s="2">
        <v>357529000000</v>
      </c>
      <c r="AE5441" s="2">
        <v>354456000000</v>
      </c>
      <c r="AF5441" s="2">
        <v>351188000000</v>
      </c>
    </row>
    <row r="5442" spans="1:32">
      <c r="A5442" t="s">
        <v>2788</v>
      </c>
      <c r="B5442" t="s">
        <v>19</v>
      </c>
      <c r="C5442" s="2">
        <v>207121000000</v>
      </c>
      <c r="D5442" s="2">
        <v>213841000000</v>
      </c>
      <c r="E5442" s="2">
        <v>208564000000</v>
      </c>
      <c r="F5442" s="2">
        <v>194164000000</v>
      </c>
      <c r="G5442" s="2">
        <v>192210000000</v>
      </c>
      <c r="H5442" s="2">
        <v>191063000000</v>
      </c>
      <c r="I5442" s="2">
        <v>190250000000</v>
      </c>
      <c r="J5442" s="2">
        <v>189447000000</v>
      </c>
      <c r="K5442" s="2">
        <v>188578000000</v>
      </c>
      <c r="L5442" s="2">
        <v>187567000000</v>
      </c>
      <c r="M5442" s="2">
        <v>186404000000</v>
      </c>
      <c r="N5442" s="2">
        <v>185116000000</v>
      </c>
      <c r="O5442" s="2">
        <v>183914000000</v>
      </c>
      <c r="P5442" s="2">
        <v>182644000000</v>
      </c>
      <c r="Q5442" s="2">
        <v>181494000000</v>
      </c>
      <c r="R5442" s="2">
        <v>180506000000</v>
      </c>
      <c r="S5442" s="2">
        <v>179673000000</v>
      </c>
      <c r="T5442" s="2">
        <v>178850000000</v>
      </c>
      <c r="U5442" s="2">
        <v>178168000000</v>
      </c>
      <c r="V5442" s="2">
        <v>177558000000</v>
      </c>
      <c r="W5442" s="2">
        <v>176997000000</v>
      </c>
      <c r="X5442" s="2">
        <v>176505000000</v>
      </c>
      <c r="Y5442" s="2">
        <v>176081000000</v>
      </c>
      <c r="Z5442" s="2">
        <v>175796000000</v>
      </c>
      <c r="AA5442" s="2">
        <v>175508000000</v>
      </c>
      <c r="AB5442" s="2">
        <v>175270000000</v>
      </c>
      <c r="AC5442" s="2">
        <v>175059000000</v>
      </c>
      <c r="AD5442" s="2">
        <v>174908000000</v>
      </c>
      <c r="AE5442" s="2">
        <v>174772000000</v>
      </c>
      <c r="AF5442" s="2">
        <v>174732000000</v>
      </c>
    </row>
    <row r="5443" spans="1:32">
      <c r="A5443" t="s">
        <v>2789</v>
      </c>
      <c r="B5443" t="s">
        <v>19</v>
      </c>
      <c r="C5443" s="2">
        <v>23812900000</v>
      </c>
      <c r="D5443" s="2">
        <v>27113000000</v>
      </c>
      <c r="E5443" s="2">
        <v>28636200000</v>
      </c>
      <c r="F5443" s="2">
        <v>25802800000</v>
      </c>
      <c r="G5443" s="2">
        <v>24833800000</v>
      </c>
      <c r="H5443" s="2">
        <v>24096900000</v>
      </c>
      <c r="I5443" s="2">
        <v>23487900000</v>
      </c>
      <c r="J5443" s="2">
        <v>22962300000</v>
      </c>
      <c r="K5443" s="2">
        <v>22526100000</v>
      </c>
      <c r="L5443" s="2">
        <v>22126500000</v>
      </c>
      <c r="M5443" s="2">
        <v>21764200000</v>
      </c>
      <c r="N5443" s="2">
        <v>21402200000</v>
      </c>
      <c r="O5443" s="2">
        <v>21087800000</v>
      </c>
      <c r="P5443" s="2">
        <v>20751200000</v>
      </c>
      <c r="Q5443" s="2">
        <v>20419600000</v>
      </c>
      <c r="R5443" s="2">
        <v>20086100000</v>
      </c>
      <c r="S5443" s="2">
        <v>19778300000</v>
      </c>
      <c r="T5443" s="2">
        <v>19479600000</v>
      </c>
      <c r="U5443" s="2">
        <v>19194200000</v>
      </c>
      <c r="V5443" s="2">
        <v>18915600000</v>
      </c>
      <c r="W5443" s="2">
        <v>18668800000</v>
      </c>
      <c r="X5443" s="2">
        <v>18427000000</v>
      </c>
      <c r="Y5443" s="2">
        <v>18212400000</v>
      </c>
      <c r="Z5443" s="2">
        <v>17996600000</v>
      </c>
      <c r="AA5443" s="2">
        <v>17799600000</v>
      </c>
      <c r="AB5443" s="2">
        <v>17634600000</v>
      </c>
      <c r="AC5443" s="2">
        <v>17469600000</v>
      </c>
      <c r="AD5443" s="2">
        <v>17294000000</v>
      </c>
      <c r="AE5443" s="2">
        <v>17123300000</v>
      </c>
      <c r="AF5443" s="2">
        <v>16942500000</v>
      </c>
    </row>
    <row r="5444" spans="1:32">
      <c r="A5444" t="s">
        <v>2790</v>
      </c>
      <c r="B5444" t="s">
        <v>19</v>
      </c>
      <c r="C5444" s="2">
        <v>256936000000</v>
      </c>
      <c r="D5444" s="2">
        <v>289192000000</v>
      </c>
      <c r="E5444" s="2">
        <v>304008000000</v>
      </c>
      <c r="F5444" s="2">
        <v>275852000000</v>
      </c>
      <c r="G5444" s="2">
        <v>266885000000</v>
      </c>
      <c r="H5444" s="2">
        <v>260100000000</v>
      </c>
      <c r="I5444" s="2">
        <v>254466000000</v>
      </c>
      <c r="J5444" s="2">
        <v>249574000000</v>
      </c>
      <c r="K5444" s="2">
        <v>245443000000</v>
      </c>
      <c r="L5444" s="2">
        <v>241616000000</v>
      </c>
      <c r="M5444" s="2">
        <v>238103000000</v>
      </c>
      <c r="N5444" s="2">
        <v>234593000000</v>
      </c>
      <c r="O5444" s="2">
        <v>231588000000</v>
      </c>
      <c r="P5444" s="2">
        <v>228357000000</v>
      </c>
      <c r="Q5444" s="2">
        <v>225174000000</v>
      </c>
      <c r="R5444" s="2">
        <v>221986000000</v>
      </c>
      <c r="S5444" s="2">
        <v>219053000000</v>
      </c>
      <c r="T5444" s="2">
        <v>216180000000</v>
      </c>
      <c r="U5444" s="2">
        <v>213457000000</v>
      </c>
      <c r="V5444" s="2">
        <v>210806000000</v>
      </c>
      <c r="W5444" s="2">
        <v>208462000000</v>
      </c>
      <c r="X5444" s="2">
        <v>206169000000</v>
      </c>
      <c r="Y5444" s="2">
        <v>204149000000</v>
      </c>
      <c r="Z5444" s="2">
        <v>202142000000</v>
      </c>
      <c r="AA5444" s="2">
        <v>200291000000</v>
      </c>
      <c r="AB5444" s="2">
        <v>198702000000</v>
      </c>
      <c r="AC5444" s="2">
        <v>197125000000</v>
      </c>
      <c r="AD5444" s="2">
        <v>195481000000</v>
      </c>
      <c r="AE5444" s="2">
        <v>193886000000</v>
      </c>
      <c r="AF5444" s="2">
        <v>192183000000</v>
      </c>
    </row>
    <row r="5445" spans="1:32">
      <c r="A5445" t="s">
        <v>2791</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2792</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2793</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2794</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2795</v>
      </c>
      <c r="B5449" t="s">
        <v>19</v>
      </c>
      <c r="C5449" s="2">
        <v>24051400000</v>
      </c>
      <c r="D5449" s="2">
        <v>24986800000</v>
      </c>
      <c r="E5449" s="2">
        <v>25048200000</v>
      </c>
      <c r="F5449" s="2">
        <v>24416200000</v>
      </c>
      <c r="G5449" s="2">
        <v>25101700000</v>
      </c>
      <c r="H5449" s="2">
        <v>25298000000</v>
      </c>
      <c r="I5449" s="2">
        <v>25468100000</v>
      </c>
      <c r="J5449" s="2">
        <v>25639600000</v>
      </c>
      <c r="K5449" s="2">
        <v>25785600000</v>
      </c>
      <c r="L5449" s="2">
        <v>25345100000</v>
      </c>
      <c r="M5449" s="2">
        <v>25408000000</v>
      </c>
      <c r="N5449" s="2">
        <v>25460400000</v>
      </c>
      <c r="O5449" s="2">
        <v>25480900000</v>
      </c>
      <c r="P5449" s="2">
        <v>25482200000</v>
      </c>
      <c r="Q5449" s="2">
        <v>25471500000</v>
      </c>
      <c r="R5449" s="2">
        <v>25460100000</v>
      </c>
      <c r="S5449" s="2">
        <v>25445900000</v>
      </c>
      <c r="T5449" s="2">
        <v>25400100000</v>
      </c>
      <c r="U5449" s="2">
        <v>25370100000</v>
      </c>
      <c r="V5449" s="2">
        <v>25326600000</v>
      </c>
      <c r="W5449" s="2">
        <v>25280700000</v>
      </c>
      <c r="X5449" s="2">
        <v>25243300000</v>
      </c>
      <c r="Y5449" s="2">
        <v>25227400000</v>
      </c>
      <c r="Z5449" s="2">
        <v>25232100000</v>
      </c>
      <c r="AA5449" s="2">
        <v>25217500000</v>
      </c>
      <c r="AB5449" s="2">
        <v>25148500000</v>
      </c>
      <c r="AC5449" s="2">
        <v>25120400000</v>
      </c>
      <c r="AD5449" s="2">
        <v>25113300000</v>
      </c>
      <c r="AE5449" s="2">
        <v>25109700000</v>
      </c>
      <c r="AF5449" s="2">
        <v>25091900000</v>
      </c>
    </row>
    <row r="5450" spans="1:32">
      <c r="A5450" t="s">
        <v>2796</v>
      </c>
      <c r="B5450" t="s">
        <v>19</v>
      </c>
      <c r="C5450" s="2">
        <v>145570000000</v>
      </c>
      <c r="D5450" s="2">
        <v>151586000000</v>
      </c>
      <c r="E5450" s="2">
        <v>151997000000</v>
      </c>
      <c r="F5450" s="2">
        <v>148384000000</v>
      </c>
      <c r="G5450" s="2">
        <v>152255000000</v>
      </c>
      <c r="H5450" s="2">
        <v>153388000000</v>
      </c>
      <c r="I5450" s="2">
        <v>154373000000</v>
      </c>
      <c r="J5450" s="2">
        <v>155385000000</v>
      </c>
      <c r="K5450" s="2">
        <v>156246000000</v>
      </c>
      <c r="L5450" s="2">
        <v>153765000000</v>
      </c>
      <c r="M5450" s="2">
        <v>154144000000</v>
      </c>
      <c r="N5450" s="2">
        <v>154481000000</v>
      </c>
      <c r="O5450" s="2">
        <v>154631000000</v>
      </c>
      <c r="P5450" s="2">
        <v>154671000000</v>
      </c>
      <c r="Q5450" s="2">
        <v>154642000000</v>
      </c>
      <c r="R5450" s="2">
        <v>154603000000</v>
      </c>
      <c r="S5450" s="2">
        <v>154543000000</v>
      </c>
      <c r="T5450" s="2">
        <v>154306000000</v>
      </c>
      <c r="U5450" s="2">
        <v>154158000000</v>
      </c>
      <c r="V5450" s="2">
        <v>153935000000</v>
      </c>
      <c r="W5450" s="2">
        <v>153698000000</v>
      </c>
      <c r="X5450" s="2">
        <v>153507000000</v>
      </c>
      <c r="Y5450" s="2">
        <v>153438000000</v>
      </c>
      <c r="Z5450" s="2">
        <v>153482000000</v>
      </c>
      <c r="AA5450" s="2">
        <v>153420000000</v>
      </c>
      <c r="AB5450" s="2">
        <v>153045000000</v>
      </c>
      <c r="AC5450" s="2">
        <v>152908000000</v>
      </c>
      <c r="AD5450" s="2">
        <v>152886000000</v>
      </c>
      <c r="AE5450" s="2">
        <v>152893000000</v>
      </c>
      <c r="AF5450" s="2">
        <v>152818000000</v>
      </c>
    </row>
    <row r="5451" spans="1:32">
      <c r="A5451" t="s">
        <v>2797</v>
      </c>
      <c r="B5451" t="s">
        <v>19</v>
      </c>
      <c r="C5451" s="2">
        <v>215024000000</v>
      </c>
      <c r="D5451" s="2">
        <v>223604000000</v>
      </c>
      <c r="E5451" s="2">
        <v>224081000000</v>
      </c>
      <c r="F5451" s="2">
        <v>218917000000</v>
      </c>
      <c r="G5451" s="2">
        <v>223927000000</v>
      </c>
      <c r="H5451" s="2">
        <v>225457000000</v>
      </c>
      <c r="I5451" s="2">
        <v>226778000000</v>
      </c>
      <c r="J5451" s="2">
        <v>228169000000</v>
      </c>
      <c r="K5451" s="2">
        <v>229299000000</v>
      </c>
      <c r="L5451" s="2">
        <v>226358000000</v>
      </c>
      <c r="M5451" s="2">
        <v>226838000000</v>
      </c>
      <c r="N5451" s="2">
        <v>227295000000</v>
      </c>
      <c r="O5451" s="2">
        <v>227494000000</v>
      </c>
      <c r="P5451" s="2">
        <v>227547000000</v>
      </c>
      <c r="Q5451" s="2">
        <v>227508000000</v>
      </c>
      <c r="R5451" s="2">
        <v>227440000000</v>
      </c>
      <c r="S5451" s="2">
        <v>227333000000</v>
      </c>
      <c r="T5451" s="2">
        <v>226999000000</v>
      </c>
      <c r="U5451" s="2">
        <v>226780000000</v>
      </c>
      <c r="V5451" s="2">
        <v>226463000000</v>
      </c>
      <c r="W5451" s="2">
        <v>226125000000</v>
      </c>
      <c r="X5451" s="2">
        <v>225849000000</v>
      </c>
      <c r="Y5451" s="2">
        <v>225726000000</v>
      </c>
      <c r="Z5451" s="2">
        <v>225752000000</v>
      </c>
      <c r="AA5451" s="2">
        <v>225646000000</v>
      </c>
      <c r="AB5451" s="2">
        <v>225110000000</v>
      </c>
      <c r="AC5451" s="2">
        <v>224898000000</v>
      </c>
      <c r="AD5451" s="2">
        <v>224834000000</v>
      </c>
      <c r="AE5451" s="2">
        <v>224829000000</v>
      </c>
      <c r="AF5451" s="2">
        <v>224721000000</v>
      </c>
    </row>
    <row r="5452" spans="1:32">
      <c r="A5452" t="s">
        <v>2798</v>
      </c>
      <c r="B5452" t="s">
        <v>19</v>
      </c>
      <c r="C5452" s="2">
        <v>112305000000</v>
      </c>
      <c r="D5452" s="2">
        <v>118037000000</v>
      </c>
      <c r="E5452" s="2">
        <v>118553000000</v>
      </c>
      <c r="F5452" s="2">
        <v>116133000000</v>
      </c>
      <c r="G5452" s="2">
        <v>119016000000</v>
      </c>
      <c r="H5452" s="2">
        <v>119877000000</v>
      </c>
      <c r="I5452" s="2">
        <v>120637000000</v>
      </c>
      <c r="J5452" s="2">
        <v>121438000000</v>
      </c>
      <c r="K5452" s="2">
        <v>122157000000</v>
      </c>
      <c r="L5452" s="2">
        <v>120109000000</v>
      </c>
      <c r="M5452" s="2">
        <v>120463000000</v>
      </c>
      <c r="N5452" s="2">
        <v>120800000000</v>
      </c>
      <c r="O5452" s="2">
        <v>120997000000</v>
      </c>
      <c r="P5452" s="2">
        <v>121108000000</v>
      </c>
      <c r="Q5452" s="2">
        <v>121172000000</v>
      </c>
      <c r="R5452" s="2">
        <v>121219000000</v>
      </c>
      <c r="S5452" s="2">
        <v>121249000000</v>
      </c>
      <c r="T5452" s="2">
        <v>121151000000</v>
      </c>
      <c r="U5452" s="2">
        <v>121117000000</v>
      </c>
      <c r="V5452" s="2">
        <v>121029000000</v>
      </c>
      <c r="W5452" s="2">
        <v>120932000000</v>
      </c>
      <c r="X5452" s="2">
        <v>120864000000</v>
      </c>
      <c r="Y5452" s="2">
        <v>120893000000</v>
      </c>
      <c r="Z5452" s="2">
        <v>120996000000</v>
      </c>
      <c r="AA5452" s="2">
        <v>121023000000</v>
      </c>
      <c r="AB5452" s="2">
        <v>120822000000</v>
      </c>
      <c r="AC5452" s="2">
        <v>120804000000</v>
      </c>
      <c r="AD5452" s="2">
        <v>120860000000</v>
      </c>
      <c r="AE5452" s="2">
        <v>120946000000</v>
      </c>
      <c r="AF5452" s="2">
        <v>120965000000</v>
      </c>
    </row>
    <row r="5453" spans="1:32">
      <c r="A5453" t="s">
        <v>2799</v>
      </c>
      <c r="B5453" t="s">
        <v>19</v>
      </c>
      <c r="C5453" s="2">
        <v>83496000000</v>
      </c>
      <c r="D5453" s="2">
        <v>86898900000</v>
      </c>
      <c r="E5453" s="2">
        <v>87162000000</v>
      </c>
      <c r="F5453" s="2">
        <v>84939600000</v>
      </c>
      <c r="G5453" s="2">
        <v>87519700000</v>
      </c>
      <c r="H5453" s="2">
        <v>88242500000</v>
      </c>
      <c r="I5453" s="2">
        <v>88872200000</v>
      </c>
      <c r="J5453" s="2">
        <v>89499100000</v>
      </c>
      <c r="K5453" s="2">
        <v>90050400000</v>
      </c>
      <c r="L5453" s="2">
        <v>88301900000</v>
      </c>
      <c r="M5453" s="2">
        <v>88547600000</v>
      </c>
      <c r="N5453" s="2">
        <v>88745700000</v>
      </c>
      <c r="O5453" s="2">
        <v>88828700000</v>
      </c>
      <c r="P5453" s="2">
        <v>88839900000</v>
      </c>
      <c r="Q5453" s="2">
        <v>88807100000</v>
      </c>
      <c r="R5453" s="2">
        <v>88775200000</v>
      </c>
      <c r="S5453" s="2">
        <v>88736200000</v>
      </c>
      <c r="T5453" s="2">
        <v>88577800000</v>
      </c>
      <c r="U5453" s="2">
        <v>88478500000</v>
      </c>
      <c r="V5453" s="2">
        <v>88329400000</v>
      </c>
      <c r="W5453" s="2">
        <v>88171400000</v>
      </c>
      <c r="X5453" s="2">
        <v>88044900000</v>
      </c>
      <c r="Y5453" s="2">
        <v>88000800000</v>
      </c>
      <c r="Z5453" s="2">
        <v>88032600000</v>
      </c>
      <c r="AA5453" s="2">
        <v>87990800000</v>
      </c>
      <c r="AB5453" s="2">
        <v>87751600000</v>
      </c>
      <c r="AC5453" s="2">
        <v>87662600000</v>
      </c>
      <c r="AD5453" s="2">
        <v>87651600000</v>
      </c>
      <c r="AE5453" s="2">
        <v>87648300000</v>
      </c>
      <c r="AF5453" s="2">
        <v>87590800000</v>
      </c>
    </row>
    <row r="5454" spans="1:32">
      <c r="A5454" t="s">
        <v>2800</v>
      </c>
      <c r="B5454" t="s">
        <v>19</v>
      </c>
      <c r="C5454" s="2">
        <v>224990000000</v>
      </c>
      <c r="D5454" s="2">
        <v>245472000000</v>
      </c>
      <c r="E5454" s="2">
        <v>247762000000</v>
      </c>
      <c r="F5454" s="2">
        <v>247357000000</v>
      </c>
      <c r="G5454" s="2">
        <v>248521000000</v>
      </c>
      <c r="H5454" s="2">
        <v>249369000000</v>
      </c>
      <c r="I5454" s="2">
        <v>250210000000</v>
      </c>
      <c r="J5454" s="2">
        <v>251482000000</v>
      </c>
      <c r="K5454" s="2">
        <v>252745000000</v>
      </c>
      <c r="L5454" s="2">
        <v>251037000000</v>
      </c>
      <c r="M5454" s="2">
        <v>251926000000</v>
      </c>
      <c r="N5454" s="2">
        <v>253156000000</v>
      </c>
      <c r="O5454" s="2">
        <v>254213000000</v>
      </c>
      <c r="P5454" s="2">
        <v>255183000000</v>
      </c>
      <c r="Q5454" s="2">
        <v>256153000000</v>
      </c>
      <c r="R5454" s="2">
        <v>256948000000</v>
      </c>
      <c r="S5454" s="2">
        <v>257657000000</v>
      </c>
      <c r="T5454" s="2">
        <v>258356000000</v>
      </c>
      <c r="U5454" s="2">
        <v>259064000000</v>
      </c>
      <c r="V5454" s="2">
        <v>259767000000</v>
      </c>
      <c r="W5454" s="2">
        <v>260474000000</v>
      </c>
      <c r="X5454" s="2">
        <v>261138000000</v>
      </c>
      <c r="Y5454" s="2">
        <v>261882000000</v>
      </c>
      <c r="Z5454" s="2">
        <v>262552000000</v>
      </c>
      <c r="AA5454" s="2">
        <v>263258000000</v>
      </c>
      <c r="AB5454" s="2">
        <v>263796000000</v>
      </c>
      <c r="AC5454" s="2">
        <v>264552000000</v>
      </c>
      <c r="AD5454" s="2">
        <v>265221000000</v>
      </c>
      <c r="AE5454" s="2">
        <v>266093000000</v>
      </c>
      <c r="AF5454" s="2">
        <v>266888000000</v>
      </c>
    </row>
    <row r="5455" spans="1:32">
      <c r="A5455" t="s">
        <v>2801</v>
      </c>
      <c r="B5455" t="s">
        <v>19</v>
      </c>
      <c r="C5455" s="2">
        <v>2894970000</v>
      </c>
      <c r="D5455" s="2">
        <v>2989170000</v>
      </c>
      <c r="E5455" s="2">
        <v>2993530000</v>
      </c>
      <c r="F5455" s="2">
        <v>2910060000</v>
      </c>
      <c r="G5455" s="2">
        <v>2997520000</v>
      </c>
      <c r="H5455" s="2">
        <v>3022030000</v>
      </c>
      <c r="I5455" s="2">
        <v>3043090000</v>
      </c>
      <c r="J5455" s="2">
        <v>3063820000</v>
      </c>
      <c r="K5455" s="2">
        <v>3081000000</v>
      </c>
      <c r="L5455" s="2">
        <v>3027240000</v>
      </c>
      <c r="M5455" s="2">
        <v>3034070000</v>
      </c>
      <c r="N5455" s="2">
        <v>3039130000</v>
      </c>
      <c r="O5455" s="2">
        <v>3040250000</v>
      </c>
      <c r="P5455" s="2">
        <v>3038980000</v>
      </c>
      <c r="Q5455" s="2">
        <v>3036140000</v>
      </c>
      <c r="R5455" s="2">
        <v>3033410000</v>
      </c>
      <c r="S5455" s="2">
        <v>3030400000</v>
      </c>
      <c r="T5455" s="2">
        <v>3023290000</v>
      </c>
      <c r="U5455" s="2">
        <v>3018240000</v>
      </c>
      <c r="V5455" s="2">
        <v>3011440000</v>
      </c>
      <c r="W5455" s="2">
        <v>3004300000</v>
      </c>
      <c r="X5455" s="2">
        <v>2998340000</v>
      </c>
      <c r="Y5455" s="2">
        <v>2995040000</v>
      </c>
      <c r="Z5455" s="2">
        <v>2994520000</v>
      </c>
      <c r="AA5455" s="2">
        <v>2991490000</v>
      </c>
      <c r="AB5455" s="2">
        <v>2981520000</v>
      </c>
      <c r="AC5455" s="2">
        <v>2976610000</v>
      </c>
      <c r="AD5455" s="2">
        <v>2974560000</v>
      </c>
      <c r="AE5455" s="2">
        <v>2972740000</v>
      </c>
      <c r="AF5455" s="2">
        <v>2969200000</v>
      </c>
    </row>
    <row r="5456" spans="1:32">
      <c r="A5456" t="s">
        <v>2802</v>
      </c>
      <c r="B5456" t="s">
        <v>19</v>
      </c>
      <c r="C5456" s="2">
        <v>46679600000</v>
      </c>
      <c r="D5456" s="2">
        <v>48337400000</v>
      </c>
      <c r="E5456" s="2">
        <v>48457300000</v>
      </c>
      <c r="F5456" s="2">
        <v>47068300000</v>
      </c>
      <c r="G5456" s="2">
        <v>48704600000</v>
      </c>
      <c r="H5456" s="2">
        <v>49146300000</v>
      </c>
      <c r="I5456" s="2">
        <v>49529300000</v>
      </c>
      <c r="J5456" s="2">
        <v>49898000000</v>
      </c>
      <c r="K5456" s="2">
        <v>50222700000</v>
      </c>
      <c r="L5456" s="2">
        <v>49116200000</v>
      </c>
      <c r="M5456" s="2">
        <v>49254500000</v>
      </c>
      <c r="N5456" s="2">
        <v>49351900000</v>
      </c>
      <c r="O5456" s="2">
        <v>49380300000</v>
      </c>
      <c r="P5456" s="2">
        <v>49364600000</v>
      </c>
      <c r="Q5456" s="2">
        <v>49320900000</v>
      </c>
      <c r="R5456" s="2">
        <v>49282900000</v>
      </c>
      <c r="S5456" s="2">
        <v>49243200000</v>
      </c>
      <c r="T5456" s="2">
        <v>49126600000</v>
      </c>
      <c r="U5456" s="2">
        <v>49048000000</v>
      </c>
      <c r="V5456" s="2">
        <v>48937300000</v>
      </c>
      <c r="W5456" s="2">
        <v>48821000000</v>
      </c>
      <c r="X5456" s="2">
        <v>48725900000</v>
      </c>
      <c r="Y5456" s="2">
        <v>48682400000</v>
      </c>
      <c r="Z5456" s="2">
        <v>48689400000</v>
      </c>
      <c r="AA5456" s="2">
        <v>48647800000</v>
      </c>
      <c r="AB5456" s="2">
        <v>48484500000</v>
      </c>
      <c r="AC5456" s="2">
        <v>48411900000</v>
      </c>
      <c r="AD5456" s="2">
        <v>48391500000</v>
      </c>
      <c r="AE5456" s="2">
        <v>48369900000</v>
      </c>
      <c r="AF5456" s="2">
        <v>48315000000</v>
      </c>
    </row>
    <row r="5457" spans="1:32">
      <c r="A5457" t="s">
        <v>2803</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2804</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2805</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2806</v>
      </c>
      <c r="B5460" t="s">
        <v>19</v>
      </c>
      <c r="C5460" s="2">
        <v>1191810000000000</v>
      </c>
      <c r="D5460" s="2">
        <v>1215910000000000</v>
      </c>
      <c r="E5460" s="2">
        <v>1211410000000000</v>
      </c>
      <c r="F5460" s="2">
        <v>1178060000000000</v>
      </c>
      <c r="G5460" s="2">
        <v>1161410000000000</v>
      </c>
      <c r="H5460" s="2">
        <v>1169020000000000</v>
      </c>
      <c r="I5460" s="2">
        <v>1174110000000000</v>
      </c>
      <c r="J5460" s="2">
        <v>1181400000000000</v>
      </c>
      <c r="K5460" s="2">
        <v>1184040000000000</v>
      </c>
      <c r="L5460" s="2">
        <v>1183480000000000</v>
      </c>
      <c r="M5460" s="2">
        <v>1161410000000000</v>
      </c>
      <c r="N5460" s="2">
        <v>1144030000000000</v>
      </c>
      <c r="O5460" s="2">
        <v>1126780000000000</v>
      </c>
      <c r="P5460" s="2">
        <v>1112280000000000</v>
      </c>
      <c r="Q5460" s="2">
        <v>1097870000000000</v>
      </c>
      <c r="R5460" s="2">
        <v>1102760000000000</v>
      </c>
      <c r="S5460" s="2">
        <v>1105880000000000</v>
      </c>
      <c r="T5460" s="2">
        <v>1108230000000000</v>
      </c>
      <c r="U5460" s="2">
        <v>1112930000000000</v>
      </c>
      <c r="V5460" s="2">
        <v>1119580000000000</v>
      </c>
      <c r="W5460" s="2">
        <v>1131650000000000</v>
      </c>
      <c r="X5460" s="2">
        <v>1146190000000000</v>
      </c>
      <c r="Y5460" s="2">
        <v>1158070000000000</v>
      </c>
      <c r="Z5460" s="2">
        <v>1169720000000000</v>
      </c>
      <c r="AA5460" s="2">
        <v>1175710000000000</v>
      </c>
      <c r="AB5460" s="2">
        <v>1178770000000000</v>
      </c>
      <c r="AC5460" s="2">
        <v>1186870000000000</v>
      </c>
      <c r="AD5460" s="2">
        <v>1197120000000000</v>
      </c>
      <c r="AE5460" s="2">
        <v>1208100000000000</v>
      </c>
      <c r="AF5460" s="2">
        <v>1217520000000000</v>
      </c>
    </row>
    <row r="5461" spans="1:32">
      <c r="A5461" t="s">
        <v>2807</v>
      </c>
      <c r="B5461" t="s">
        <v>19</v>
      </c>
      <c r="C5461" s="2">
        <v>5451480000000</v>
      </c>
      <c r="D5461" s="2">
        <v>5596890000000</v>
      </c>
      <c r="E5461" s="2">
        <v>5549370000000</v>
      </c>
      <c r="F5461" s="2">
        <v>5865900000000</v>
      </c>
      <c r="G5461" s="2">
        <v>5839550000000</v>
      </c>
      <c r="H5461" s="2">
        <v>5681040000000</v>
      </c>
      <c r="I5461" s="2">
        <v>5736560000000</v>
      </c>
      <c r="J5461" s="2">
        <v>5869980000000</v>
      </c>
      <c r="K5461" s="2">
        <v>5975890000000</v>
      </c>
      <c r="L5461" s="2">
        <v>6078050000000</v>
      </c>
      <c r="M5461" s="2">
        <v>6118580000000</v>
      </c>
      <c r="N5461" s="2">
        <v>6162280000000</v>
      </c>
      <c r="O5461" s="2">
        <v>6166090000000</v>
      </c>
      <c r="P5461" s="2">
        <v>6230660000000</v>
      </c>
      <c r="Q5461" s="2">
        <v>6286000000000</v>
      </c>
      <c r="R5461" s="2">
        <v>6305490000000</v>
      </c>
      <c r="S5461" s="2">
        <v>6338300000000</v>
      </c>
      <c r="T5461" s="2">
        <v>6326470000000</v>
      </c>
      <c r="U5461" s="2">
        <v>6320150000000</v>
      </c>
      <c r="V5461" s="2">
        <v>6395450000000</v>
      </c>
      <c r="W5461" s="2">
        <v>6441640000000</v>
      </c>
      <c r="X5461" s="2">
        <v>6536850000000</v>
      </c>
      <c r="Y5461" s="2">
        <v>6633640000000</v>
      </c>
      <c r="Z5461" s="2">
        <v>6722350000000</v>
      </c>
      <c r="AA5461" s="2">
        <v>6783210000000</v>
      </c>
      <c r="AB5461" s="2">
        <v>6817360000000</v>
      </c>
      <c r="AC5461" s="2">
        <v>6873100000000</v>
      </c>
      <c r="AD5461" s="2">
        <v>6888830000000</v>
      </c>
      <c r="AE5461" s="2">
        <v>6938380000000</v>
      </c>
      <c r="AF5461" s="2">
        <v>6989680000000</v>
      </c>
    </row>
    <row r="5462" spans="1:32">
      <c r="A5462" t="s">
        <v>2808</v>
      </c>
      <c r="B5462" t="s">
        <v>19</v>
      </c>
      <c r="C5462" s="2">
        <v>15459800000000</v>
      </c>
      <c r="D5462" s="2">
        <v>15488000000000</v>
      </c>
      <c r="E5462" s="2">
        <v>15496800000000</v>
      </c>
      <c r="F5462" s="2">
        <v>15706900000000</v>
      </c>
      <c r="G5462" s="2">
        <v>15730800000000</v>
      </c>
      <c r="H5462" s="2">
        <v>15773000000000</v>
      </c>
      <c r="I5462" s="2">
        <v>15876200000000</v>
      </c>
      <c r="J5462" s="2">
        <v>16007800000000</v>
      </c>
      <c r="K5462" s="2">
        <v>16110900000000</v>
      </c>
      <c r="L5462" s="2">
        <v>16212300000000</v>
      </c>
      <c r="M5462" s="2">
        <v>16279400000000</v>
      </c>
      <c r="N5462" s="2">
        <v>16360400000000</v>
      </c>
      <c r="O5462" s="2">
        <v>16436100000000</v>
      </c>
      <c r="P5462" s="2">
        <v>16536200000000</v>
      </c>
      <c r="Q5462" s="2">
        <v>16629900000000</v>
      </c>
      <c r="R5462" s="2">
        <v>16707400000000</v>
      </c>
      <c r="S5462" s="2">
        <v>16797800000000</v>
      </c>
      <c r="T5462" s="2">
        <v>16872800000000</v>
      </c>
      <c r="U5462" s="2">
        <v>16951100000000</v>
      </c>
      <c r="V5462" s="2">
        <v>17054500000000</v>
      </c>
      <c r="W5462" s="2">
        <v>17149100000000</v>
      </c>
      <c r="X5462" s="2">
        <v>17247300000000</v>
      </c>
      <c r="Y5462" s="2">
        <v>17347100000000</v>
      </c>
      <c r="Z5462" s="2">
        <v>17437900000000</v>
      </c>
      <c r="AA5462" s="2">
        <v>17514400000000</v>
      </c>
      <c r="AB5462" s="2">
        <v>17588900000000</v>
      </c>
      <c r="AC5462" s="2">
        <v>17677500000000</v>
      </c>
      <c r="AD5462" s="2">
        <v>17756600000000</v>
      </c>
      <c r="AE5462" s="2">
        <v>17844100000000</v>
      </c>
      <c r="AF5462" s="2">
        <v>17928000000000</v>
      </c>
    </row>
    <row r="5463" spans="1:32">
      <c r="A5463" t="s">
        <v>2809</v>
      </c>
      <c r="B5463" t="s">
        <v>19</v>
      </c>
      <c r="C5463" s="2">
        <v>2996260000000</v>
      </c>
      <c r="D5463" s="2">
        <v>3056390000000</v>
      </c>
      <c r="E5463" s="2">
        <v>3030950000000</v>
      </c>
      <c r="F5463" s="2">
        <v>3102900000000</v>
      </c>
      <c r="G5463" s="2">
        <v>3096270000000</v>
      </c>
      <c r="H5463" s="2">
        <v>3071860000000</v>
      </c>
      <c r="I5463" s="2">
        <v>3088770000000</v>
      </c>
      <c r="J5463" s="2">
        <v>3128900000000</v>
      </c>
      <c r="K5463" s="2">
        <v>3157820000000</v>
      </c>
      <c r="L5463" s="2">
        <v>3184310000000</v>
      </c>
      <c r="M5463" s="2">
        <v>3194280000000</v>
      </c>
      <c r="N5463" s="2">
        <v>3209470000000</v>
      </c>
      <c r="O5463" s="2">
        <v>3217980000000</v>
      </c>
      <c r="P5463" s="2">
        <v>3241090000000</v>
      </c>
      <c r="Q5463" s="2">
        <v>3259950000000</v>
      </c>
      <c r="R5463" s="2">
        <v>3269650000000</v>
      </c>
      <c r="S5463" s="2">
        <v>3285010000000</v>
      </c>
      <c r="T5463" s="2">
        <v>3289060000000</v>
      </c>
      <c r="U5463" s="2">
        <v>3296310000000</v>
      </c>
      <c r="V5463" s="2">
        <v>3323390000000</v>
      </c>
      <c r="W5463" s="2">
        <v>3345630000000</v>
      </c>
      <c r="X5463" s="2">
        <v>3379100000000</v>
      </c>
      <c r="Y5463" s="2">
        <v>3412070000000</v>
      </c>
      <c r="Z5463" s="2">
        <v>3441540000000</v>
      </c>
      <c r="AA5463" s="2">
        <v>3461080000000</v>
      </c>
      <c r="AB5463" s="2">
        <v>3475600000000</v>
      </c>
      <c r="AC5463" s="2">
        <v>3500690000000</v>
      </c>
      <c r="AD5463" s="2">
        <v>3518000000000</v>
      </c>
      <c r="AE5463" s="2">
        <v>3540020000000</v>
      </c>
      <c r="AF5463" s="2">
        <v>3563260000000</v>
      </c>
    </row>
    <row r="5464" spans="1:32">
      <c r="A5464" t="s">
        <v>2810</v>
      </c>
      <c r="B5464" t="s">
        <v>19</v>
      </c>
      <c r="C5464" s="2">
        <v>1598680000000</v>
      </c>
      <c r="D5464" s="2">
        <v>1562540000000</v>
      </c>
      <c r="E5464" s="2">
        <v>1587550000000</v>
      </c>
      <c r="F5464" s="2">
        <v>1530780000000</v>
      </c>
      <c r="G5464" s="2">
        <v>1471570000000</v>
      </c>
      <c r="H5464" s="2">
        <v>1493850000000</v>
      </c>
      <c r="I5464" s="2">
        <v>1489010000000</v>
      </c>
      <c r="J5464" s="2">
        <v>1484470000000</v>
      </c>
      <c r="K5464" s="2">
        <v>1468990000000</v>
      </c>
      <c r="L5464" s="2">
        <v>1462830000000</v>
      </c>
      <c r="M5464" s="2">
        <v>1441770000000</v>
      </c>
      <c r="N5464" s="2">
        <v>1434440000000</v>
      </c>
      <c r="O5464" s="2">
        <v>1431360000000</v>
      </c>
      <c r="P5464" s="2">
        <v>1434280000000</v>
      </c>
      <c r="Q5464" s="2">
        <v>1436510000000</v>
      </c>
      <c r="R5464" s="2">
        <v>1432620000000</v>
      </c>
      <c r="S5464" s="2">
        <v>1437320000000</v>
      </c>
      <c r="T5464" s="2">
        <v>1441910000000</v>
      </c>
      <c r="U5464" s="2">
        <v>1450790000000</v>
      </c>
      <c r="V5464" s="2">
        <v>1455350000000</v>
      </c>
      <c r="W5464" s="2">
        <v>1465060000000</v>
      </c>
      <c r="X5464" s="2">
        <v>1465130000000</v>
      </c>
      <c r="Y5464" s="2">
        <v>1465460000000</v>
      </c>
      <c r="Z5464" s="2">
        <v>1464650000000</v>
      </c>
      <c r="AA5464" s="2">
        <v>1462450000000</v>
      </c>
      <c r="AB5464" s="2">
        <v>1469410000000</v>
      </c>
      <c r="AC5464" s="2">
        <v>1480690000000</v>
      </c>
      <c r="AD5464" s="2">
        <v>1491400000000</v>
      </c>
      <c r="AE5464" s="2">
        <v>1500630000000</v>
      </c>
      <c r="AF5464" s="2">
        <v>1509270000000</v>
      </c>
    </row>
    <row r="5465" spans="1:32">
      <c r="A5465" t="s">
        <v>2811</v>
      </c>
      <c r="B5465" t="s">
        <v>19</v>
      </c>
      <c r="C5465" s="2">
        <v>1063510000000</v>
      </c>
      <c r="D5465" s="2">
        <v>1065210000000</v>
      </c>
      <c r="E5465" s="2">
        <v>1082380000000</v>
      </c>
      <c r="F5465" s="2">
        <v>1062880000000</v>
      </c>
      <c r="G5465" s="2">
        <v>1049900000000</v>
      </c>
      <c r="H5465" s="2">
        <v>1050570000000</v>
      </c>
      <c r="I5465" s="2">
        <v>1052370000000</v>
      </c>
      <c r="J5465" s="2">
        <v>1058210000000</v>
      </c>
      <c r="K5465" s="2">
        <v>1059150000000</v>
      </c>
      <c r="L5465" s="2">
        <v>1061610000000</v>
      </c>
      <c r="M5465" s="2">
        <v>1061080000000</v>
      </c>
      <c r="N5465" s="2">
        <v>1063740000000</v>
      </c>
      <c r="O5465" s="2">
        <v>1067860000000</v>
      </c>
      <c r="P5465" s="2">
        <v>1073220000000</v>
      </c>
      <c r="Q5465" s="2">
        <v>1079320000000</v>
      </c>
      <c r="R5465" s="2">
        <v>1081990000000</v>
      </c>
      <c r="S5465" s="2">
        <v>1086880000000</v>
      </c>
      <c r="T5465" s="2">
        <v>1091070000000</v>
      </c>
      <c r="U5465" s="2">
        <v>1096900000000</v>
      </c>
      <c r="V5465" s="2">
        <v>1103630000000</v>
      </c>
      <c r="W5465" s="2">
        <v>1112400000000</v>
      </c>
      <c r="X5465" s="2">
        <v>1120290000000</v>
      </c>
      <c r="Y5465" s="2">
        <v>1126560000000</v>
      </c>
      <c r="Z5465" s="2">
        <v>1130500000000</v>
      </c>
      <c r="AA5465" s="2">
        <v>1133860000000</v>
      </c>
      <c r="AB5465" s="2">
        <v>1139840000000</v>
      </c>
      <c r="AC5465" s="2">
        <v>1147600000000</v>
      </c>
      <c r="AD5465" s="2">
        <v>1156470000000</v>
      </c>
      <c r="AE5465" s="2">
        <v>1163970000000</v>
      </c>
      <c r="AF5465" s="2">
        <v>1172110000000</v>
      </c>
    </row>
    <row r="5466" spans="1:32">
      <c r="A5466" t="s">
        <v>2812</v>
      </c>
      <c r="B5466" t="s">
        <v>19</v>
      </c>
      <c r="C5466" s="2">
        <v>707649000000</v>
      </c>
      <c r="D5466" s="2">
        <v>746180000000</v>
      </c>
      <c r="E5466" s="2">
        <v>733957000000</v>
      </c>
      <c r="F5466" s="2">
        <v>760575000000</v>
      </c>
      <c r="G5466" s="2">
        <v>749045000000</v>
      </c>
      <c r="H5466" s="2">
        <v>736959000000</v>
      </c>
      <c r="I5466" s="2">
        <v>743682000000</v>
      </c>
      <c r="J5466" s="2">
        <v>756290000000</v>
      </c>
      <c r="K5466" s="2">
        <v>764281000000</v>
      </c>
      <c r="L5466" s="2">
        <v>771646000000</v>
      </c>
      <c r="M5466" s="2">
        <v>774475000000</v>
      </c>
      <c r="N5466" s="2">
        <v>778837000000</v>
      </c>
      <c r="O5466" s="2">
        <v>783925000000</v>
      </c>
      <c r="P5466" s="2">
        <v>790065000000</v>
      </c>
      <c r="Q5466" s="2">
        <v>795273000000</v>
      </c>
      <c r="R5466" s="2">
        <v>798388000000</v>
      </c>
      <c r="S5466" s="2">
        <v>803137000000</v>
      </c>
      <c r="T5466" s="2">
        <v>804550000000</v>
      </c>
      <c r="U5466" s="2">
        <v>806739000000</v>
      </c>
      <c r="V5466" s="2">
        <v>813977000000</v>
      </c>
      <c r="W5466" s="2">
        <v>819548000000</v>
      </c>
      <c r="X5466" s="2">
        <v>829169000000</v>
      </c>
      <c r="Y5466" s="2">
        <v>838175000000</v>
      </c>
      <c r="Z5466" s="2">
        <v>845442000000</v>
      </c>
      <c r="AA5466" s="2">
        <v>851251000000</v>
      </c>
      <c r="AB5466" s="2">
        <v>856282000000</v>
      </c>
      <c r="AC5466" s="2">
        <v>863103000000</v>
      </c>
      <c r="AD5466" s="2">
        <v>868428000000</v>
      </c>
      <c r="AE5466" s="2">
        <v>874356000000</v>
      </c>
      <c r="AF5466" s="2">
        <v>881247000000</v>
      </c>
    </row>
    <row r="5467" spans="1:32">
      <c r="A5467" t="s">
        <v>2813</v>
      </c>
      <c r="B5467" t="s">
        <v>19</v>
      </c>
      <c r="C5467" s="2">
        <v>86707400000</v>
      </c>
      <c r="D5467" s="2">
        <v>86801800000</v>
      </c>
      <c r="E5467" s="2">
        <v>87411700000</v>
      </c>
      <c r="F5467" s="2">
        <v>87588000000</v>
      </c>
      <c r="G5467" s="2">
        <v>87702200000</v>
      </c>
      <c r="H5467" s="2">
        <v>88025000000</v>
      </c>
      <c r="I5467" s="2">
        <v>88453700000</v>
      </c>
      <c r="J5467" s="2">
        <v>89052800000</v>
      </c>
      <c r="K5467" s="2">
        <v>89484300000</v>
      </c>
      <c r="L5467" s="2">
        <v>89960600000</v>
      </c>
      <c r="M5467" s="2">
        <v>90326800000</v>
      </c>
      <c r="N5467" s="2">
        <v>90798900000</v>
      </c>
      <c r="O5467" s="2">
        <v>91298200000</v>
      </c>
      <c r="P5467" s="2">
        <v>91841900000</v>
      </c>
      <c r="Q5467" s="2">
        <v>92411200000</v>
      </c>
      <c r="R5467" s="2">
        <v>92862500000</v>
      </c>
      <c r="S5467" s="2">
        <v>93383100000</v>
      </c>
      <c r="T5467" s="2">
        <v>93858800000</v>
      </c>
      <c r="U5467" s="2">
        <v>94379000000</v>
      </c>
      <c r="V5467" s="2">
        <v>94969900000</v>
      </c>
      <c r="W5467" s="2">
        <v>95620600000</v>
      </c>
      <c r="X5467" s="2">
        <v>96254900000</v>
      </c>
      <c r="Y5467" s="2">
        <v>96826400000</v>
      </c>
      <c r="Z5467" s="2">
        <v>97287600000</v>
      </c>
      <c r="AA5467" s="2">
        <v>97720000000</v>
      </c>
      <c r="AB5467" s="2">
        <v>98254300000</v>
      </c>
      <c r="AC5467" s="2">
        <v>98832600000</v>
      </c>
      <c r="AD5467" s="2">
        <v>99465300000</v>
      </c>
      <c r="AE5467" s="2">
        <v>100037000000</v>
      </c>
      <c r="AF5467" s="2">
        <v>100622000000</v>
      </c>
    </row>
    <row r="5468" spans="1:32">
      <c r="A5468" t="s">
        <v>2814</v>
      </c>
      <c r="B5468" t="s">
        <v>19</v>
      </c>
      <c r="C5468" s="2">
        <v>316856000000</v>
      </c>
      <c r="D5468" s="2">
        <v>317477000000</v>
      </c>
      <c r="E5468" s="2">
        <v>323647000000</v>
      </c>
      <c r="F5468" s="2">
        <v>317815000000</v>
      </c>
      <c r="G5468" s="2">
        <v>316807000000</v>
      </c>
      <c r="H5468" s="2">
        <v>316458000000</v>
      </c>
      <c r="I5468" s="2">
        <v>317017000000</v>
      </c>
      <c r="J5468" s="2">
        <v>318933000000</v>
      </c>
      <c r="K5468" s="2">
        <v>319692000000</v>
      </c>
      <c r="L5468" s="2">
        <v>320693000000</v>
      </c>
      <c r="M5468" s="2">
        <v>321415000000</v>
      </c>
      <c r="N5468" s="2">
        <v>322615000000</v>
      </c>
      <c r="O5468" s="2">
        <v>324230000000</v>
      </c>
      <c r="P5468" s="2">
        <v>325820000000</v>
      </c>
      <c r="Q5468" s="2">
        <v>327903000000</v>
      </c>
      <c r="R5468" s="2">
        <v>328954000000</v>
      </c>
      <c r="S5468" s="2">
        <v>330370000000</v>
      </c>
      <c r="T5468" s="2">
        <v>331561000000</v>
      </c>
      <c r="U5468" s="2">
        <v>333189000000</v>
      </c>
      <c r="V5468" s="2">
        <v>335220000000</v>
      </c>
      <c r="W5468" s="2">
        <v>337919000000</v>
      </c>
      <c r="X5468" s="2">
        <v>340652000000</v>
      </c>
      <c r="Y5468" s="2">
        <v>342724000000</v>
      </c>
      <c r="Z5468" s="2">
        <v>343892000000</v>
      </c>
      <c r="AA5468" s="2">
        <v>345078000000</v>
      </c>
      <c r="AB5468" s="2">
        <v>346863000000</v>
      </c>
      <c r="AC5468" s="2">
        <v>349168000000</v>
      </c>
      <c r="AD5468" s="2">
        <v>351945000000</v>
      </c>
      <c r="AE5468" s="2">
        <v>354160000000</v>
      </c>
      <c r="AF5468" s="2">
        <v>356622000000</v>
      </c>
    </row>
    <row r="5469" spans="1:32">
      <c r="A5469" t="s">
        <v>2815</v>
      </c>
      <c r="B5469" t="s">
        <v>19</v>
      </c>
      <c r="C5469" s="2">
        <v>25558700000000</v>
      </c>
      <c r="D5469" s="2">
        <v>25702700000000</v>
      </c>
      <c r="E5469" s="2">
        <v>26117900000000</v>
      </c>
      <c r="F5469" s="2">
        <v>25790500000000</v>
      </c>
      <c r="G5469" s="2">
        <v>25174400000000</v>
      </c>
      <c r="H5469" s="2">
        <v>24791700000000</v>
      </c>
      <c r="I5469" s="2">
        <v>24662800000000</v>
      </c>
      <c r="J5469" s="2">
        <v>21237700000000</v>
      </c>
      <c r="K5469" s="2">
        <v>21071900000000</v>
      </c>
      <c r="L5469" s="2">
        <v>21303400000000</v>
      </c>
      <c r="M5469" s="2">
        <v>21423900000000</v>
      </c>
      <c r="N5469" s="2">
        <v>21480500000000</v>
      </c>
      <c r="O5469" s="2">
        <v>21562100000000</v>
      </c>
      <c r="P5469" s="2">
        <v>21840100000000</v>
      </c>
      <c r="Q5469" s="2">
        <v>22191500000000</v>
      </c>
      <c r="R5469" s="2">
        <v>22211200000000</v>
      </c>
      <c r="S5469" s="2">
        <v>22210500000000</v>
      </c>
      <c r="T5469" s="2">
        <v>22234900000000</v>
      </c>
      <c r="U5469" s="2">
        <v>22260000000000</v>
      </c>
      <c r="V5469" s="2">
        <v>22368400000000</v>
      </c>
      <c r="W5469" s="2">
        <v>22540400000000</v>
      </c>
      <c r="X5469" s="2">
        <v>22689000000000</v>
      </c>
      <c r="Y5469" s="2">
        <v>22861100000000</v>
      </c>
      <c r="Z5469" s="2">
        <v>23029300000000</v>
      </c>
      <c r="AA5469" s="2">
        <v>23139300000000</v>
      </c>
      <c r="AB5469" s="2">
        <v>23209200000000</v>
      </c>
      <c r="AC5469" s="2">
        <v>23314900000000</v>
      </c>
      <c r="AD5469" s="2">
        <v>23392700000000</v>
      </c>
      <c r="AE5469" s="2">
        <v>23523100000000</v>
      </c>
      <c r="AF5469" s="2">
        <v>23626100000000</v>
      </c>
    </row>
    <row r="5470" spans="1:32">
      <c r="A5470" t="s">
        <v>2816</v>
      </c>
      <c r="B5470" t="s">
        <v>19</v>
      </c>
      <c r="C5470" s="2">
        <v>1338920000000</v>
      </c>
      <c r="D5470" s="2">
        <v>1339100000000</v>
      </c>
      <c r="E5470" s="2">
        <v>1364380000000</v>
      </c>
      <c r="F5470" s="2">
        <v>1347820000000</v>
      </c>
      <c r="G5470" s="2">
        <v>1353870000000</v>
      </c>
      <c r="H5470" s="2">
        <v>1351000000000</v>
      </c>
      <c r="I5470" s="2">
        <v>1352120000000</v>
      </c>
      <c r="J5470" s="2">
        <v>1366380000000</v>
      </c>
      <c r="K5470" s="2">
        <v>1380420000000</v>
      </c>
      <c r="L5470" s="2">
        <v>1403880000000</v>
      </c>
      <c r="M5470" s="2">
        <v>1436290000000</v>
      </c>
      <c r="N5470" s="2">
        <v>1449280000000</v>
      </c>
      <c r="O5470" s="2">
        <v>1467230000000</v>
      </c>
      <c r="P5470" s="2">
        <v>1488020000000</v>
      </c>
      <c r="Q5470" s="2">
        <v>1523220000000</v>
      </c>
      <c r="R5470" s="2">
        <v>1530180000000</v>
      </c>
      <c r="S5470" s="2">
        <v>1535500000000</v>
      </c>
      <c r="T5470" s="2">
        <v>1541040000000</v>
      </c>
      <c r="U5470" s="2">
        <v>1546530000000</v>
      </c>
      <c r="V5470" s="2">
        <v>1551940000000</v>
      </c>
      <c r="W5470" s="2">
        <v>1558520000000</v>
      </c>
      <c r="X5470" s="2">
        <v>1564870000000</v>
      </c>
      <c r="Y5470" s="2">
        <v>1569660000000</v>
      </c>
      <c r="Z5470" s="2">
        <v>1574560000000</v>
      </c>
      <c r="AA5470" s="2">
        <v>1578580000000</v>
      </c>
      <c r="AB5470" s="2">
        <v>1583670000000</v>
      </c>
      <c r="AC5470" s="2">
        <v>1587870000000</v>
      </c>
      <c r="AD5470" s="2">
        <v>1592570000000</v>
      </c>
      <c r="AE5470" s="2">
        <v>1597360000000</v>
      </c>
      <c r="AF5470" s="2">
        <v>1602040000000</v>
      </c>
    </row>
    <row r="5471" spans="1:32">
      <c r="A5471" t="s">
        <v>2817</v>
      </c>
      <c r="B5471" t="s">
        <v>19</v>
      </c>
      <c r="C5471" s="2">
        <v>187100000000000</v>
      </c>
      <c r="D5471" s="2">
        <v>187100000000000</v>
      </c>
      <c r="E5471" s="2">
        <v>200491000000000</v>
      </c>
      <c r="F5471" s="2">
        <v>204316000000000</v>
      </c>
      <c r="G5471" s="2">
        <v>181060000000000</v>
      </c>
      <c r="H5471" s="2">
        <v>180429000000000</v>
      </c>
      <c r="I5471" s="2">
        <v>179799000000000</v>
      </c>
      <c r="J5471" s="2">
        <v>179104000000000</v>
      </c>
      <c r="K5471" s="2">
        <v>177592000000000</v>
      </c>
      <c r="L5471" s="2">
        <v>147680000000000</v>
      </c>
      <c r="M5471" s="2">
        <v>144668000000000</v>
      </c>
      <c r="N5471" s="2">
        <v>140456000000000</v>
      </c>
      <c r="O5471" s="2">
        <v>138145000000000</v>
      </c>
      <c r="P5471" s="2">
        <v>134434000000000</v>
      </c>
      <c r="Q5471" s="2">
        <v>113123000000000</v>
      </c>
      <c r="R5471" s="2">
        <v>110912000000000</v>
      </c>
      <c r="S5471" s="2">
        <v>103001000000000</v>
      </c>
      <c r="T5471" s="2">
        <v>103291000000000</v>
      </c>
      <c r="U5471" s="2">
        <v>103680000000000</v>
      </c>
      <c r="V5471" s="2">
        <v>104070000000000</v>
      </c>
      <c r="W5471" s="2">
        <v>104360000000000</v>
      </c>
      <c r="X5471" s="2">
        <v>104751000000000</v>
      </c>
      <c r="Y5471" s="2">
        <v>105168000000000</v>
      </c>
      <c r="Z5471" s="2">
        <v>105586000000000</v>
      </c>
      <c r="AA5471" s="2">
        <v>106003000000000</v>
      </c>
      <c r="AB5471" s="2">
        <v>106421000000000</v>
      </c>
      <c r="AC5471" s="2">
        <v>108638000000000</v>
      </c>
      <c r="AD5471" s="2">
        <v>110961000000000</v>
      </c>
      <c r="AE5471" s="2">
        <v>113185000000000</v>
      </c>
      <c r="AF5471" s="2">
        <v>115408000000000</v>
      </c>
    </row>
    <row r="5472" spans="1:32">
      <c r="A5472" t="s">
        <v>2818</v>
      </c>
      <c r="B5472" t="s">
        <v>19</v>
      </c>
      <c r="C5472" s="2">
        <v>65522200000000</v>
      </c>
      <c r="D5472" s="2">
        <v>67244200000000</v>
      </c>
      <c r="E5472" s="2">
        <v>66834600000000</v>
      </c>
      <c r="F5472" s="2">
        <v>60825000000000</v>
      </c>
      <c r="G5472" s="2">
        <v>56165800000000</v>
      </c>
      <c r="H5472" s="2">
        <v>51762600000000</v>
      </c>
      <c r="I5472" s="2">
        <v>47357700000000</v>
      </c>
      <c r="J5472" s="2">
        <v>42408000000000</v>
      </c>
      <c r="K5472" s="2">
        <v>37605400000000</v>
      </c>
      <c r="L5472" s="2">
        <v>32911700000000</v>
      </c>
      <c r="M5472" s="2">
        <v>28173800000000</v>
      </c>
      <c r="N5472" s="2">
        <v>23462600000000</v>
      </c>
      <c r="O5472" s="2">
        <v>23339100000000</v>
      </c>
      <c r="P5472" s="2">
        <v>23226200000000</v>
      </c>
      <c r="Q5472" s="2">
        <v>23138900000000</v>
      </c>
      <c r="R5472" s="2">
        <v>23025900000000</v>
      </c>
      <c r="S5472" s="2">
        <v>22901300000000</v>
      </c>
      <c r="T5472" s="2">
        <v>22749100000000</v>
      </c>
      <c r="U5472" s="2">
        <v>22626500000000</v>
      </c>
      <c r="V5472" s="2">
        <v>22513400000000</v>
      </c>
      <c r="W5472" s="2">
        <v>22409600000000</v>
      </c>
      <c r="X5472" s="2">
        <v>22336600000000</v>
      </c>
      <c r="Y5472" s="2">
        <v>22202500000000</v>
      </c>
      <c r="Z5472" s="2">
        <v>22082000000000</v>
      </c>
      <c r="AA5472" s="2">
        <v>21918300000000</v>
      </c>
      <c r="AB5472" s="2">
        <v>21804600000000</v>
      </c>
      <c r="AC5472" s="2">
        <v>21690900000000</v>
      </c>
      <c r="AD5472" s="2">
        <v>21623700000000</v>
      </c>
      <c r="AE5472" s="2">
        <v>21561400000000</v>
      </c>
      <c r="AF5472" s="2">
        <v>21465900000000</v>
      </c>
    </row>
    <row r="5473" spans="1:32">
      <c r="A5473" t="s">
        <v>2819</v>
      </c>
      <c r="B5473" t="s">
        <v>19</v>
      </c>
      <c r="C5473" s="2">
        <v>7352500000</v>
      </c>
      <c r="D5473" s="2">
        <v>7546600000</v>
      </c>
      <c r="E5473" s="2">
        <v>7501260000</v>
      </c>
      <c r="F5473" s="2">
        <v>6824730000</v>
      </c>
      <c r="G5473" s="2">
        <v>6297070000</v>
      </c>
      <c r="H5473" s="2">
        <v>5798530000</v>
      </c>
      <c r="I5473" s="2">
        <v>5300100000</v>
      </c>
      <c r="J5473" s="2">
        <v>4740230000</v>
      </c>
      <c r="K5473" s="2">
        <v>4197220000</v>
      </c>
      <c r="L5473" s="2">
        <v>3666650000</v>
      </c>
      <c r="M5473" s="2">
        <v>3131120000</v>
      </c>
      <c r="N5473" s="2">
        <v>2598630000</v>
      </c>
      <c r="O5473" s="2">
        <v>2584940000</v>
      </c>
      <c r="P5473" s="2">
        <v>2572500000</v>
      </c>
      <c r="Q5473" s="2">
        <v>2562970000</v>
      </c>
      <c r="R5473" s="2">
        <v>2550530000</v>
      </c>
      <c r="S5473" s="2">
        <v>2536810000</v>
      </c>
      <c r="T5473" s="2">
        <v>2520040000</v>
      </c>
      <c r="U5473" s="2">
        <v>2506590000</v>
      </c>
      <c r="V5473" s="2">
        <v>2494250000</v>
      </c>
      <c r="W5473" s="2">
        <v>2482960000</v>
      </c>
      <c r="X5473" s="2">
        <v>2475130000</v>
      </c>
      <c r="Y5473" s="2">
        <v>2460350000</v>
      </c>
      <c r="Z5473" s="2">
        <v>2447060000</v>
      </c>
      <c r="AA5473" s="2">
        <v>2428930000</v>
      </c>
      <c r="AB5473" s="2">
        <v>2416540000</v>
      </c>
      <c r="AC5473" s="2">
        <v>2404080000</v>
      </c>
      <c r="AD5473" s="2">
        <v>2396840000</v>
      </c>
      <c r="AE5473" s="2">
        <v>2390140000</v>
      </c>
      <c r="AF5473" s="2">
        <v>2379750000</v>
      </c>
    </row>
    <row r="5474" spans="1:32">
      <c r="A5474" t="s">
        <v>2820</v>
      </c>
      <c r="B5474" t="s">
        <v>19</v>
      </c>
      <c r="C5474" s="2">
        <v>53688900000</v>
      </c>
      <c r="D5474" s="2">
        <v>54906800000</v>
      </c>
      <c r="E5474" s="2">
        <v>54431300000</v>
      </c>
      <c r="F5474" s="2">
        <v>49991600000</v>
      </c>
      <c r="G5474" s="2">
        <v>47254000000</v>
      </c>
      <c r="H5474" s="2">
        <v>44637200000</v>
      </c>
      <c r="I5474" s="2">
        <v>41953100000</v>
      </c>
      <c r="J5474" s="2">
        <v>38888700000</v>
      </c>
      <c r="K5474" s="2">
        <v>35865400000</v>
      </c>
      <c r="L5474" s="2">
        <v>32885000000</v>
      </c>
      <c r="M5474" s="2">
        <v>29869400000</v>
      </c>
      <c r="N5474" s="2">
        <v>26863200000</v>
      </c>
      <c r="O5474" s="2">
        <v>26722800000</v>
      </c>
      <c r="P5474" s="2">
        <v>26581700000</v>
      </c>
      <c r="Q5474" s="2">
        <v>26449300000</v>
      </c>
      <c r="R5474" s="2">
        <v>26304400000</v>
      </c>
      <c r="S5474" s="2">
        <v>26144800000</v>
      </c>
      <c r="T5474" s="2">
        <v>25949400000</v>
      </c>
      <c r="U5474" s="2">
        <v>25780000000</v>
      </c>
      <c r="V5474" s="2">
        <v>25609300000</v>
      </c>
      <c r="W5474" s="2">
        <v>25444400000</v>
      </c>
      <c r="X5474" s="2">
        <v>25302600000</v>
      </c>
      <c r="Y5474" s="2">
        <v>25133400000</v>
      </c>
      <c r="Z5474" s="2">
        <v>24983800000</v>
      </c>
      <c r="AA5474" s="2">
        <v>24795900000</v>
      </c>
      <c r="AB5474" s="2">
        <v>24621100000</v>
      </c>
      <c r="AC5474" s="2">
        <v>24461000000</v>
      </c>
      <c r="AD5474" s="2">
        <v>24337600000</v>
      </c>
      <c r="AE5474" s="2">
        <v>24220900000</v>
      </c>
      <c r="AF5474" s="2">
        <v>24068600000</v>
      </c>
    </row>
    <row r="5475" spans="1:32">
      <c r="A5475" t="s">
        <v>2821</v>
      </c>
      <c r="B5475" t="s">
        <v>19</v>
      </c>
      <c r="C5475" s="2">
        <v>72943200000</v>
      </c>
      <c r="D5475" s="2">
        <v>74800200000</v>
      </c>
      <c r="E5475" s="2">
        <v>74300700000</v>
      </c>
      <c r="F5475" s="2">
        <v>67761200000</v>
      </c>
      <c r="G5475" s="2">
        <v>62910200000</v>
      </c>
      <c r="H5475" s="2">
        <v>58316600000</v>
      </c>
      <c r="I5475" s="2">
        <v>53700700000</v>
      </c>
      <c r="J5475" s="2">
        <v>48498700000</v>
      </c>
      <c r="K5475" s="2">
        <v>43435800000</v>
      </c>
      <c r="L5475" s="2">
        <v>38479800000</v>
      </c>
      <c r="M5475" s="2">
        <v>33474900000</v>
      </c>
      <c r="N5475" s="2">
        <v>28495800000</v>
      </c>
      <c r="O5475" s="2">
        <v>28346100000</v>
      </c>
      <c r="P5475" s="2">
        <v>28205300000</v>
      </c>
      <c r="Q5475" s="2">
        <v>28089100000</v>
      </c>
      <c r="R5475" s="2">
        <v>27947100000</v>
      </c>
      <c r="S5475" s="2">
        <v>27790500000</v>
      </c>
      <c r="T5475" s="2">
        <v>27599100000</v>
      </c>
      <c r="U5475" s="2">
        <v>27441100000</v>
      </c>
      <c r="V5475" s="2">
        <v>27291000000</v>
      </c>
      <c r="W5475" s="2">
        <v>27150600000</v>
      </c>
      <c r="X5475" s="2">
        <v>27043800000</v>
      </c>
      <c r="Y5475" s="2">
        <v>26876100000</v>
      </c>
      <c r="Z5475" s="2">
        <v>26726100000</v>
      </c>
      <c r="AA5475" s="2">
        <v>26527200000</v>
      </c>
      <c r="AB5475" s="2">
        <v>26375200000</v>
      </c>
      <c r="AC5475" s="2">
        <v>26227800000</v>
      </c>
      <c r="AD5475" s="2">
        <v>26131700000</v>
      </c>
      <c r="AE5475" s="2">
        <v>26041900000</v>
      </c>
      <c r="AF5475" s="2">
        <v>25912500000</v>
      </c>
    </row>
    <row r="5476" spans="1:32">
      <c r="A5476" t="s">
        <v>2822</v>
      </c>
      <c r="B5476" t="s">
        <v>19</v>
      </c>
      <c r="C5476" s="2">
        <v>13661400000</v>
      </c>
      <c r="D5476" s="2">
        <v>13850800000</v>
      </c>
      <c r="E5476" s="2">
        <v>13642400000</v>
      </c>
      <c r="F5476" s="2">
        <v>12815300000</v>
      </c>
      <c r="G5476" s="2">
        <v>12793000000</v>
      </c>
      <c r="H5476" s="2">
        <v>12746000000</v>
      </c>
      <c r="I5476" s="2">
        <v>12640700000</v>
      </c>
      <c r="J5476" s="2">
        <v>12479900000</v>
      </c>
      <c r="K5476" s="2">
        <v>12280000000</v>
      </c>
      <c r="L5476" s="2">
        <v>12062100000</v>
      </c>
      <c r="M5476" s="2">
        <v>11835800000</v>
      </c>
      <c r="N5476" s="2">
        <v>11604200000</v>
      </c>
      <c r="O5476" s="2">
        <v>11544000000</v>
      </c>
      <c r="P5476" s="2">
        <v>11477700000</v>
      </c>
      <c r="Q5476" s="2">
        <v>11406000000</v>
      </c>
      <c r="R5476" s="2">
        <v>11336500000</v>
      </c>
      <c r="S5476" s="2">
        <v>11260000000</v>
      </c>
      <c r="T5476" s="2">
        <v>11166100000</v>
      </c>
      <c r="U5476" s="2">
        <v>11080000000</v>
      </c>
      <c r="V5476" s="2">
        <v>10987800000</v>
      </c>
      <c r="W5476" s="2">
        <v>10896000000</v>
      </c>
      <c r="X5476" s="2">
        <v>10808800000</v>
      </c>
      <c r="Y5476" s="2">
        <v>10728600000</v>
      </c>
      <c r="Z5476" s="2">
        <v>10658800000</v>
      </c>
      <c r="AA5476" s="2">
        <v>10577400000</v>
      </c>
      <c r="AB5476" s="2">
        <v>10482000000</v>
      </c>
      <c r="AC5476" s="2">
        <v>10399400000</v>
      </c>
      <c r="AD5476" s="2">
        <v>10325400000</v>
      </c>
      <c r="AE5476" s="2">
        <v>10254800000</v>
      </c>
      <c r="AF5476" s="2">
        <v>10169800000</v>
      </c>
    </row>
    <row r="5477" spans="1:32">
      <c r="A5477" t="s">
        <v>2823</v>
      </c>
      <c r="B5477" t="s">
        <v>19</v>
      </c>
      <c r="C5477" s="2">
        <v>11329000000</v>
      </c>
      <c r="D5477" s="2">
        <v>11490700000</v>
      </c>
      <c r="E5477" s="2">
        <v>11321400000</v>
      </c>
      <c r="F5477" s="2">
        <v>10623600000</v>
      </c>
      <c r="G5477" s="2">
        <v>10578500000</v>
      </c>
      <c r="H5477" s="2">
        <v>10515100000</v>
      </c>
      <c r="I5477" s="2">
        <v>10405000000</v>
      </c>
      <c r="J5477" s="2">
        <v>10247200000</v>
      </c>
      <c r="K5477" s="2">
        <v>10059000000</v>
      </c>
      <c r="L5477" s="2">
        <v>9856990000</v>
      </c>
      <c r="M5477" s="2">
        <v>9648010000</v>
      </c>
      <c r="N5477" s="2">
        <v>9434900000</v>
      </c>
      <c r="O5477" s="2">
        <v>9385900000</v>
      </c>
      <c r="P5477" s="2">
        <v>9332130000</v>
      </c>
      <c r="Q5477" s="2">
        <v>9274190000</v>
      </c>
      <c r="R5477" s="2">
        <v>9217820000</v>
      </c>
      <c r="S5477" s="2">
        <v>9155810000</v>
      </c>
      <c r="T5477" s="2">
        <v>9079730000</v>
      </c>
      <c r="U5477" s="2">
        <v>9010010000</v>
      </c>
      <c r="V5477" s="2">
        <v>8935480000</v>
      </c>
      <c r="W5477" s="2">
        <v>8861320000</v>
      </c>
      <c r="X5477" s="2">
        <v>8790980000</v>
      </c>
      <c r="Y5477" s="2">
        <v>8725990000</v>
      </c>
      <c r="Z5477" s="2">
        <v>8669330000</v>
      </c>
      <c r="AA5477" s="2">
        <v>8603170000</v>
      </c>
      <c r="AB5477" s="2">
        <v>8526020000</v>
      </c>
      <c r="AC5477" s="2">
        <v>8459250000</v>
      </c>
      <c r="AD5477" s="2">
        <v>8399510000</v>
      </c>
      <c r="AE5477" s="2">
        <v>8342560000</v>
      </c>
      <c r="AF5477" s="2">
        <v>8273920000</v>
      </c>
    </row>
    <row r="5478" spans="1:32">
      <c r="A5478" t="s">
        <v>2824</v>
      </c>
      <c r="B5478" t="s">
        <v>19</v>
      </c>
      <c r="C5478" s="2">
        <v>11253200000</v>
      </c>
      <c r="D5478" s="2">
        <v>11398600000</v>
      </c>
      <c r="E5478" s="2">
        <v>11219400000</v>
      </c>
      <c r="F5478" s="2">
        <v>10564500000</v>
      </c>
      <c r="G5478" s="2">
        <v>10605000000</v>
      </c>
      <c r="H5478" s="2">
        <v>10620200000</v>
      </c>
      <c r="I5478" s="2">
        <v>10583800000</v>
      </c>
      <c r="J5478" s="2">
        <v>10505400000</v>
      </c>
      <c r="K5478" s="2">
        <v>10390400000</v>
      </c>
      <c r="L5478" s="2">
        <v>10258000000</v>
      </c>
      <c r="M5478" s="2">
        <v>10118800000</v>
      </c>
      <c r="N5478" s="2">
        <v>9974520000</v>
      </c>
      <c r="O5478" s="2">
        <v>9922750000</v>
      </c>
      <c r="P5478" s="2">
        <v>9865500000</v>
      </c>
      <c r="Q5478" s="2">
        <v>9803150000</v>
      </c>
      <c r="R5478" s="2">
        <v>9743030000</v>
      </c>
      <c r="S5478" s="2">
        <v>9676890000</v>
      </c>
      <c r="T5478" s="2">
        <v>9595740000</v>
      </c>
      <c r="U5478" s="2">
        <v>9521050000</v>
      </c>
      <c r="V5478" s="2">
        <v>9440860000</v>
      </c>
      <c r="W5478" s="2">
        <v>9360900000</v>
      </c>
      <c r="X5478" s="2">
        <v>9284560000</v>
      </c>
      <c r="Y5478" s="2">
        <v>9215320000</v>
      </c>
      <c r="Z5478" s="2">
        <v>9155020000</v>
      </c>
      <c r="AA5478" s="2">
        <v>9085060000</v>
      </c>
      <c r="AB5478" s="2">
        <v>9001990000</v>
      </c>
      <c r="AC5478" s="2">
        <v>8930380000</v>
      </c>
      <c r="AD5478" s="2">
        <v>8865650000</v>
      </c>
      <c r="AE5478" s="2">
        <v>8803910000</v>
      </c>
      <c r="AF5478" s="2">
        <v>8729890000</v>
      </c>
    </row>
    <row r="5479" spans="1:32">
      <c r="A5479" t="s">
        <v>2825</v>
      </c>
      <c r="B5479" t="s">
        <v>19</v>
      </c>
      <c r="C5479" s="2">
        <v>479140000</v>
      </c>
      <c r="D5479" s="2">
        <v>486800000</v>
      </c>
      <c r="E5479" s="2">
        <v>480240000</v>
      </c>
      <c r="F5479" s="2">
        <v>448660000</v>
      </c>
      <c r="G5479" s="2">
        <v>442140000</v>
      </c>
      <c r="H5479" s="2">
        <v>435230000</v>
      </c>
      <c r="I5479" s="2">
        <v>426620000</v>
      </c>
      <c r="J5479" s="2">
        <v>415710000</v>
      </c>
      <c r="K5479" s="2">
        <v>403860000</v>
      </c>
      <c r="L5479" s="2">
        <v>391620000</v>
      </c>
      <c r="M5479" s="2">
        <v>379080000</v>
      </c>
      <c r="N5479" s="2">
        <v>366420000</v>
      </c>
      <c r="O5479" s="2">
        <v>364520000</v>
      </c>
      <c r="P5479" s="2">
        <v>362450000</v>
      </c>
      <c r="Q5479" s="2">
        <v>360260000</v>
      </c>
      <c r="R5479" s="2">
        <v>358100000</v>
      </c>
      <c r="S5479" s="2">
        <v>355720000</v>
      </c>
      <c r="T5479" s="2">
        <v>352800000</v>
      </c>
      <c r="U5479" s="2">
        <v>350150000</v>
      </c>
      <c r="V5479" s="2">
        <v>347330000</v>
      </c>
      <c r="W5479" s="2">
        <v>344540000</v>
      </c>
      <c r="X5479" s="2">
        <v>341910000</v>
      </c>
      <c r="Y5479" s="2">
        <v>339420000</v>
      </c>
      <c r="Z5479" s="2">
        <v>337240000</v>
      </c>
      <c r="AA5479" s="2">
        <v>334670000</v>
      </c>
      <c r="AB5479" s="2">
        <v>331750000</v>
      </c>
      <c r="AC5479" s="2">
        <v>329210000</v>
      </c>
      <c r="AD5479" s="2">
        <v>326980000</v>
      </c>
      <c r="AE5479" s="2">
        <v>324850000</v>
      </c>
      <c r="AF5479" s="2">
        <v>322260000</v>
      </c>
    </row>
    <row r="5480" spans="1:32">
      <c r="A5480" t="s">
        <v>2826</v>
      </c>
      <c r="B5480" t="s">
        <v>19</v>
      </c>
      <c r="C5480" s="2">
        <v>4111920000</v>
      </c>
      <c r="D5480" s="2">
        <v>4174470000</v>
      </c>
      <c r="E5480" s="2">
        <v>4115790000</v>
      </c>
      <c r="F5480" s="2">
        <v>3852890000</v>
      </c>
      <c r="G5480" s="2">
        <v>3815140000</v>
      </c>
      <c r="H5480" s="2">
        <v>3772480000</v>
      </c>
      <c r="I5480" s="2">
        <v>3714170000</v>
      </c>
      <c r="J5480" s="2">
        <v>3637270000</v>
      </c>
      <c r="K5480" s="2">
        <v>3550880000</v>
      </c>
      <c r="L5480" s="2">
        <v>3460400000</v>
      </c>
      <c r="M5480" s="2">
        <v>3367370000</v>
      </c>
      <c r="N5480" s="2">
        <v>3273090000</v>
      </c>
      <c r="O5480" s="2">
        <v>3256080000</v>
      </c>
      <c r="P5480" s="2">
        <v>3237530000</v>
      </c>
      <c r="Q5480" s="2">
        <v>3217710000</v>
      </c>
      <c r="R5480" s="2">
        <v>3198280000</v>
      </c>
      <c r="S5480" s="2">
        <v>3176920000</v>
      </c>
      <c r="T5480" s="2">
        <v>3150700000</v>
      </c>
      <c r="U5480" s="2">
        <v>3126760000</v>
      </c>
      <c r="V5480" s="2">
        <v>3101260000</v>
      </c>
      <c r="W5480" s="2">
        <v>3075920000</v>
      </c>
      <c r="X5480" s="2">
        <v>3052020000</v>
      </c>
      <c r="Y5480" s="2">
        <v>3029610000</v>
      </c>
      <c r="Z5480" s="2">
        <v>3010050000</v>
      </c>
      <c r="AA5480" s="2">
        <v>2987100000</v>
      </c>
      <c r="AB5480" s="2">
        <v>2960720000</v>
      </c>
      <c r="AC5480" s="2">
        <v>2937810000</v>
      </c>
      <c r="AD5480" s="2">
        <v>2917480000</v>
      </c>
      <c r="AE5480" s="2">
        <v>2898110000</v>
      </c>
      <c r="AF5480" s="2">
        <v>2874660000</v>
      </c>
    </row>
    <row r="5481" spans="1:32">
      <c r="A5481" t="s">
        <v>2827</v>
      </c>
      <c r="B5481" t="s">
        <v>19</v>
      </c>
      <c r="C5481" s="2">
        <v>1686770000</v>
      </c>
      <c r="D5481" s="2">
        <v>1726660000</v>
      </c>
      <c r="E5481" s="2">
        <v>1712900000</v>
      </c>
      <c r="F5481" s="2">
        <v>1569340000</v>
      </c>
      <c r="G5481" s="2">
        <v>1474260000</v>
      </c>
      <c r="H5481" s="2">
        <v>1383710000</v>
      </c>
      <c r="I5481" s="2">
        <v>1291610000</v>
      </c>
      <c r="J5481" s="2">
        <v>1187000000</v>
      </c>
      <c r="K5481" s="2">
        <v>1084350000</v>
      </c>
      <c r="L5481" s="2">
        <v>983440000</v>
      </c>
      <c r="M5481" s="2">
        <v>881420000</v>
      </c>
      <c r="N5481" s="2">
        <v>779790000</v>
      </c>
      <c r="O5481" s="2">
        <v>775710000</v>
      </c>
      <c r="P5481" s="2">
        <v>771680000</v>
      </c>
      <c r="Q5481" s="2">
        <v>768030000</v>
      </c>
      <c r="R5481" s="2">
        <v>763920000</v>
      </c>
      <c r="S5481" s="2">
        <v>759390000</v>
      </c>
      <c r="T5481" s="2">
        <v>753850000</v>
      </c>
      <c r="U5481" s="2">
        <v>749100000</v>
      </c>
      <c r="V5481" s="2">
        <v>744400000</v>
      </c>
      <c r="W5481" s="2">
        <v>739890000</v>
      </c>
      <c r="X5481" s="2">
        <v>736120000</v>
      </c>
      <c r="Y5481" s="2">
        <v>731300000</v>
      </c>
      <c r="Z5481" s="2">
        <v>727030000</v>
      </c>
      <c r="AA5481" s="2">
        <v>721580000</v>
      </c>
      <c r="AB5481" s="2">
        <v>716770000</v>
      </c>
      <c r="AC5481" s="2">
        <v>712310000</v>
      </c>
      <c r="AD5481" s="2">
        <v>709000000</v>
      </c>
      <c r="AE5481" s="2">
        <v>705890000</v>
      </c>
      <c r="AF5481" s="2">
        <v>701730000</v>
      </c>
    </row>
    <row r="5482" spans="1:32">
      <c r="A5482" t="s">
        <v>2828</v>
      </c>
      <c r="B5482" t="s">
        <v>19</v>
      </c>
      <c r="C5482" s="2">
        <v>176800000</v>
      </c>
      <c r="D5482" s="2">
        <v>180230000</v>
      </c>
      <c r="E5482" s="2">
        <v>178250000</v>
      </c>
      <c r="F5482" s="2">
        <v>165080000</v>
      </c>
      <c r="G5482" s="2">
        <v>159310000</v>
      </c>
      <c r="H5482" s="2">
        <v>153670000</v>
      </c>
      <c r="I5482" s="2">
        <v>147610000</v>
      </c>
      <c r="J5482" s="2">
        <v>140490000</v>
      </c>
      <c r="K5482" s="2">
        <v>133270000</v>
      </c>
      <c r="L5482" s="2">
        <v>126060000</v>
      </c>
      <c r="M5482" s="2">
        <v>118730000</v>
      </c>
      <c r="N5482" s="2">
        <v>111390000</v>
      </c>
      <c r="O5482" s="2">
        <v>110810000</v>
      </c>
      <c r="P5482" s="2">
        <v>110200000</v>
      </c>
      <c r="Q5482" s="2">
        <v>109580000</v>
      </c>
      <c r="R5482" s="2">
        <v>108950000</v>
      </c>
      <c r="S5482" s="2">
        <v>108250000</v>
      </c>
      <c r="T5482" s="2">
        <v>107400000</v>
      </c>
      <c r="U5482" s="2">
        <v>106630000</v>
      </c>
      <c r="V5482" s="2">
        <v>105830000</v>
      </c>
      <c r="W5482" s="2">
        <v>105050000</v>
      </c>
      <c r="X5482" s="2">
        <v>104340000</v>
      </c>
      <c r="Y5482" s="2">
        <v>103600000</v>
      </c>
      <c r="Z5482" s="2">
        <v>102960000</v>
      </c>
      <c r="AA5482" s="2">
        <v>102180000</v>
      </c>
      <c r="AB5482" s="2">
        <v>101360000</v>
      </c>
      <c r="AC5482" s="2">
        <v>100630000</v>
      </c>
      <c r="AD5482" s="2">
        <v>100020000</v>
      </c>
      <c r="AE5482" s="2">
        <v>99440000</v>
      </c>
      <c r="AF5482" s="2">
        <v>98710000</v>
      </c>
    </row>
    <row r="5483" spans="1:32">
      <c r="A5483" t="s">
        <v>2829</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2830</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2831</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2832</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2833</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2834</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2835</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2836</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2837</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2838</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2839</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2840</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2841</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2842</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2843</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2844</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2845</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2846</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2847</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2848</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2849</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2850</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2851</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2852</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2853</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2892</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2893</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2894</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2895</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2896</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2897</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2898</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2899</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2900</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2901</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2902</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2903</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2904</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2905</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2906</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2907</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2908</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2909</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2910</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2911</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2912</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2913</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2914</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2915</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2916</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2917</v>
      </c>
      <c r="B5533" t="s">
        <v>19</v>
      </c>
      <c r="C5533" s="2">
        <v>22710700000</v>
      </c>
      <c r="D5533" s="2">
        <v>23351600000</v>
      </c>
      <c r="E5533" s="2">
        <v>23520100000</v>
      </c>
      <c r="F5533" s="2">
        <v>22422700000</v>
      </c>
      <c r="G5533" s="2">
        <v>22558200000</v>
      </c>
      <c r="H5533" s="2">
        <v>22676500000</v>
      </c>
      <c r="I5533" s="2">
        <v>22751400000</v>
      </c>
      <c r="J5533" s="2">
        <v>22792900000</v>
      </c>
      <c r="K5533" s="2">
        <v>22774300000</v>
      </c>
      <c r="L5533" s="2">
        <v>22727400000</v>
      </c>
      <c r="M5533" s="2">
        <v>22651100000</v>
      </c>
      <c r="N5533" s="2">
        <v>22575300000</v>
      </c>
      <c r="O5533" s="2">
        <v>22537400000</v>
      </c>
      <c r="P5533" s="2">
        <v>22489100000</v>
      </c>
      <c r="Q5533" s="2">
        <v>22441100000</v>
      </c>
      <c r="R5533" s="2">
        <v>22405500000</v>
      </c>
      <c r="S5533" s="2">
        <v>22376100000</v>
      </c>
      <c r="T5533" s="2">
        <v>22329400000</v>
      </c>
      <c r="U5533" s="2">
        <v>22300200000</v>
      </c>
      <c r="V5533" s="2">
        <v>22276600000</v>
      </c>
      <c r="W5533" s="2">
        <v>22258500000</v>
      </c>
      <c r="X5533" s="2">
        <v>22241000000</v>
      </c>
      <c r="Y5533" s="2">
        <v>22234700000</v>
      </c>
      <c r="Z5533" s="2">
        <v>22246000000</v>
      </c>
      <c r="AA5533" s="2">
        <v>22240300000</v>
      </c>
      <c r="AB5533" s="2">
        <v>22208900000</v>
      </c>
      <c r="AC5533" s="2">
        <v>22183500000</v>
      </c>
      <c r="AD5533" s="2">
        <v>22183000000</v>
      </c>
      <c r="AE5533" s="2">
        <v>22183200000</v>
      </c>
      <c r="AF5533" s="2">
        <v>22177100000</v>
      </c>
    </row>
    <row r="5534" spans="1:32">
      <c r="A5534" t="s">
        <v>2918</v>
      </c>
      <c r="B5534" t="s">
        <v>19</v>
      </c>
      <c r="C5534" s="2">
        <v>126309000000</v>
      </c>
      <c r="D5534" s="2">
        <v>129874000000</v>
      </c>
      <c r="E5534" s="2">
        <v>130811000000</v>
      </c>
      <c r="F5534" s="2">
        <v>124708000000</v>
      </c>
      <c r="G5534" s="2">
        <v>125461000000</v>
      </c>
      <c r="H5534" s="2">
        <v>126119000000</v>
      </c>
      <c r="I5534" s="2">
        <v>126536000000</v>
      </c>
      <c r="J5534" s="2">
        <v>126767000000</v>
      </c>
      <c r="K5534" s="2">
        <v>126663000000</v>
      </c>
      <c r="L5534" s="2">
        <v>126402000000</v>
      </c>
      <c r="M5534" s="2">
        <v>125978000000</v>
      </c>
      <c r="N5534" s="2">
        <v>125557000000</v>
      </c>
      <c r="O5534" s="2">
        <v>125346000000</v>
      </c>
      <c r="P5534" s="2">
        <v>125077000000</v>
      </c>
      <c r="Q5534" s="2">
        <v>124810000000</v>
      </c>
      <c r="R5534" s="2">
        <v>124612000000</v>
      </c>
      <c r="S5534" s="2">
        <v>124448000000</v>
      </c>
      <c r="T5534" s="2">
        <v>124189000000</v>
      </c>
      <c r="U5534" s="2">
        <v>124027000000</v>
      </c>
      <c r="V5534" s="2">
        <v>123895000000</v>
      </c>
      <c r="W5534" s="2">
        <v>123794000000</v>
      </c>
      <c r="X5534" s="2">
        <v>123697000000</v>
      </c>
      <c r="Y5534" s="2">
        <v>123662000000</v>
      </c>
      <c r="Z5534" s="2">
        <v>123725000000</v>
      </c>
      <c r="AA5534" s="2">
        <v>123693000000</v>
      </c>
      <c r="AB5534" s="2">
        <v>123518000000</v>
      </c>
      <c r="AC5534" s="2">
        <v>123378000000</v>
      </c>
      <c r="AD5534" s="2">
        <v>123375000000</v>
      </c>
      <c r="AE5534" s="2">
        <v>123376000000</v>
      </c>
      <c r="AF5534" s="2">
        <v>123342000000</v>
      </c>
    </row>
    <row r="5535" spans="1:32">
      <c r="A5535" t="s">
        <v>2919</v>
      </c>
      <c r="B5535" t="s">
        <v>19</v>
      </c>
      <c r="C5535" s="2">
        <v>158702000000</v>
      </c>
      <c r="D5535" s="2">
        <v>163181000000</v>
      </c>
      <c r="E5535" s="2">
        <v>164358000000</v>
      </c>
      <c r="F5535" s="2">
        <v>156690000000</v>
      </c>
      <c r="G5535" s="2">
        <v>157637000000</v>
      </c>
      <c r="H5535" s="2">
        <v>158463000000</v>
      </c>
      <c r="I5535" s="2">
        <v>158987000000</v>
      </c>
      <c r="J5535" s="2">
        <v>159277000000</v>
      </c>
      <c r="K5535" s="2">
        <v>159147000000</v>
      </c>
      <c r="L5535" s="2">
        <v>158819000000</v>
      </c>
      <c r="M5535" s="2">
        <v>158286000000</v>
      </c>
      <c r="N5535" s="2">
        <v>157756000000</v>
      </c>
      <c r="O5535" s="2">
        <v>157491000000</v>
      </c>
      <c r="P5535" s="2">
        <v>157154000000</v>
      </c>
      <c r="Q5535" s="2">
        <v>156818000000</v>
      </c>
      <c r="R5535" s="2">
        <v>156570000000</v>
      </c>
      <c r="S5535" s="2">
        <v>156364000000</v>
      </c>
      <c r="T5535" s="2">
        <v>156038000000</v>
      </c>
      <c r="U5535" s="2">
        <v>155834000000</v>
      </c>
      <c r="V5535" s="2">
        <v>155669000000</v>
      </c>
      <c r="W5535" s="2">
        <v>155542000000</v>
      </c>
      <c r="X5535" s="2">
        <v>155420000000</v>
      </c>
      <c r="Y5535" s="2">
        <v>155376000000</v>
      </c>
      <c r="Z5535" s="2">
        <v>155454000000</v>
      </c>
      <c r="AA5535" s="2">
        <v>155415000000</v>
      </c>
      <c r="AB5535" s="2">
        <v>155195000000</v>
      </c>
      <c r="AC5535" s="2">
        <v>155018000000</v>
      </c>
      <c r="AD5535" s="2">
        <v>155015000000</v>
      </c>
      <c r="AE5535" s="2">
        <v>155016000000</v>
      </c>
      <c r="AF5535" s="2">
        <v>154973000000</v>
      </c>
    </row>
    <row r="5536" spans="1:32">
      <c r="A5536" t="s">
        <v>2920</v>
      </c>
      <c r="B5536" t="s">
        <v>19</v>
      </c>
      <c r="C5536" s="2">
        <v>93037200000</v>
      </c>
      <c r="D5536" s="2">
        <v>95663000000</v>
      </c>
      <c r="E5536" s="2">
        <v>96353300000</v>
      </c>
      <c r="F5536" s="2">
        <v>91857600000</v>
      </c>
      <c r="G5536" s="2">
        <v>92412600000</v>
      </c>
      <c r="H5536" s="2">
        <v>92897300000</v>
      </c>
      <c r="I5536" s="2">
        <v>93204200000</v>
      </c>
      <c r="J5536" s="2">
        <v>93374200000</v>
      </c>
      <c r="K5536" s="2">
        <v>93297900000</v>
      </c>
      <c r="L5536" s="2">
        <v>93105700000</v>
      </c>
      <c r="M5536" s="2">
        <v>92793300000</v>
      </c>
      <c r="N5536" s="2">
        <v>92482800000</v>
      </c>
      <c r="O5536" s="2">
        <v>92327400000</v>
      </c>
      <c r="P5536" s="2">
        <v>92129500000</v>
      </c>
      <c r="Q5536" s="2">
        <v>91933000000</v>
      </c>
      <c r="R5536" s="2">
        <v>91787200000</v>
      </c>
      <c r="S5536" s="2">
        <v>91666600000</v>
      </c>
      <c r="T5536" s="2">
        <v>91475300000</v>
      </c>
      <c r="U5536" s="2">
        <v>91355800000</v>
      </c>
      <c r="V5536" s="2">
        <v>91259100000</v>
      </c>
      <c r="W5536" s="2">
        <v>91184600000</v>
      </c>
      <c r="X5536" s="2">
        <v>91113100000</v>
      </c>
      <c r="Y5536" s="2">
        <v>91087500000</v>
      </c>
      <c r="Z5536" s="2">
        <v>91133400000</v>
      </c>
      <c r="AA5536" s="2">
        <v>91110400000</v>
      </c>
      <c r="AB5536" s="2">
        <v>90981500000</v>
      </c>
      <c r="AC5536" s="2">
        <v>90877700000</v>
      </c>
      <c r="AD5536" s="2">
        <v>90875700000</v>
      </c>
      <c r="AE5536" s="2">
        <v>90876400000</v>
      </c>
      <c r="AF5536" s="2">
        <v>90851200000</v>
      </c>
    </row>
    <row r="5537" spans="1:32">
      <c r="A5537" t="s">
        <v>2921</v>
      </c>
      <c r="B5537" t="s">
        <v>19</v>
      </c>
      <c r="C5537" s="2">
        <v>86714200000</v>
      </c>
      <c r="D5537" s="2">
        <v>89161500000</v>
      </c>
      <c r="E5537" s="2">
        <v>89804900000</v>
      </c>
      <c r="F5537" s="2">
        <v>85614800000</v>
      </c>
      <c r="G5537" s="2">
        <v>86132100000</v>
      </c>
      <c r="H5537" s="2">
        <v>86583800000</v>
      </c>
      <c r="I5537" s="2">
        <v>86869900000</v>
      </c>
      <c r="J5537" s="2">
        <v>87028300000</v>
      </c>
      <c r="K5537" s="2">
        <v>86957200000</v>
      </c>
      <c r="L5537" s="2">
        <v>86778100000</v>
      </c>
      <c r="M5537" s="2">
        <v>86486900000</v>
      </c>
      <c r="N5537" s="2">
        <v>86197500000</v>
      </c>
      <c r="O5537" s="2">
        <v>86052700000</v>
      </c>
      <c r="P5537" s="2">
        <v>85868200000</v>
      </c>
      <c r="Q5537" s="2">
        <v>85685000000</v>
      </c>
      <c r="R5537" s="2">
        <v>85549200000</v>
      </c>
      <c r="S5537" s="2">
        <v>85436700000</v>
      </c>
      <c r="T5537" s="2">
        <v>85258400000</v>
      </c>
      <c r="U5537" s="2">
        <v>85147100000</v>
      </c>
      <c r="V5537" s="2">
        <v>85057000000</v>
      </c>
      <c r="W5537" s="2">
        <v>84987500000</v>
      </c>
      <c r="X5537" s="2">
        <v>84920900000</v>
      </c>
      <c r="Y5537" s="2">
        <v>84897000000</v>
      </c>
      <c r="Z5537" s="2">
        <v>84939800000</v>
      </c>
      <c r="AA5537" s="2">
        <v>84918300000</v>
      </c>
      <c r="AB5537" s="2">
        <v>84798200000</v>
      </c>
      <c r="AC5537" s="2">
        <v>84701500000</v>
      </c>
      <c r="AD5537" s="2">
        <v>84699600000</v>
      </c>
      <c r="AE5537" s="2">
        <v>84700200000</v>
      </c>
      <c r="AF5537" s="2">
        <v>84676800000</v>
      </c>
    </row>
    <row r="5538" spans="1:32">
      <c r="A5538" t="s">
        <v>2922</v>
      </c>
      <c r="B5538" t="s">
        <v>19</v>
      </c>
      <c r="C5538" s="2">
        <v>1066730000</v>
      </c>
      <c r="D5538" s="2">
        <v>1096830000</v>
      </c>
      <c r="E5538" s="2">
        <v>1104750000</v>
      </c>
      <c r="F5538" s="2">
        <v>1053200000</v>
      </c>
      <c r="G5538" s="2">
        <v>1059560000</v>
      </c>
      <c r="H5538" s="2">
        <v>1065120000</v>
      </c>
      <c r="I5538" s="2">
        <v>1068640000</v>
      </c>
      <c r="J5538" s="2">
        <v>1070590000</v>
      </c>
      <c r="K5538" s="2">
        <v>1069710000</v>
      </c>
      <c r="L5538" s="2">
        <v>1067510000</v>
      </c>
      <c r="M5538" s="2">
        <v>1063930000</v>
      </c>
      <c r="N5538" s="2">
        <v>1060370000</v>
      </c>
      <c r="O5538" s="2">
        <v>1058590000</v>
      </c>
      <c r="P5538" s="2">
        <v>1056320000</v>
      </c>
      <c r="Q5538" s="2">
        <v>1054070000</v>
      </c>
      <c r="R5538" s="2">
        <v>1052390000</v>
      </c>
      <c r="S5538" s="2">
        <v>1051010000</v>
      </c>
      <c r="T5538" s="2">
        <v>1048820000</v>
      </c>
      <c r="U5538" s="2">
        <v>1047450000</v>
      </c>
      <c r="V5538" s="2">
        <v>1046340000</v>
      </c>
      <c r="W5538" s="2">
        <v>1045480000</v>
      </c>
      <c r="X5538" s="2">
        <v>1044660000</v>
      </c>
      <c r="Y5538" s="2">
        <v>1044370000</v>
      </c>
      <c r="Z5538" s="2">
        <v>1044900000</v>
      </c>
      <c r="AA5538" s="2">
        <v>1044630000</v>
      </c>
      <c r="AB5538" s="2">
        <v>1043160000</v>
      </c>
      <c r="AC5538" s="2">
        <v>1041970000</v>
      </c>
      <c r="AD5538" s="2">
        <v>1041940000</v>
      </c>
      <c r="AE5538" s="2">
        <v>1041950000</v>
      </c>
      <c r="AF5538" s="2">
        <v>1041660000</v>
      </c>
    </row>
    <row r="5539" spans="1:32">
      <c r="A5539" t="s">
        <v>2923</v>
      </c>
      <c r="B5539" t="s">
        <v>19</v>
      </c>
      <c r="C5539" s="2">
        <v>2935530000</v>
      </c>
      <c r="D5539" s="2">
        <v>3018380000</v>
      </c>
      <c r="E5539" s="2">
        <v>3040160000</v>
      </c>
      <c r="F5539" s="2">
        <v>2898310000</v>
      </c>
      <c r="G5539" s="2">
        <v>2915820000</v>
      </c>
      <c r="H5539" s="2">
        <v>2931120000</v>
      </c>
      <c r="I5539" s="2">
        <v>2940800000</v>
      </c>
      <c r="J5539" s="2">
        <v>2946160000</v>
      </c>
      <c r="K5539" s="2">
        <v>2943760000</v>
      </c>
      <c r="L5539" s="2">
        <v>2937690000</v>
      </c>
      <c r="M5539" s="2">
        <v>2927840000</v>
      </c>
      <c r="N5539" s="2">
        <v>2918040000</v>
      </c>
      <c r="O5539" s="2">
        <v>2913140000</v>
      </c>
      <c r="P5539" s="2">
        <v>2906890000</v>
      </c>
      <c r="Q5539" s="2">
        <v>2900690000</v>
      </c>
      <c r="R5539" s="2">
        <v>2896090000</v>
      </c>
      <c r="S5539" s="2">
        <v>2892280000</v>
      </c>
      <c r="T5539" s="2">
        <v>2886250000</v>
      </c>
      <c r="U5539" s="2">
        <v>2882480000</v>
      </c>
      <c r="V5539" s="2">
        <v>2879430000</v>
      </c>
      <c r="W5539" s="2">
        <v>2877080000</v>
      </c>
      <c r="X5539" s="2">
        <v>2874820000</v>
      </c>
      <c r="Y5539" s="2">
        <v>2874010000</v>
      </c>
      <c r="Z5539" s="2">
        <v>2875460000</v>
      </c>
      <c r="AA5539" s="2">
        <v>2874740000</v>
      </c>
      <c r="AB5539" s="2">
        <v>2870670000</v>
      </c>
      <c r="AC5539" s="2">
        <v>2867400000</v>
      </c>
      <c r="AD5539" s="2">
        <v>2867330000</v>
      </c>
      <c r="AE5539" s="2">
        <v>2867350000</v>
      </c>
      <c r="AF5539" s="2">
        <v>2866560000</v>
      </c>
    </row>
    <row r="5540" spans="1:32">
      <c r="A5540" t="s">
        <v>2924</v>
      </c>
      <c r="B5540" t="s">
        <v>19</v>
      </c>
      <c r="C5540" s="2">
        <v>56227000000</v>
      </c>
      <c r="D5540" s="2">
        <v>57813900000</v>
      </c>
      <c r="E5540" s="2">
        <v>58231100000</v>
      </c>
      <c r="F5540" s="2">
        <v>55514100000</v>
      </c>
      <c r="G5540" s="2">
        <v>55849600000</v>
      </c>
      <c r="H5540" s="2">
        <v>56142500000</v>
      </c>
      <c r="I5540" s="2">
        <v>56328000000</v>
      </c>
      <c r="J5540" s="2">
        <v>56430700000</v>
      </c>
      <c r="K5540" s="2">
        <v>56384600000</v>
      </c>
      <c r="L5540" s="2">
        <v>56268400000</v>
      </c>
      <c r="M5540" s="2">
        <v>56079600000</v>
      </c>
      <c r="N5540" s="2">
        <v>55892000000</v>
      </c>
      <c r="O5540" s="2">
        <v>55798100000</v>
      </c>
      <c r="P5540" s="2">
        <v>55678500000</v>
      </c>
      <c r="Q5540" s="2">
        <v>55559700000</v>
      </c>
      <c r="R5540" s="2">
        <v>55471600000</v>
      </c>
      <c r="S5540" s="2">
        <v>55398700000</v>
      </c>
      <c r="T5540" s="2">
        <v>55283100000</v>
      </c>
      <c r="U5540" s="2">
        <v>55210900000</v>
      </c>
      <c r="V5540" s="2">
        <v>55152400000</v>
      </c>
      <c r="W5540" s="2">
        <v>55107400000</v>
      </c>
      <c r="X5540" s="2">
        <v>55064200000</v>
      </c>
      <c r="Y5540" s="2">
        <v>55048700000</v>
      </c>
      <c r="Z5540" s="2">
        <v>55076500000</v>
      </c>
      <c r="AA5540" s="2">
        <v>55062500000</v>
      </c>
      <c r="AB5540" s="2">
        <v>54984700000</v>
      </c>
      <c r="AC5540" s="2">
        <v>54922000000</v>
      </c>
      <c r="AD5540" s="2">
        <v>54920700000</v>
      </c>
      <c r="AE5540" s="2">
        <v>54921100000</v>
      </c>
      <c r="AF5540" s="2">
        <v>54905900000</v>
      </c>
    </row>
    <row r="5541" spans="1:32">
      <c r="A5541" t="s">
        <v>2925</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2926</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2927</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2928</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2929</v>
      </c>
      <c r="B5545" t="s">
        <v>19</v>
      </c>
      <c r="C5545" s="2">
        <v>1833780000</v>
      </c>
      <c r="D5545" s="2">
        <v>1890330000</v>
      </c>
      <c r="E5545" s="2">
        <v>1884660000</v>
      </c>
      <c r="F5545" s="2">
        <v>1632260000</v>
      </c>
      <c r="G5545" s="2">
        <v>1608780000</v>
      </c>
      <c r="H5545" s="2">
        <v>1582360000</v>
      </c>
      <c r="I5545" s="2">
        <v>1554330000</v>
      </c>
      <c r="J5545" s="2">
        <v>1525780000</v>
      </c>
      <c r="K5545" s="2">
        <v>1496810000</v>
      </c>
      <c r="L5545" s="2">
        <v>1469110000</v>
      </c>
      <c r="M5545" s="2">
        <v>1441120000</v>
      </c>
      <c r="N5545" s="2">
        <v>1414050000</v>
      </c>
      <c r="O5545" s="2">
        <v>1389080000</v>
      </c>
      <c r="P5545" s="2">
        <v>1364050000</v>
      </c>
      <c r="Q5545" s="2">
        <v>1338970000</v>
      </c>
      <c r="R5545" s="2">
        <v>1315030000</v>
      </c>
      <c r="S5545" s="2">
        <v>1291620000</v>
      </c>
      <c r="T5545" s="2">
        <v>1268750000</v>
      </c>
      <c r="U5545" s="2">
        <v>1247060000</v>
      </c>
      <c r="V5545" s="2">
        <v>1225970000</v>
      </c>
      <c r="W5545" s="2">
        <v>1204930000</v>
      </c>
      <c r="X5545" s="2">
        <v>1184540000</v>
      </c>
      <c r="Y5545" s="2">
        <v>1163720000</v>
      </c>
      <c r="Z5545" s="2">
        <v>1144080000</v>
      </c>
      <c r="AA5545" s="2">
        <v>1124560000</v>
      </c>
      <c r="AB5545" s="2">
        <v>1104540000</v>
      </c>
      <c r="AC5545" s="2">
        <v>1084520000</v>
      </c>
      <c r="AD5545" s="2">
        <v>1065210000</v>
      </c>
      <c r="AE5545" s="2">
        <v>1045900000</v>
      </c>
      <c r="AF5545" s="2">
        <v>1027180000</v>
      </c>
    </row>
    <row r="5546" spans="1:32">
      <c r="A5546" t="s">
        <v>2930</v>
      </c>
      <c r="B5546" t="s">
        <v>19</v>
      </c>
      <c r="C5546" s="2">
        <v>12256200000</v>
      </c>
      <c r="D5546" s="2">
        <v>12634200000</v>
      </c>
      <c r="E5546" s="2">
        <v>12596300000</v>
      </c>
      <c r="F5546" s="2">
        <v>10909400000</v>
      </c>
      <c r="G5546" s="2">
        <v>10752400000</v>
      </c>
      <c r="H5546" s="2">
        <v>10575900000</v>
      </c>
      <c r="I5546" s="2">
        <v>10388500000</v>
      </c>
      <c r="J5546" s="2">
        <v>10197700000</v>
      </c>
      <c r="K5546" s="2">
        <v>10004100000</v>
      </c>
      <c r="L5546" s="2">
        <v>9818940000</v>
      </c>
      <c r="M5546" s="2">
        <v>9631880000</v>
      </c>
      <c r="N5546" s="2">
        <v>9450970000</v>
      </c>
      <c r="O5546" s="2">
        <v>9284030000</v>
      </c>
      <c r="P5546" s="2">
        <v>9116770000</v>
      </c>
      <c r="Q5546" s="2">
        <v>8949150000</v>
      </c>
      <c r="R5546" s="2">
        <v>8789120000</v>
      </c>
      <c r="S5546" s="2">
        <v>8632640000</v>
      </c>
      <c r="T5546" s="2">
        <v>8479790000</v>
      </c>
      <c r="U5546" s="2">
        <v>8334840000</v>
      </c>
      <c r="V5546" s="2">
        <v>8193880000</v>
      </c>
      <c r="W5546" s="2">
        <v>8053250000</v>
      </c>
      <c r="X5546" s="2">
        <v>7916960000</v>
      </c>
      <c r="Y5546" s="2">
        <v>7777800000</v>
      </c>
      <c r="Z5546" s="2">
        <v>7646580000</v>
      </c>
      <c r="AA5546" s="2">
        <v>7516120000</v>
      </c>
      <c r="AB5546" s="2">
        <v>7382280000</v>
      </c>
      <c r="AC5546" s="2">
        <v>7248470000</v>
      </c>
      <c r="AD5546" s="2">
        <v>7119400000</v>
      </c>
      <c r="AE5546" s="2">
        <v>6990380000</v>
      </c>
      <c r="AF5546" s="2">
        <v>6865260000</v>
      </c>
    </row>
    <row r="5547" spans="1:32">
      <c r="A5547" t="s">
        <v>2931</v>
      </c>
      <c r="B5547" t="s">
        <v>19</v>
      </c>
      <c r="C5547" s="2">
        <v>30001100000</v>
      </c>
      <c r="D5547" s="2">
        <v>30926300000</v>
      </c>
      <c r="E5547" s="2">
        <v>30833700000</v>
      </c>
      <c r="F5547" s="2">
        <v>26704300000</v>
      </c>
      <c r="G5547" s="2">
        <v>26320100000</v>
      </c>
      <c r="H5547" s="2">
        <v>25887900000</v>
      </c>
      <c r="I5547" s="2">
        <v>25429300000</v>
      </c>
      <c r="J5547" s="2">
        <v>24962300000</v>
      </c>
      <c r="K5547" s="2">
        <v>24488300000</v>
      </c>
      <c r="L5547" s="2">
        <v>24035100000</v>
      </c>
      <c r="M5547" s="2">
        <v>23577200000</v>
      </c>
      <c r="N5547" s="2">
        <v>23134400000</v>
      </c>
      <c r="O5547" s="2">
        <v>22725700000</v>
      </c>
      <c r="P5547" s="2">
        <v>22316300000</v>
      </c>
      <c r="Q5547" s="2">
        <v>21906000000</v>
      </c>
      <c r="R5547" s="2">
        <v>21514300000</v>
      </c>
      <c r="S5547" s="2">
        <v>21131200000</v>
      </c>
      <c r="T5547" s="2">
        <v>20757100000</v>
      </c>
      <c r="U5547" s="2">
        <v>20402300000</v>
      </c>
      <c r="V5547" s="2">
        <v>20057200000</v>
      </c>
      <c r="W5547" s="2">
        <v>19713000000</v>
      </c>
      <c r="X5547" s="2">
        <v>19379400000</v>
      </c>
      <c r="Y5547" s="2">
        <v>19038700000</v>
      </c>
      <c r="Z5547" s="2">
        <v>18717500000</v>
      </c>
      <c r="AA5547" s="2">
        <v>18398200000</v>
      </c>
      <c r="AB5547" s="2">
        <v>18070600000</v>
      </c>
      <c r="AC5547" s="2">
        <v>17743000000</v>
      </c>
      <c r="AD5547" s="2">
        <v>17427100000</v>
      </c>
      <c r="AE5547" s="2">
        <v>17111300000</v>
      </c>
      <c r="AF5547" s="2">
        <v>16805000000</v>
      </c>
    </row>
    <row r="5548" spans="1:32">
      <c r="A5548" t="s">
        <v>2932</v>
      </c>
      <c r="B5548" t="s">
        <v>19</v>
      </c>
      <c r="C5548" s="2">
        <v>2741790000</v>
      </c>
      <c r="D5548" s="2">
        <v>2826350000</v>
      </c>
      <c r="E5548" s="2">
        <v>2817880000</v>
      </c>
      <c r="F5548" s="2">
        <v>2440500000</v>
      </c>
      <c r="G5548" s="2">
        <v>2405390000</v>
      </c>
      <c r="H5548" s="2">
        <v>2365890000</v>
      </c>
      <c r="I5548" s="2">
        <v>2323980000</v>
      </c>
      <c r="J5548" s="2">
        <v>2281300000</v>
      </c>
      <c r="K5548" s="2">
        <v>2237980000</v>
      </c>
      <c r="L5548" s="2">
        <v>2196560000</v>
      </c>
      <c r="M5548" s="2">
        <v>2154710000</v>
      </c>
      <c r="N5548" s="2">
        <v>2114240000</v>
      </c>
      <c r="O5548" s="2">
        <v>2076900000</v>
      </c>
      <c r="P5548" s="2">
        <v>2039480000</v>
      </c>
      <c r="Q5548" s="2">
        <v>2001980000</v>
      </c>
      <c r="R5548" s="2">
        <v>1966180000</v>
      </c>
      <c r="S5548" s="2">
        <v>1931180000</v>
      </c>
      <c r="T5548" s="2">
        <v>1896980000</v>
      </c>
      <c r="U5548" s="2">
        <v>1864560000</v>
      </c>
      <c r="V5548" s="2">
        <v>1833030000</v>
      </c>
      <c r="W5548" s="2">
        <v>1801560000</v>
      </c>
      <c r="X5548" s="2">
        <v>1771080000</v>
      </c>
      <c r="Y5548" s="2">
        <v>1739950000</v>
      </c>
      <c r="Z5548" s="2">
        <v>1710590000</v>
      </c>
      <c r="AA5548" s="2">
        <v>1681400000</v>
      </c>
      <c r="AB5548" s="2">
        <v>1651460000</v>
      </c>
      <c r="AC5548" s="2">
        <v>1621530000</v>
      </c>
      <c r="AD5548" s="2">
        <v>1592660000</v>
      </c>
      <c r="AE5548" s="2">
        <v>1563790000</v>
      </c>
      <c r="AF5548" s="2">
        <v>1535800000</v>
      </c>
    </row>
    <row r="5549" spans="1:32">
      <c r="A5549" t="s">
        <v>2933</v>
      </c>
      <c r="B5549" t="s">
        <v>19</v>
      </c>
      <c r="C5549" s="2">
        <v>2479140000</v>
      </c>
      <c r="D5549" s="2">
        <v>2555600000</v>
      </c>
      <c r="E5549" s="2">
        <v>2547940000</v>
      </c>
      <c r="F5549" s="2">
        <v>2206710000</v>
      </c>
      <c r="G5549" s="2">
        <v>2174960000</v>
      </c>
      <c r="H5549" s="2">
        <v>2139250000</v>
      </c>
      <c r="I5549" s="2">
        <v>2101350000</v>
      </c>
      <c r="J5549" s="2">
        <v>2062760000</v>
      </c>
      <c r="K5549" s="2">
        <v>2023590000</v>
      </c>
      <c r="L5549" s="2">
        <v>1986140000</v>
      </c>
      <c r="M5549" s="2">
        <v>1948300000</v>
      </c>
      <c r="N5549" s="2">
        <v>1911710000</v>
      </c>
      <c r="O5549" s="2">
        <v>1877940000</v>
      </c>
      <c r="P5549" s="2">
        <v>1844110000</v>
      </c>
      <c r="Q5549" s="2">
        <v>1810200000</v>
      </c>
      <c r="R5549" s="2">
        <v>1777830000</v>
      </c>
      <c r="S5549" s="2">
        <v>1746180000</v>
      </c>
      <c r="T5549" s="2">
        <v>1715260000</v>
      </c>
      <c r="U5549" s="2">
        <v>1685940000</v>
      </c>
      <c r="V5549" s="2">
        <v>1657430000</v>
      </c>
      <c r="W5549" s="2">
        <v>1628980000</v>
      </c>
      <c r="X5549" s="2">
        <v>1601420000</v>
      </c>
      <c r="Y5549" s="2">
        <v>1573270000</v>
      </c>
      <c r="Z5549" s="2">
        <v>1546720000</v>
      </c>
      <c r="AA5549" s="2">
        <v>1520330000</v>
      </c>
      <c r="AB5549" s="2">
        <v>1493260000</v>
      </c>
      <c r="AC5549" s="2">
        <v>1466200000</v>
      </c>
      <c r="AD5549" s="2">
        <v>1440090000</v>
      </c>
      <c r="AE5549" s="2">
        <v>1413990000</v>
      </c>
      <c r="AF5549" s="2">
        <v>1388680000</v>
      </c>
    </row>
    <row r="5550" spans="1:32">
      <c r="A5550" t="s">
        <v>2934</v>
      </c>
      <c r="B5550" t="s">
        <v>19</v>
      </c>
      <c r="C5550" s="2">
        <v>1416600000</v>
      </c>
      <c r="D5550" s="2">
        <v>1460290000</v>
      </c>
      <c r="E5550" s="2">
        <v>1455920000</v>
      </c>
      <c r="F5550" s="2">
        <v>1260930000</v>
      </c>
      <c r="G5550" s="2">
        <v>1242790000</v>
      </c>
      <c r="H5550" s="2">
        <v>1222390000</v>
      </c>
      <c r="I5550" s="2">
        <v>1200730000</v>
      </c>
      <c r="J5550" s="2">
        <v>1178680000</v>
      </c>
      <c r="K5550" s="2">
        <v>1156300000</v>
      </c>
      <c r="L5550" s="2">
        <v>1134900000</v>
      </c>
      <c r="M5550" s="2">
        <v>1113280000</v>
      </c>
      <c r="N5550" s="2">
        <v>1092370000</v>
      </c>
      <c r="O5550" s="2">
        <v>1073070000</v>
      </c>
      <c r="P5550" s="2">
        <v>1053740000</v>
      </c>
      <c r="Q5550" s="2">
        <v>1034370000</v>
      </c>
      <c r="R5550" s="2">
        <v>1015870000</v>
      </c>
      <c r="S5550" s="2">
        <v>997783000</v>
      </c>
      <c r="T5550" s="2">
        <v>980116000</v>
      </c>
      <c r="U5550" s="2">
        <v>963363000</v>
      </c>
      <c r="V5550" s="2">
        <v>947071000</v>
      </c>
      <c r="W5550" s="2">
        <v>930816000</v>
      </c>
      <c r="X5550" s="2">
        <v>915064000</v>
      </c>
      <c r="Y5550" s="2">
        <v>898979000</v>
      </c>
      <c r="Z5550" s="2">
        <v>883812000</v>
      </c>
      <c r="AA5550" s="2">
        <v>868733000</v>
      </c>
      <c r="AB5550" s="2">
        <v>853263000</v>
      </c>
      <c r="AC5550" s="2">
        <v>837797000</v>
      </c>
      <c r="AD5550" s="2">
        <v>822880000</v>
      </c>
      <c r="AE5550" s="2">
        <v>807966000</v>
      </c>
      <c r="AF5550" s="2">
        <v>793505000</v>
      </c>
    </row>
    <row r="5551" spans="1:32">
      <c r="A5551" t="s">
        <v>2935</v>
      </c>
      <c r="B5551" t="s">
        <v>19</v>
      </c>
      <c r="C5551" s="2">
        <v>289597000</v>
      </c>
      <c r="D5551" s="2">
        <v>298528000</v>
      </c>
      <c r="E5551" s="2">
        <v>297634000</v>
      </c>
      <c r="F5551" s="2">
        <v>257773000</v>
      </c>
      <c r="G5551" s="2">
        <v>254065000</v>
      </c>
      <c r="H5551" s="2">
        <v>249893000</v>
      </c>
      <c r="I5551" s="2">
        <v>245466000</v>
      </c>
      <c r="J5551" s="2">
        <v>240958000</v>
      </c>
      <c r="K5551" s="2">
        <v>236383000</v>
      </c>
      <c r="L5551" s="2">
        <v>232008000</v>
      </c>
      <c r="M5551" s="2">
        <v>227588000</v>
      </c>
      <c r="N5551" s="2">
        <v>223313000</v>
      </c>
      <c r="O5551" s="2">
        <v>219369000</v>
      </c>
      <c r="P5551" s="2">
        <v>215417000</v>
      </c>
      <c r="Q5551" s="2">
        <v>211456000</v>
      </c>
      <c r="R5551" s="2">
        <v>207675000</v>
      </c>
      <c r="S5551" s="2">
        <v>203977000</v>
      </c>
      <c r="T5551" s="2">
        <v>200366000</v>
      </c>
      <c r="U5551" s="2">
        <v>196941000</v>
      </c>
      <c r="V5551" s="2">
        <v>193610000</v>
      </c>
      <c r="W5551" s="2">
        <v>190287000</v>
      </c>
      <c r="X5551" s="2">
        <v>187067000</v>
      </c>
      <c r="Y5551" s="2">
        <v>183779000</v>
      </c>
      <c r="Z5551" s="2">
        <v>180678000</v>
      </c>
      <c r="AA5551" s="2">
        <v>177596000</v>
      </c>
      <c r="AB5551" s="2">
        <v>174433000</v>
      </c>
      <c r="AC5551" s="2">
        <v>171271000</v>
      </c>
      <c r="AD5551" s="2">
        <v>168222000</v>
      </c>
      <c r="AE5551" s="2">
        <v>165173000</v>
      </c>
      <c r="AF5551" s="2">
        <v>162217000</v>
      </c>
    </row>
    <row r="5552" spans="1:32">
      <c r="A5552" t="s">
        <v>2936</v>
      </c>
      <c r="B5552" t="s">
        <v>19</v>
      </c>
      <c r="C5552" s="2">
        <v>564186000</v>
      </c>
      <c r="D5552" s="2">
        <v>581584000</v>
      </c>
      <c r="E5552" s="2">
        <v>579843000</v>
      </c>
      <c r="F5552" s="2">
        <v>502187000</v>
      </c>
      <c r="G5552" s="2">
        <v>494963000</v>
      </c>
      <c r="H5552" s="2">
        <v>486835000</v>
      </c>
      <c r="I5552" s="2">
        <v>478211000</v>
      </c>
      <c r="J5552" s="2">
        <v>469428000</v>
      </c>
      <c r="K5552" s="2">
        <v>460515000</v>
      </c>
      <c r="L5552" s="2">
        <v>451992000</v>
      </c>
      <c r="M5552" s="2">
        <v>443381000</v>
      </c>
      <c r="N5552" s="2">
        <v>435053000</v>
      </c>
      <c r="O5552" s="2">
        <v>427369000</v>
      </c>
      <c r="P5552" s="2">
        <v>419669000</v>
      </c>
      <c r="Q5552" s="2">
        <v>411954000</v>
      </c>
      <c r="R5552" s="2">
        <v>404587000</v>
      </c>
      <c r="S5552" s="2">
        <v>397383000</v>
      </c>
      <c r="T5552" s="2">
        <v>390347000</v>
      </c>
      <c r="U5552" s="2">
        <v>383675000</v>
      </c>
      <c r="V5552" s="2">
        <v>377186000</v>
      </c>
      <c r="W5552" s="2">
        <v>370713000</v>
      </c>
      <c r="X5552" s="2">
        <v>364439000</v>
      </c>
      <c r="Y5552" s="2">
        <v>358033000</v>
      </c>
      <c r="Z5552" s="2">
        <v>351993000</v>
      </c>
      <c r="AA5552" s="2">
        <v>345987000</v>
      </c>
      <c r="AB5552" s="2">
        <v>339826000</v>
      </c>
      <c r="AC5552" s="2">
        <v>333666000</v>
      </c>
      <c r="AD5552" s="2">
        <v>327725000</v>
      </c>
      <c r="AE5552" s="2">
        <v>321786000</v>
      </c>
      <c r="AF5552" s="2">
        <v>316026000</v>
      </c>
    </row>
    <row r="5553" spans="1:32">
      <c r="A5553" t="s">
        <v>2937</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2938</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2939</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2940</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2941</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2942</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2943</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2944</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2945</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2946</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2947</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2948</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2949</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2950</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2951</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2952</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2953</v>
      </c>
      <c r="B5569" t="s">
        <v>19</v>
      </c>
      <c r="C5569" s="2">
        <v>267694000000</v>
      </c>
      <c r="D5569" s="2">
        <v>311068000000</v>
      </c>
      <c r="E5569" s="2">
        <v>331512000000</v>
      </c>
      <c r="F5569" s="2">
        <v>296160000000</v>
      </c>
      <c r="G5569" s="2">
        <v>282744000000</v>
      </c>
      <c r="H5569" s="2">
        <v>272521000000</v>
      </c>
      <c r="I5569" s="2">
        <v>264145000000</v>
      </c>
      <c r="J5569" s="2">
        <v>256975000000</v>
      </c>
      <c r="K5569" s="2">
        <v>251154000000</v>
      </c>
      <c r="L5569" s="2">
        <v>245901000000</v>
      </c>
      <c r="M5569" s="2">
        <v>241216000000</v>
      </c>
      <c r="N5569" s="2">
        <v>236531000000</v>
      </c>
      <c r="O5569" s="2">
        <v>232413000000</v>
      </c>
      <c r="P5569" s="2">
        <v>228012000000</v>
      </c>
      <c r="Q5569" s="2">
        <v>223682000000</v>
      </c>
      <c r="R5569" s="2">
        <v>219281000000</v>
      </c>
      <c r="S5569" s="2">
        <v>215234000000</v>
      </c>
      <c r="T5569" s="2">
        <v>211330000000</v>
      </c>
      <c r="U5569" s="2">
        <v>207568000000</v>
      </c>
      <c r="V5569" s="2">
        <v>203876000000</v>
      </c>
      <c r="W5569" s="2">
        <v>200611000000</v>
      </c>
      <c r="X5569" s="2">
        <v>197417000000</v>
      </c>
      <c r="Y5569" s="2">
        <v>194577000000</v>
      </c>
      <c r="Z5569" s="2">
        <v>191667000000</v>
      </c>
      <c r="AA5569" s="2">
        <v>189040000000</v>
      </c>
      <c r="AB5569" s="2">
        <v>186910000000</v>
      </c>
      <c r="AC5569" s="2">
        <v>184781000000</v>
      </c>
      <c r="AD5569" s="2">
        <v>182438000000</v>
      </c>
      <c r="AE5569" s="2">
        <v>180167000000</v>
      </c>
      <c r="AF5569" s="2">
        <v>177753000000</v>
      </c>
    </row>
    <row r="5570" spans="1:32">
      <c r="A5570" t="s">
        <v>2954</v>
      </c>
      <c r="B5570" t="s">
        <v>19</v>
      </c>
      <c r="C5570" s="2">
        <v>1849780000000</v>
      </c>
      <c r="D5570" s="2">
        <v>2149490000000</v>
      </c>
      <c r="E5570" s="2">
        <v>2290760000000</v>
      </c>
      <c r="F5570" s="2">
        <v>2046480000000</v>
      </c>
      <c r="G5570" s="2">
        <v>1953770000000</v>
      </c>
      <c r="H5570" s="2">
        <v>1883130000000</v>
      </c>
      <c r="I5570" s="2">
        <v>1825250000000</v>
      </c>
      <c r="J5570" s="2">
        <v>1775710000000</v>
      </c>
      <c r="K5570" s="2">
        <v>1735480000000</v>
      </c>
      <c r="L5570" s="2">
        <v>1699180000000</v>
      </c>
      <c r="M5570" s="2">
        <v>1666810000000</v>
      </c>
      <c r="N5570" s="2">
        <v>1634430000000</v>
      </c>
      <c r="O5570" s="2">
        <v>1605980000000</v>
      </c>
      <c r="P5570" s="2">
        <v>1575570000000</v>
      </c>
      <c r="Q5570" s="2">
        <v>1545650000000</v>
      </c>
      <c r="R5570" s="2">
        <v>1515240000000</v>
      </c>
      <c r="S5570" s="2">
        <v>1487280000000</v>
      </c>
      <c r="T5570" s="2">
        <v>1460300000000</v>
      </c>
      <c r="U5570" s="2">
        <v>1434300000000</v>
      </c>
      <c r="V5570" s="2">
        <v>1408790000000</v>
      </c>
      <c r="W5570" s="2">
        <v>1386230000000</v>
      </c>
      <c r="X5570" s="2">
        <v>1364150000000</v>
      </c>
      <c r="Y5570" s="2">
        <v>1344530000000</v>
      </c>
      <c r="Z5570" s="2">
        <v>1324420000000</v>
      </c>
      <c r="AA5570" s="2">
        <v>1306270000000</v>
      </c>
      <c r="AB5570" s="2">
        <v>1291560000000</v>
      </c>
      <c r="AC5570" s="2">
        <v>1276840000000</v>
      </c>
      <c r="AD5570" s="2">
        <v>1260650000000</v>
      </c>
      <c r="AE5570" s="2">
        <v>1244960000000</v>
      </c>
      <c r="AF5570" s="2">
        <v>1228280000000</v>
      </c>
    </row>
    <row r="5571" spans="1:32">
      <c r="A5571" t="s">
        <v>2955</v>
      </c>
      <c r="B5571" t="s">
        <v>19</v>
      </c>
      <c r="C5571" s="2">
        <v>34827100000</v>
      </c>
      <c r="D5571" s="2">
        <v>40470000000</v>
      </c>
      <c r="E5571" s="2">
        <v>43129800000</v>
      </c>
      <c r="F5571" s="2">
        <v>38530500000</v>
      </c>
      <c r="G5571" s="2">
        <v>36785000000</v>
      </c>
      <c r="H5571" s="2">
        <v>35455100000</v>
      </c>
      <c r="I5571" s="2">
        <v>34365300000</v>
      </c>
      <c r="J5571" s="2">
        <v>33432500000</v>
      </c>
      <c r="K5571" s="2">
        <v>32675200000</v>
      </c>
      <c r="L5571" s="2">
        <v>31991800000</v>
      </c>
      <c r="M5571" s="2">
        <v>31382200000</v>
      </c>
      <c r="N5571" s="2">
        <v>30772700000</v>
      </c>
      <c r="O5571" s="2">
        <v>30237000000</v>
      </c>
      <c r="P5571" s="2">
        <v>29664400000</v>
      </c>
      <c r="Q5571" s="2">
        <v>29101100000</v>
      </c>
      <c r="R5571" s="2">
        <v>28528500000</v>
      </c>
      <c r="S5571" s="2">
        <v>28002000000</v>
      </c>
      <c r="T5571" s="2">
        <v>27494100000</v>
      </c>
      <c r="U5571" s="2">
        <v>27004600000</v>
      </c>
      <c r="V5571" s="2">
        <v>26524400000</v>
      </c>
      <c r="W5571" s="2">
        <v>26099500000</v>
      </c>
      <c r="X5571" s="2">
        <v>25683900000</v>
      </c>
      <c r="Y5571" s="2">
        <v>25314500000</v>
      </c>
      <c r="Z5571" s="2">
        <v>24935800000</v>
      </c>
      <c r="AA5571" s="2">
        <v>24594100000</v>
      </c>
      <c r="AB5571" s="2">
        <v>24317100000</v>
      </c>
      <c r="AC5571" s="2">
        <v>24040000000</v>
      </c>
      <c r="AD5571" s="2">
        <v>23735200000</v>
      </c>
      <c r="AE5571" s="2">
        <v>23439700000</v>
      </c>
      <c r="AF5571" s="2">
        <v>23125700000</v>
      </c>
    </row>
    <row r="5572" spans="1:32">
      <c r="A5572" t="s">
        <v>2956</v>
      </c>
      <c r="B5572" t="s">
        <v>19</v>
      </c>
      <c r="C5572" s="2">
        <v>294707000000</v>
      </c>
      <c r="D5572" s="2">
        <v>342458000000</v>
      </c>
      <c r="E5572" s="2">
        <v>364965000000</v>
      </c>
      <c r="F5572" s="2">
        <v>326046000000</v>
      </c>
      <c r="G5572" s="2">
        <v>311275000000</v>
      </c>
      <c r="H5572" s="2">
        <v>300022000000</v>
      </c>
      <c r="I5572" s="2">
        <v>290800000000</v>
      </c>
      <c r="J5572" s="2">
        <v>282907000000</v>
      </c>
      <c r="K5572" s="2">
        <v>276498000000</v>
      </c>
      <c r="L5572" s="2">
        <v>270715000000</v>
      </c>
      <c r="M5572" s="2">
        <v>265557000000</v>
      </c>
      <c r="N5572" s="2">
        <v>260399000000</v>
      </c>
      <c r="O5572" s="2">
        <v>255866000000</v>
      </c>
      <c r="P5572" s="2">
        <v>251021000000</v>
      </c>
      <c r="Q5572" s="2">
        <v>246254000000</v>
      </c>
      <c r="R5572" s="2">
        <v>241408000000</v>
      </c>
      <c r="S5572" s="2">
        <v>236954000000</v>
      </c>
      <c r="T5572" s="2">
        <v>232656000000</v>
      </c>
      <c r="U5572" s="2">
        <v>228514000000</v>
      </c>
      <c r="V5572" s="2">
        <v>224450000000</v>
      </c>
      <c r="W5572" s="2">
        <v>220855000000</v>
      </c>
      <c r="X5572" s="2">
        <v>217338000000</v>
      </c>
      <c r="Y5572" s="2">
        <v>214212000000</v>
      </c>
      <c r="Z5572" s="2">
        <v>211008000000</v>
      </c>
      <c r="AA5572" s="2">
        <v>208116000000</v>
      </c>
      <c r="AB5572" s="2">
        <v>205772000000</v>
      </c>
      <c r="AC5572" s="2">
        <v>203427000000</v>
      </c>
      <c r="AD5572" s="2">
        <v>200848000000</v>
      </c>
      <c r="AE5572" s="2">
        <v>198347000000</v>
      </c>
      <c r="AF5572" s="2">
        <v>195690000000</v>
      </c>
    </row>
    <row r="5573" spans="1:32">
      <c r="A5573" t="s">
        <v>2957</v>
      </c>
      <c r="B5573" t="s">
        <v>19</v>
      </c>
      <c r="C5573" s="2">
        <v>290990000000</v>
      </c>
      <c r="D5573" s="2">
        <v>338138000000</v>
      </c>
      <c r="E5573" s="2">
        <v>360361000000</v>
      </c>
      <c r="F5573" s="2">
        <v>321933000000</v>
      </c>
      <c r="G5573" s="2">
        <v>307349000000</v>
      </c>
      <c r="H5573" s="2">
        <v>296237000000</v>
      </c>
      <c r="I5573" s="2">
        <v>287132000000</v>
      </c>
      <c r="J5573" s="2">
        <v>279338000000</v>
      </c>
      <c r="K5573" s="2">
        <v>273010000000</v>
      </c>
      <c r="L5573" s="2">
        <v>267300000000</v>
      </c>
      <c r="M5573" s="2">
        <v>262207000000</v>
      </c>
      <c r="N5573" s="2">
        <v>257114000000</v>
      </c>
      <c r="O5573" s="2">
        <v>252639000000</v>
      </c>
      <c r="P5573" s="2">
        <v>247855000000</v>
      </c>
      <c r="Q5573" s="2">
        <v>243148000000</v>
      </c>
      <c r="R5573" s="2">
        <v>238363000000</v>
      </c>
      <c r="S5573" s="2">
        <v>233965000000</v>
      </c>
      <c r="T5573" s="2">
        <v>229721000000</v>
      </c>
      <c r="U5573" s="2">
        <v>225631000000</v>
      </c>
      <c r="V5573" s="2">
        <v>221618000000</v>
      </c>
      <c r="W5573" s="2">
        <v>218069000000</v>
      </c>
      <c r="X5573" s="2">
        <v>214596000000</v>
      </c>
      <c r="Y5573" s="2">
        <v>211510000000</v>
      </c>
      <c r="Z5573" s="2">
        <v>208346000000</v>
      </c>
      <c r="AA5573" s="2">
        <v>205491000000</v>
      </c>
      <c r="AB5573" s="2">
        <v>203176000000</v>
      </c>
      <c r="AC5573" s="2">
        <v>200861000000</v>
      </c>
      <c r="AD5573" s="2">
        <v>198315000000</v>
      </c>
      <c r="AE5573" s="2">
        <v>195845000000</v>
      </c>
      <c r="AF5573" s="2">
        <v>193222000000</v>
      </c>
    </row>
    <row r="5574" spans="1:32">
      <c r="A5574" t="s">
        <v>2958</v>
      </c>
      <c r="B5574" t="s">
        <v>19</v>
      </c>
      <c r="C5574" s="2">
        <v>7873090000</v>
      </c>
      <c r="D5574" s="2">
        <v>9148740000</v>
      </c>
      <c r="E5574" s="2">
        <v>9750030000</v>
      </c>
      <c r="F5574" s="2">
        <v>8710300000</v>
      </c>
      <c r="G5574" s="2">
        <v>8315710000</v>
      </c>
      <c r="H5574" s="2">
        <v>8015060000</v>
      </c>
      <c r="I5574" s="2">
        <v>7768700000</v>
      </c>
      <c r="J5574" s="2">
        <v>7557840000</v>
      </c>
      <c r="K5574" s="2">
        <v>7386640000</v>
      </c>
      <c r="L5574" s="2">
        <v>7232140000</v>
      </c>
      <c r="M5574" s="2">
        <v>7094340000</v>
      </c>
      <c r="N5574" s="2">
        <v>6956550000</v>
      </c>
      <c r="O5574" s="2">
        <v>6835460000</v>
      </c>
      <c r="P5574" s="2">
        <v>6706010000</v>
      </c>
      <c r="Q5574" s="2">
        <v>6578660000</v>
      </c>
      <c r="R5574" s="2">
        <v>6449210000</v>
      </c>
      <c r="S5574" s="2">
        <v>6330210000</v>
      </c>
      <c r="T5574" s="2">
        <v>6215380000</v>
      </c>
      <c r="U5574" s="2">
        <v>6104730000</v>
      </c>
      <c r="V5574" s="2">
        <v>5996160000</v>
      </c>
      <c r="W5574" s="2">
        <v>5900120000</v>
      </c>
      <c r="X5574" s="2">
        <v>5806170000</v>
      </c>
      <c r="Y5574" s="2">
        <v>5722660000</v>
      </c>
      <c r="Z5574" s="2">
        <v>5637060000</v>
      </c>
      <c r="AA5574" s="2">
        <v>5559810000</v>
      </c>
      <c r="AB5574" s="2">
        <v>5497180000</v>
      </c>
      <c r="AC5574" s="2">
        <v>5434540000</v>
      </c>
      <c r="AD5574" s="2">
        <v>5365650000</v>
      </c>
      <c r="AE5574" s="2">
        <v>5298840000</v>
      </c>
      <c r="AF5574" s="2">
        <v>5227850000</v>
      </c>
    </row>
    <row r="5575" spans="1:32">
      <c r="A5575" t="s">
        <v>2959</v>
      </c>
      <c r="B5575" t="s">
        <v>19</v>
      </c>
      <c r="C5575" s="2">
        <v>15973200000</v>
      </c>
      <c r="D5575" s="2">
        <v>18561300000</v>
      </c>
      <c r="E5575" s="2">
        <v>19781200000</v>
      </c>
      <c r="F5575" s="2">
        <v>17671800000</v>
      </c>
      <c r="G5575" s="2">
        <v>16871200000</v>
      </c>
      <c r="H5575" s="2">
        <v>16261200000</v>
      </c>
      <c r="I5575" s="2">
        <v>15761400000</v>
      </c>
      <c r="J5575" s="2">
        <v>15333600000</v>
      </c>
      <c r="K5575" s="2">
        <v>14986300000</v>
      </c>
      <c r="L5575" s="2">
        <v>14672800000</v>
      </c>
      <c r="M5575" s="2">
        <v>14393200000</v>
      </c>
      <c r="N5575" s="2">
        <v>14113700000</v>
      </c>
      <c r="O5575" s="2">
        <v>13868000000</v>
      </c>
      <c r="P5575" s="2">
        <v>13605400000</v>
      </c>
      <c r="Q5575" s="2">
        <v>13347000000</v>
      </c>
      <c r="R5575" s="2">
        <v>13084400000</v>
      </c>
      <c r="S5575" s="2">
        <v>12842900000</v>
      </c>
      <c r="T5575" s="2">
        <v>12610000000</v>
      </c>
      <c r="U5575" s="2">
        <v>12385500000</v>
      </c>
      <c r="V5575" s="2">
        <v>12165200000</v>
      </c>
      <c r="W5575" s="2">
        <v>11970400000</v>
      </c>
      <c r="X5575" s="2">
        <v>11779800000</v>
      </c>
      <c r="Y5575" s="2">
        <v>11610300000</v>
      </c>
      <c r="Z5575" s="2">
        <v>11436700000</v>
      </c>
      <c r="AA5575" s="2">
        <v>11279900000</v>
      </c>
      <c r="AB5575" s="2">
        <v>11152900000</v>
      </c>
      <c r="AC5575" s="2">
        <v>11025800000</v>
      </c>
      <c r="AD5575" s="2">
        <v>10886000000</v>
      </c>
      <c r="AE5575" s="2">
        <v>10750500000</v>
      </c>
      <c r="AF5575" s="2">
        <v>10606400000</v>
      </c>
    </row>
    <row r="5576" spans="1:32">
      <c r="A5576" t="s">
        <v>2960</v>
      </c>
      <c r="B5576" t="s">
        <v>19</v>
      </c>
      <c r="C5576" s="2">
        <v>151998000000</v>
      </c>
      <c r="D5576" s="2">
        <v>176626000000</v>
      </c>
      <c r="E5576" s="2">
        <v>188235000000</v>
      </c>
      <c r="F5576" s="2">
        <v>168162000000</v>
      </c>
      <c r="G5576" s="2">
        <v>160544000000</v>
      </c>
      <c r="H5576" s="2">
        <v>154739000000</v>
      </c>
      <c r="I5576" s="2">
        <v>149983000000</v>
      </c>
      <c r="J5576" s="2">
        <v>145912000000</v>
      </c>
      <c r="K5576" s="2">
        <v>142607000000</v>
      </c>
      <c r="L5576" s="2">
        <v>139624000000</v>
      </c>
      <c r="M5576" s="2">
        <v>136964000000</v>
      </c>
      <c r="N5576" s="2">
        <v>134304000000</v>
      </c>
      <c r="O5576" s="2">
        <v>131966000000</v>
      </c>
      <c r="P5576" s="2">
        <v>129467000000</v>
      </c>
      <c r="Q5576" s="2">
        <v>127008000000</v>
      </c>
      <c r="R5576" s="2">
        <v>124509000000</v>
      </c>
      <c r="S5576" s="2">
        <v>122211000000</v>
      </c>
      <c r="T5576" s="2">
        <v>119995000000</v>
      </c>
      <c r="U5576" s="2">
        <v>117858000000</v>
      </c>
      <c r="V5576" s="2">
        <v>115762000000</v>
      </c>
      <c r="W5576" s="2">
        <v>113908000000</v>
      </c>
      <c r="X5576" s="2">
        <v>112094000000</v>
      </c>
      <c r="Y5576" s="2">
        <v>110482000000</v>
      </c>
      <c r="Z5576" s="2">
        <v>108829000000</v>
      </c>
      <c r="AA5576" s="2">
        <v>107338000000</v>
      </c>
      <c r="AB5576" s="2">
        <v>106129000000</v>
      </c>
      <c r="AC5576" s="2">
        <v>104920000000</v>
      </c>
      <c r="AD5576" s="2">
        <v>103590000000</v>
      </c>
      <c r="AE5576" s="2">
        <v>102300000000</v>
      </c>
      <c r="AF5576" s="2">
        <v>100929000000</v>
      </c>
    </row>
    <row r="5577" spans="1:32">
      <c r="A5577" t="s">
        <v>2961</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2962</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2963</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2964</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2965</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2966</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2967</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2968</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2969</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2970</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2971</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2972</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2973</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2974</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2975</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2976</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2977</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2978</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2979</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2980</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2981</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2982</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2983</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2984</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2985</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2986</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2987</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2988</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2989</v>
      </c>
      <c r="B5605" t="s">
        <v>19</v>
      </c>
      <c r="C5605" s="2">
        <v>2704870000</v>
      </c>
      <c r="D5605" s="2">
        <v>2775270000</v>
      </c>
      <c r="E5605" s="2">
        <v>2691530000</v>
      </c>
      <c r="F5605" s="2">
        <v>2513120000</v>
      </c>
      <c r="G5605" s="2">
        <v>2492900000</v>
      </c>
      <c r="H5605" s="2">
        <v>2482330000</v>
      </c>
      <c r="I5605" s="2">
        <v>2475520000</v>
      </c>
      <c r="J5605" s="2">
        <v>2468290000</v>
      </c>
      <c r="K5605" s="2">
        <v>2459600000</v>
      </c>
      <c r="L5605" s="2">
        <v>2448550000</v>
      </c>
      <c r="M5605" s="2">
        <v>2435210000</v>
      </c>
      <c r="N5605" s="2">
        <v>2420060000</v>
      </c>
      <c r="O5605" s="2">
        <v>2405740000</v>
      </c>
      <c r="P5605" s="2">
        <v>2390660000</v>
      </c>
      <c r="Q5605" s="2">
        <v>2377180000</v>
      </c>
      <c r="R5605" s="2">
        <v>2365920000</v>
      </c>
      <c r="S5605" s="2">
        <v>2356740000</v>
      </c>
      <c r="T5605" s="2">
        <v>2347570000</v>
      </c>
      <c r="U5605" s="2">
        <v>2340340000</v>
      </c>
      <c r="V5605" s="2">
        <v>2334090000</v>
      </c>
      <c r="W5605" s="2">
        <v>2328110000</v>
      </c>
      <c r="X5605" s="2">
        <v>2323180000</v>
      </c>
      <c r="Y5605" s="2">
        <v>2318940000</v>
      </c>
      <c r="Z5605" s="2">
        <v>2316780000</v>
      </c>
      <c r="AA5605" s="2">
        <v>2314280000</v>
      </c>
      <c r="AB5605" s="2">
        <v>2312330000</v>
      </c>
      <c r="AC5605" s="2">
        <v>2310810000</v>
      </c>
      <c r="AD5605" s="2">
        <v>2310110000</v>
      </c>
      <c r="AE5605" s="2">
        <v>2309620000</v>
      </c>
      <c r="AF5605" s="2">
        <v>2310670000</v>
      </c>
    </row>
    <row r="5606" spans="1:32">
      <c r="A5606" t="s">
        <v>2990</v>
      </c>
      <c r="B5606" t="s">
        <v>19</v>
      </c>
      <c r="C5606" s="2">
        <v>22089600000</v>
      </c>
      <c r="D5606" s="2">
        <v>22664600000</v>
      </c>
      <c r="E5606" s="2">
        <v>21980700000</v>
      </c>
      <c r="F5606" s="2">
        <v>20523700000</v>
      </c>
      <c r="G5606" s="2">
        <v>20358500000</v>
      </c>
      <c r="H5606" s="2">
        <v>20272300000</v>
      </c>
      <c r="I5606" s="2">
        <v>20216600000</v>
      </c>
      <c r="J5606" s="2">
        <v>20157600000</v>
      </c>
      <c r="K5606" s="2">
        <v>20086700000</v>
      </c>
      <c r="L5606" s="2">
        <v>19996400000</v>
      </c>
      <c r="M5606" s="2">
        <v>19887400000</v>
      </c>
      <c r="N5606" s="2">
        <v>19763700000</v>
      </c>
      <c r="O5606" s="2">
        <v>19646800000</v>
      </c>
      <c r="P5606" s="2">
        <v>19523600000</v>
      </c>
      <c r="Q5606" s="2">
        <v>19413500000</v>
      </c>
      <c r="R5606" s="2">
        <v>19321600000</v>
      </c>
      <c r="S5606" s="2">
        <v>19246600000</v>
      </c>
      <c r="T5606" s="2">
        <v>19171700000</v>
      </c>
      <c r="U5606" s="2">
        <v>19112700000</v>
      </c>
      <c r="V5606" s="2">
        <v>19061600000</v>
      </c>
      <c r="W5606" s="2">
        <v>19012800000</v>
      </c>
      <c r="X5606" s="2">
        <v>18972500000</v>
      </c>
      <c r="Y5606" s="2">
        <v>18937900000</v>
      </c>
      <c r="Z5606" s="2">
        <v>18920300000</v>
      </c>
      <c r="AA5606" s="2">
        <v>18899800000</v>
      </c>
      <c r="AB5606" s="2">
        <v>18884000000</v>
      </c>
      <c r="AC5606" s="2">
        <v>18871500000</v>
      </c>
      <c r="AD5606" s="2">
        <v>18865800000</v>
      </c>
      <c r="AE5606" s="2">
        <v>18861800000</v>
      </c>
      <c r="AF5606" s="2">
        <v>18870300000</v>
      </c>
    </row>
    <row r="5607" spans="1:32">
      <c r="A5607" t="s">
        <v>2991</v>
      </c>
      <c r="B5607" t="s">
        <v>19</v>
      </c>
      <c r="C5607" s="2">
        <v>41146700000</v>
      </c>
      <c r="D5607" s="2">
        <v>42217700000</v>
      </c>
      <c r="E5607" s="2">
        <v>40943700000</v>
      </c>
      <c r="F5607" s="2">
        <v>38229800000</v>
      </c>
      <c r="G5607" s="2">
        <v>37922100000</v>
      </c>
      <c r="H5607" s="2">
        <v>37761400000</v>
      </c>
      <c r="I5607" s="2">
        <v>37657800000</v>
      </c>
      <c r="J5607" s="2">
        <v>37547900000</v>
      </c>
      <c r="K5607" s="2">
        <v>37415700000</v>
      </c>
      <c r="L5607" s="2">
        <v>37247600000</v>
      </c>
      <c r="M5607" s="2">
        <v>37044600000</v>
      </c>
      <c r="N5607" s="2">
        <v>36814200000</v>
      </c>
      <c r="O5607" s="2">
        <v>36596400000</v>
      </c>
      <c r="P5607" s="2">
        <v>36366900000</v>
      </c>
      <c r="Q5607" s="2">
        <v>36161800000</v>
      </c>
      <c r="R5607" s="2">
        <v>35990600000</v>
      </c>
      <c r="S5607" s="2">
        <v>35851000000</v>
      </c>
      <c r="T5607" s="2">
        <v>35711500000</v>
      </c>
      <c r="U5607" s="2">
        <v>35601500000</v>
      </c>
      <c r="V5607" s="2">
        <v>35506300000</v>
      </c>
      <c r="W5607" s="2">
        <v>35415400000</v>
      </c>
      <c r="X5607" s="2">
        <v>35340400000</v>
      </c>
      <c r="Y5607" s="2">
        <v>35275900000</v>
      </c>
      <c r="Z5607" s="2">
        <v>35243100000</v>
      </c>
      <c r="AA5607" s="2">
        <v>35205000000</v>
      </c>
      <c r="AB5607" s="2">
        <v>35175400000</v>
      </c>
      <c r="AC5607" s="2">
        <v>35152200000</v>
      </c>
      <c r="AD5607" s="2">
        <v>35141600000</v>
      </c>
      <c r="AE5607" s="2">
        <v>35134200000</v>
      </c>
      <c r="AF5607" s="2">
        <v>35150100000</v>
      </c>
    </row>
    <row r="5608" spans="1:32">
      <c r="A5608" t="s">
        <v>2992</v>
      </c>
      <c r="B5608" t="s">
        <v>19</v>
      </c>
      <c r="C5608" s="2">
        <v>23913400000</v>
      </c>
      <c r="D5608" s="2">
        <v>24535800000</v>
      </c>
      <c r="E5608" s="2">
        <v>23795400000</v>
      </c>
      <c r="F5608" s="2">
        <v>22218200000</v>
      </c>
      <c r="G5608" s="2">
        <v>22039300000</v>
      </c>
      <c r="H5608" s="2">
        <v>21946000000</v>
      </c>
      <c r="I5608" s="2">
        <v>21885700000</v>
      </c>
      <c r="J5608" s="2">
        <v>21821800000</v>
      </c>
      <c r="K5608" s="2">
        <v>21745000000</v>
      </c>
      <c r="L5608" s="2">
        <v>21647300000</v>
      </c>
      <c r="M5608" s="2">
        <v>21529400000</v>
      </c>
      <c r="N5608" s="2">
        <v>21395400000</v>
      </c>
      <c r="O5608" s="2">
        <v>21268800000</v>
      </c>
      <c r="P5608" s="2">
        <v>21135500000</v>
      </c>
      <c r="Q5608" s="2">
        <v>21016300000</v>
      </c>
      <c r="R5608" s="2">
        <v>20916800000</v>
      </c>
      <c r="S5608" s="2">
        <v>20835700000</v>
      </c>
      <c r="T5608" s="2">
        <v>20754600000</v>
      </c>
      <c r="U5608" s="2">
        <v>20690700000</v>
      </c>
      <c r="V5608" s="2">
        <v>20635400000</v>
      </c>
      <c r="W5608" s="2">
        <v>20582500000</v>
      </c>
      <c r="X5608" s="2">
        <v>20538900000</v>
      </c>
      <c r="Y5608" s="2">
        <v>20501400000</v>
      </c>
      <c r="Z5608" s="2">
        <v>20482400000</v>
      </c>
      <c r="AA5608" s="2">
        <v>20460200000</v>
      </c>
      <c r="AB5608" s="2">
        <v>20443000000</v>
      </c>
      <c r="AC5608" s="2">
        <v>20429500000</v>
      </c>
      <c r="AD5608" s="2">
        <v>20423400000</v>
      </c>
      <c r="AE5608" s="2">
        <v>20419100000</v>
      </c>
      <c r="AF5608" s="2">
        <v>20428300000</v>
      </c>
    </row>
    <row r="5609" spans="1:32">
      <c r="A5609" t="s">
        <v>2993</v>
      </c>
      <c r="B5609" t="s">
        <v>19</v>
      </c>
      <c r="C5609" s="2">
        <v>7315600000</v>
      </c>
      <c r="D5609" s="2">
        <v>7506020000</v>
      </c>
      <c r="E5609" s="2">
        <v>7279510000</v>
      </c>
      <c r="F5609" s="2">
        <v>6797000000</v>
      </c>
      <c r="G5609" s="2">
        <v>6742300000</v>
      </c>
      <c r="H5609" s="2">
        <v>6713720000</v>
      </c>
      <c r="I5609" s="2">
        <v>6695300000</v>
      </c>
      <c r="J5609" s="2">
        <v>6675750000</v>
      </c>
      <c r="K5609" s="2">
        <v>6652260000</v>
      </c>
      <c r="L5609" s="2">
        <v>6622370000</v>
      </c>
      <c r="M5609" s="2">
        <v>6586280000</v>
      </c>
      <c r="N5609" s="2">
        <v>6545300000</v>
      </c>
      <c r="O5609" s="2">
        <v>6506580000</v>
      </c>
      <c r="P5609" s="2">
        <v>6465790000</v>
      </c>
      <c r="Q5609" s="2">
        <v>6429330000</v>
      </c>
      <c r="R5609" s="2">
        <v>6398870000</v>
      </c>
      <c r="S5609" s="2">
        <v>6374060000</v>
      </c>
      <c r="T5609" s="2">
        <v>6349250000</v>
      </c>
      <c r="U5609" s="2">
        <v>6329700000</v>
      </c>
      <c r="V5609" s="2">
        <v>6312780000</v>
      </c>
      <c r="W5609" s="2">
        <v>6296620000</v>
      </c>
      <c r="X5609" s="2">
        <v>6283270000</v>
      </c>
      <c r="Y5609" s="2">
        <v>6271810000</v>
      </c>
      <c r="Z5609" s="2">
        <v>6265980000</v>
      </c>
      <c r="AA5609" s="2">
        <v>6259210000</v>
      </c>
      <c r="AB5609" s="2">
        <v>6253950000</v>
      </c>
      <c r="AC5609" s="2">
        <v>6249810000</v>
      </c>
      <c r="AD5609" s="2">
        <v>6247930000</v>
      </c>
      <c r="AE5609" s="2">
        <v>6246620000</v>
      </c>
      <c r="AF5609" s="2">
        <v>6249440000</v>
      </c>
    </row>
    <row r="5610" spans="1:32">
      <c r="A5610" t="s">
        <v>2994</v>
      </c>
      <c r="B5610" t="s">
        <v>19</v>
      </c>
      <c r="C5610" s="2">
        <v>158050000000</v>
      </c>
      <c r="D5610" s="2">
        <v>162164000000</v>
      </c>
      <c r="E5610" s="2">
        <v>157271000000</v>
      </c>
      <c r="F5610" s="2">
        <v>146846000000</v>
      </c>
      <c r="G5610" s="2">
        <v>145664000000</v>
      </c>
      <c r="H5610" s="2">
        <v>145047000000</v>
      </c>
      <c r="I5610" s="2">
        <v>144649000000</v>
      </c>
      <c r="J5610" s="2">
        <v>144227000000</v>
      </c>
      <c r="K5610" s="2">
        <v>143719000000</v>
      </c>
      <c r="L5610" s="2">
        <v>143073000000</v>
      </c>
      <c r="M5610" s="2">
        <v>142294000000</v>
      </c>
      <c r="N5610" s="2">
        <v>141408000000</v>
      </c>
      <c r="O5610" s="2">
        <v>140572000000</v>
      </c>
      <c r="P5610" s="2">
        <v>139691000000</v>
      </c>
      <c r="Q5610" s="2">
        <v>138903000000</v>
      </c>
      <c r="R5610" s="2">
        <v>138245000000</v>
      </c>
      <c r="S5610" s="2">
        <v>137709000000</v>
      </c>
      <c r="T5610" s="2">
        <v>137173000000</v>
      </c>
      <c r="U5610" s="2">
        <v>136750000000</v>
      </c>
      <c r="V5610" s="2">
        <v>136385000000</v>
      </c>
      <c r="W5610" s="2">
        <v>136036000000</v>
      </c>
      <c r="X5610" s="2">
        <v>135747000000</v>
      </c>
      <c r="Y5610" s="2">
        <v>135500000000</v>
      </c>
      <c r="Z5610" s="2">
        <v>135374000000</v>
      </c>
      <c r="AA5610" s="2">
        <v>135228000000</v>
      </c>
      <c r="AB5610" s="2">
        <v>135114000000</v>
      </c>
      <c r="AC5610" s="2">
        <v>135025000000</v>
      </c>
      <c r="AD5610" s="2">
        <v>134984000000</v>
      </c>
      <c r="AE5610" s="2">
        <v>134955000000</v>
      </c>
      <c r="AF5610" s="2">
        <v>135016000000</v>
      </c>
    </row>
    <row r="5611" spans="1:32">
      <c r="A5611" t="s">
        <v>2995</v>
      </c>
      <c r="B5611" t="s">
        <v>19</v>
      </c>
      <c r="C5611" s="2">
        <v>163849000</v>
      </c>
      <c r="D5611" s="2">
        <v>168114000</v>
      </c>
      <c r="E5611" s="2">
        <v>163041000</v>
      </c>
      <c r="F5611" s="2">
        <v>152234000</v>
      </c>
      <c r="G5611" s="2">
        <v>151008000</v>
      </c>
      <c r="H5611" s="2">
        <v>150369000</v>
      </c>
      <c r="I5611" s="2">
        <v>149956000</v>
      </c>
      <c r="J5611" s="2">
        <v>149518000</v>
      </c>
      <c r="K5611" s="2">
        <v>148992000</v>
      </c>
      <c r="L5611" s="2">
        <v>148323000</v>
      </c>
      <c r="M5611" s="2">
        <v>147514000</v>
      </c>
      <c r="N5611" s="2">
        <v>146596000</v>
      </c>
      <c r="O5611" s="2">
        <v>145729000</v>
      </c>
      <c r="P5611" s="2">
        <v>144816000</v>
      </c>
      <c r="Q5611" s="2">
        <v>143999000</v>
      </c>
      <c r="R5611" s="2">
        <v>143317000</v>
      </c>
      <c r="S5611" s="2">
        <v>142761000</v>
      </c>
      <c r="T5611" s="2">
        <v>142205000</v>
      </c>
      <c r="U5611" s="2">
        <v>141768000</v>
      </c>
      <c r="V5611" s="2">
        <v>141389000</v>
      </c>
      <c r="W5611" s="2">
        <v>141027000</v>
      </c>
      <c r="X5611" s="2">
        <v>140728000</v>
      </c>
      <c r="Y5611" s="2">
        <v>140471000</v>
      </c>
      <c r="Z5611" s="2">
        <v>140340000</v>
      </c>
      <c r="AA5611" s="2">
        <v>140189000</v>
      </c>
      <c r="AB5611" s="2">
        <v>140071000</v>
      </c>
      <c r="AC5611" s="2">
        <v>139978000</v>
      </c>
      <c r="AD5611" s="2">
        <v>139936000</v>
      </c>
      <c r="AE5611" s="2">
        <v>139907000</v>
      </c>
      <c r="AF5611" s="2">
        <v>139970000</v>
      </c>
    </row>
    <row r="5612" spans="1:32">
      <c r="A5612" t="s">
        <v>2996</v>
      </c>
      <c r="B5612" t="s">
        <v>19</v>
      </c>
      <c r="C5612" s="2">
        <v>122984000</v>
      </c>
      <c r="D5612" s="2">
        <v>126185000</v>
      </c>
      <c r="E5612" s="2">
        <v>122377000</v>
      </c>
      <c r="F5612" s="2">
        <v>114266000</v>
      </c>
      <c r="G5612" s="2">
        <v>113346000</v>
      </c>
      <c r="H5612" s="2">
        <v>112866000</v>
      </c>
      <c r="I5612" s="2">
        <v>112556000</v>
      </c>
      <c r="J5612" s="2">
        <v>112227000</v>
      </c>
      <c r="K5612" s="2">
        <v>111832000</v>
      </c>
      <c r="L5612" s="2">
        <v>111330000</v>
      </c>
      <c r="M5612" s="2">
        <v>110723000</v>
      </c>
      <c r="N5612" s="2">
        <v>110034000</v>
      </c>
      <c r="O5612" s="2">
        <v>109383000</v>
      </c>
      <c r="P5612" s="2">
        <v>108698000</v>
      </c>
      <c r="Q5612" s="2">
        <v>108085000</v>
      </c>
      <c r="R5612" s="2">
        <v>107573000</v>
      </c>
      <c r="S5612" s="2">
        <v>107156000</v>
      </c>
      <c r="T5612" s="2">
        <v>106738000</v>
      </c>
      <c r="U5612" s="2">
        <v>106410000</v>
      </c>
      <c r="V5612" s="2">
        <v>106125000</v>
      </c>
      <c r="W5612" s="2">
        <v>105854000</v>
      </c>
      <c r="X5612" s="2">
        <v>105629000</v>
      </c>
      <c r="Y5612" s="2">
        <v>105437000</v>
      </c>
      <c r="Z5612" s="2">
        <v>105339000</v>
      </c>
      <c r="AA5612" s="2">
        <v>105225000</v>
      </c>
      <c r="AB5612" s="2">
        <v>105136000</v>
      </c>
      <c r="AC5612" s="2">
        <v>105067000</v>
      </c>
      <c r="AD5612" s="2">
        <v>105035000</v>
      </c>
      <c r="AE5612" s="2">
        <v>105013000</v>
      </c>
      <c r="AF5612" s="2">
        <v>105061000</v>
      </c>
    </row>
    <row r="5613" spans="1:32">
      <c r="A5613" t="s">
        <v>2997</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2998</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2999</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3000</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3001</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3002</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3003</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3004</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3005</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3006</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3007</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3008</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3009</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3010</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3011</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3012</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3013</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3014</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3015</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3016</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3017</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3018</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3019</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3020</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3021</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3022</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3023</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3024</v>
      </c>
      <c r="B5640" t="s">
        <v>19</v>
      </c>
      <c r="C5640">
        <v>9.3892900000000001E-2</v>
      </c>
      <c r="D5640">
        <v>9.3515799999999996E-2</v>
      </c>
      <c r="E5640">
        <v>9.3138799999999994E-2</v>
      </c>
      <c r="F5640">
        <v>9.2761700000000002E-2</v>
      </c>
      <c r="G5640">
        <v>9.2384599999999997E-2</v>
      </c>
      <c r="H5640">
        <v>9.2007500000000006E-2</v>
      </c>
      <c r="I5640">
        <v>9.1630400000000001E-2</v>
      </c>
      <c r="J5640">
        <v>9.1253399999999998E-2</v>
      </c>
      <c r="K5640">
        <v>9.0876299999999993E-2</v>
      </c>
      <c r="L5640">
        <v>9.0499200000000002E-2</v>
      </c>
      <c r="M5640">
        <v>9.0122099999999997E-2</v>
      </c>
      <c r="N5640">
        <v>8.9745000000000005E-2</v>
      </c>
      <c r="O5640">
        <v>8.9368000000000003E-2</v>
      </c>
      <c r="P5640">
        <v>8.8990899999999998E-2</v>
      </c>
      <c r="Q5640">
        <v>8.8613800000000006E-2</v>
      </c>
      <c r="R5640">
        <v>8.8236700000000001E-2</v>
      </c>
      <c r="S5640">
        <v>8.7859599999999996E-2</v>
      </c>
      <c r="T5640">
        <v>8.7482599999999994E-2</v>
      </c>
      <c r="U5640">
        <v>8.7105500000000002E-2</v>
      </c>
      <c r="V5640">
        <v>8.6728399999999997E-2</v>
      </c>
      <c r="W5640">
        <v>8.6351300000000006E-2</v>
      </c>
      <c r="X5640">
        <v>8.5974200000000001E-2</v>
      </c>
      <c r="Y5640">
        <v>8.5597199999999998E-2</v>
      </c>
      <c r="Z5640">
        <v>8.5220099999999993E-2</v>
      </c>
      <c r="AA5640">
        <v>8.4843000000000002E-2</v>
      </c>
      <c r="AB5640">
        <v>8.4465899999999997E-2</v>
      </c>
      <c r="AC5640">
        <v>8.4088800000000005E-2</v>
      </c>
      <c r="AD5640">
        <v>8.3711800000000003E-2</v>
      </c>
      <c r="AE5640">
        <v>8.3334699999999998E-2</v>
      </c>
      <c r="AF5640">
        <v>8.2957600000000006E-2</v>
      </c>
    </row>
    <row r="5641" spans="1:32">
      <c r="A5641" t="s">
        <v>3025</v>
      </c>
      <c r="B5641" t="s">
        <v>19</v>
      </c>
      <c r="C5641" s="2">
        <v>6.9222000000000004E-6</v>
      </c>
      <c r="D5641" s="2">
        <v>6.8943999999999996E-6</v>
      </c>
      <c r="E5641" s="2">
        <v>6.8665999999999996E-6</v>
      </c>
      <c r="F5641" s="2">
        <v>6.8387999999999996E-6</v>
      </c>
      <c r="G5641" s="2">
        <v>6.8109999999999997E-6</v>
      </c>
      <c r="H5641" s="2">
        <v>6.7831999999999997E-6</v>
      </c>
      <c r="I5641" s="2">
        <v>6.7553999999999997E-6</v>
      </c>
      <c r="J5641" s="2">
        <v>6.7275999999999998E-6</v>
      </c>
      <c r="K5641" s="2">
        <v>6.6997999999999998E-6</v>
      </c>
      <c r="L5641" s="2">
        <v>6.6719999999999998E-6</v>
      </c>
      <c r="M5641" s="2">
        <v>6.6441999999999998E-6</v>
      </c>
      <c r="N5641" s="2">
        <v>6.6163999999999999E-6</v>
      </c>
      <c r="O5641" s="2">
        <v>6.5885999999999999E-6</v>
      </c>
      <c r="P5641" s="2">
        <v>6.5607999999999999E-6</v>
      </c>
      <c r="Q5641" s="2">
        <v>6.533E-6</v>
      </c>
      <c r="R5641" s="2">
        <v>6.5052E-6</v>
      </c>
      <c r="S5641" s="2">
        <v>6.4774E-6</v>
      </c>
      <c r="T5641" s="2">
        <v>6.4496E-6</v>
      </c>
      <c r="U5641" s="2">
        <v>6.4218000000000001E-6</v>
      </c>
      <c r="V5641" s="2">
        <v>6.3940000000000001E-6</v>
      </c>
      <c r="W5641" s="2">
        <v>6.3662000000000001E-6</v>
      </c>
      <c r="X5641" s="2">
        <v>6.3384000000000002E-6</v>
      </c>
      <c r="Y5641" s="2">
        <v>6.3106000000000002E-6</v>
      </c>
      <c r="Z5641" s="2">
        <v>6.2828000000000002E-6</v>
      </c>
      <c r="AA5641" s="2">
        <v>6.2550000000000003E-6</v>
      </c>
      <c r="AB5641" s="2">
        <v>6.2272000000000003E-6</v>
      </c>
      <c r="AC5641" s="2">
        <v>6.1994000000000003E-6</v>
      </c>
      <c r="AD5641" s="2">
        <v>6.1716000000000003E-6</v>
      </c>
      <c r="AE5641" s="2">
        <v>6.1438000000000004E-6</v>
      </c>
      <c r="AF5641" s="2">
        <v>6.1160000000000004E-6</v>
      </c>
    </row>
    <row r="5642" spans="1:32">
      <c r="A5642" t="s">
        <v>3026</v>
      </c>
      <c r="B5642" t="s">
        <v>19</v>
      </c>
      <c r="C5642" s="2">
        <v>5.6530999999999998E-5</v>
      </c>
      <c r="D5642" s="2">
        <v>5.6303900000000001E-5</v>
      </c>
      <c r="E5642" s="2">
        <v>5.6076899999999998E-5</v>
      </c>
      <c r="F5642" s="2">
        <v>5.5849900000000002E-5</v>
      </c>
      <c r="G5642" s="2">
        <v>5.5622799999999999E-5</v>
      </c>
      <c r="H5642" s="2">
        <v>5.5395800000000002E-5</v>
      </c>
      <c r="I5642" s="2">
        <v>5.5168799999999999E-5</v>
      </c>
      <c r="J5642" s="2">
        <v>5.4941700000000003E-5</v>
      </c>
      <c r="K5642" s="2">
        <v>5.47147E-5</v>
      </c>
      <c r="L5642" s="2">
        <v>5.4487699999999997E-5</v>
      </c>
      <c r="M5642" s="2">
        <v>5.42606E-5</v>
      </c>
      <c r="N5642" s="2">
        <v>5.4033599999999997E-5</v>
      </c>
      <c r="O5642" s="2">
        <v>5.3806600000000001E-5</v>
      </c>
      <c r="P5642" s="2">
        <v>5.3579599999999998E-5</v>
      </c>
      <c r="Q5642" s="2">
        <v>5.3352500000000001E-5</v>
      </c>
      <c r="R5642" s="2">
        <v>5.3125499999999998E-5</v>
      </c>
      <c r="S5642" s="2">
        <v>5.2898500000000002E-5</v>
      </c>
      <c r="T5642" s="2">
        <v>5.2671399999999999E-5</v>
      </c>
      <c r="U5642" s="2">
        <v>5.2444400000000002E-5</v>
      </c>
      <c r="V5642" s="2">
        <v>5.2217399999999999E-5</v>
      </c>
      <c r="W5642" s="2">
        <v>5.1990300000000003E-5</v>
      </c>
      <c r="X5642" s="2">
        <v>5.17633E-5</v>
      </c>
      <c r="Y5642" s="2">
        <v>5.1536300000000003E-5</v>
      </c>
      <c r="Z5642" s="2">
        <v>5.13092E-5</v>
      </c>
      <c r="AA5642" s="2">
        <v>5.1082199999999997E-5</v>
      </c>
      <c r="AB5642" s="2">
        <v>5.0855200000000001E-5</v>
      </c>
      <c r="AC5642" s="2">
        <v>5.0628099999999997E-5</v>
      </c>
      <c r="AD5642" s="2">
        <v>5.0401100000000001E-5</v>
      </c>
      <c r="AE5642" s="2">
        <v>5.0174099999999998E-5</v>
      </c>
      <c r="AF5642" s="2">
        <v>4.9947000000000001E-5</v>
      </c>
    </row>
    <row r="5643" spans="1:32">
      <c r="A5643" t="s">
        <v>3027</v>
      </c>
      <c r="B5643" t="s">
        <v>19</v>
      </c>
      <c r="C5643">
        <v>1.05301E-4</v>
      </c>
      <c r="D5643">
        <v>1.0487799999999999E-4</v>
      </c>
      <c r="E5643">
        <v>1.04455E-4</v>
      </c>
      <c r="F5643">
        <v>1.04032E-4</v>
      </c>
      <c r="G5643">
        <v>1.0361000000000001E-4</v>
      </c>
      <c r="H5643">
        <v>1.03187E-4</v>
      </c>
      <c r="I5643">
        <v>1.0276399999999999E-4</v>
      </c>
      <c r="J5643">
        <v>1.02341E-4</v>
      </c>
      <c r="K5643">
        <v>1.01918E-4</v>
      </c>
      <c r="L5643">
        <v>1.01495E-4</v>
      </c>
      <c r="M5643">
        <v>1.01072E-4</v>
      </c>
      <c r="N5643">
        <v>1.00649E-4</v>
      </c>
      <c r="O5643">
        <v>1.00226E-4</v>
      </c>
      <c r="P5643" s="2">
        <v>9.9803500000000001E-5</v>
      </c>
      <c r="Q5643" s="2">
        <v>9.9380600000000002E-5</v>
      </c>
      <c r="R5643" s="2">
        <v>9.8957700000000003E-5</v>
      </c>
      <c r="S5643" s="2">
        <v>9.8534800000000004E-5</v>
      </c>
      <c r="T5643" s="2">
        <v>9.8111900000000005E-5</v>
      </c>
      <c r="U5643" s="2">
        <v>9.7689000000000006E-5</v>
      </c>
      <c r="V5643" s="2">
        <v>9.7266099999999994E-5</v>
      </c>
      <c r="W5643" s="2">
        <v>9.6843199999999995E-5</v>
      </c>
      <c r="X5643" s="2">
        <v>9.6420299999999996E-5</v>
      </c>
      <c r="Y5643" s="2">
        <v>9.5997399999999997E-5</v>
      </c>
      <c r="Z5643" s="2">
        <v>9.5574499999999998E-5</v>
      </c>
      <c r="AA5643" s="2">
        <v>9.5151599999999999E-5</v>
      </c>
      <c r="AB5643" s="2">
        <v>9.47287E-5</v>
      </c>
      <c r="AC5643" s="2">
        <v>9.4305800000000001E-5</v>
      </c>
      <c r="AD5643" s="2">
        <v>9.3882900000000002E-5</v>
      </c>
      <c r="AE5643" s="2">
        <v>9.3460000000000003E-5</v>
      </c>
      <c r="AF5643" s="2">
        <v>9.3037100000000004E-5</v>
      </c>
    </row>
    <row r="5644" spans="1:32">
      <c r="A5644" t="s">
        <v>3028</v>
      </c>
      <c r="B5644" t="s">
        <v>19</v>
      </c>
      <c r="C5644" s="2">
        <v>6.1198200000000006E-5</v>
      </c>
      <c r="D5644" s="2">
        <v>6.0952400000000003E-5</v>
      </c>
      <c r="E5644" s="2">
        <v>6.0706699999999999E-5</v>
      </c>
      <c r="F5644" s="2">
        <v>6.0460900000000002E-5</v>
      </c>
      <c r="G5644" s="2">
        <v>6.0215099999999999E-5</v>
      </c>
      <c r="H5644" s="2">
        <v>5.9969300000000002E-5</v>
      </c>
      <c r="I5644" s="2">
        <v>5.9723599999999999E-5</v>
      </c>
      <c r="J5644" s="2">
        <v>5.9477800000000002E-5</v>
      </c>
      <c r="K5644" s="2">
        <v>5.9231999999999998E-5</v>
      </c>
      <c r="L5644" s="2">
        <v>5.8986200000000001E-5</v>
      </c>
      <c r="M5644" s="2">
        <v>5.8740499999999998E-5</v>
      </c>
      <c r="N5644" s="2">
        <v>5.8494700000000001E-5</v>
      </c>
      <c r="O5644" s="2">
        <v>5.8248899999999997E-5</v>
      </c>
      <c r="P5644" s="2">
        <v>5.80031E-5</v>
      </c>
      <c r="Q5644" s="2">
        <v>5.7757399999999997E-5</v>
      </c>
      <c r="R5644" s="2">
        <v>5.75116E-5</v>
      </c>
      <c r="S5644" s="2">
        <v>5.7265800000000003E-5</v>
      </c>
      <c r="T5644" s="2">
        <v>5.702E-5</v>
      </c>
      <c r="U5644" s="2">
        <v>5.6774300000000003E-5</v>
      </c>
      <c r="V5644" s="2">
        <v>5.6528499999999999E-5</v>
      </c>
      <c r="W5644" s="2">
        <v>5.6282700000000002E-5</v>
      </c>
      <c r="X5644" s="2">
        <v>5.6036899999999999E-5</v>
      </c>
      <c r="Y5644" s="2">
        <v>5.5791200000000002E-5</v>
      </c>
      <c r="Z5644" s="2">
        <v>5.5545399999999998E-5</v>
      </c>
      <c r="AA5644" s="2">
        <v>5.5299600000000002E-5</v>
      </c>
      <c r="AB5644" s="2">
        <v>5.5053799999999998E-5</v>
      </c>
      <c r="AC5644" s="2">
        <v>5.4808000000000001E-5</v>
      </c>
      <c r="AD5644" s="2">
        <v>5.4562299999999998E-5</v>
      </c>
      <c r="AE5644" s="2">
        <v>5.4316500000000001E-5</v>
      </c>
      <c r="AF5644" s="2">
        <v>5.4070699999999997E-5</v>
      </c>
    </row>
    <row r="5645" spans="1:32">
      <c r="A5645" t="s">
        <v>3029</v>
      </c>
      <c r="B5645" t="s">
        <v>19</v>
      </c>
      <c r="C5645" s="2">
        <v>1.8721800000000001E-5</v>
      </c>
      <c r="D5645" s="2">
        <v>1.8646599999999999E-5</v>
      </c>
      <c r="E5645" s="2">
        <v>1.85714E-5</v>
      </c>
      <c r="F5645" s="2">
        <v>1.8496200000000001E-5</v>
      </c>
      <c r="G5645" s="2">
        <v>1.8421099999999999E-5</v>
      </c>
      <c r="H5645" s="2">
        <v>1.83459E-5</v>
      </c>
      <c r="I5645" s="2">
        <v>1.8270700000000001E-5</v>
      </c>
      <c r="J5645" s="2">
        <v>1.8195499999999999E-5</v>
      </c>
      <c r="K5645" s="2">
        <v>1.81203E-5</v>
      </c>
      <c r="L5645" s="2">
        <v>1.8045100000000001E-5</v>
      </c>
      <c r="M5645" s="2">
        <v>1.7969899999999999E-5</v>
      </c>
      <c r="N5645" s="2">
        <v>1.78947E-5</v>
      </c>
      <c r="O5645" s="2">
        <v>1.7819600000000001E-5</v>
      </c>
      <c r="P5645" s="2">
        <v>1.7744399999999999E-5</v>
      </c>
      <c r="Q5645" s="2">
        <v>1.76692E-5</v>
      </c>
      <c r="R5645" s="2">
        <v>1.7594000000000001E-5</v>
      </c>
      <c r="S5645" s="2">
        <v>1.7518799999999999E-5</v>
      </c>
      <c r="T5645" s="2">
        <v>1.74436E-5</v>
      </c>
      <c r="U5645" s="2">
        <v>1.7368400000000001E-5</v>
      </c>
      <c r="V5645" s="2">
        <v>1.7293199999999999E-5</v>
      </c>
      <c r="W5645" s="2">
        <v>1.72181E-5</v>
      </c>
      <c r="X5645" s="2">
        <v>1.7142900000000001E-5</v>
      </c>
      <c r="Y5645" s="2">
        <v>1.7067699999999999E-5</v>
      </c>
      <c r="Z5645" s="2">
        <v>1.69925E-5</v>
      </c>
      <c r="AA5645" s="2">
        <v>1.6917300000000001E-5</v>
      </c>
      <c r="AB5645" s="2">
        <v>1.6842099999999999E-5</v>
      </c>
      <c r="AC5645" s="2">
        <v>1.67669E-5</v>
      </c>
      <c r="AD5645" s="2">
        <v>1.6691700000000001E-5</v>
      </c>
      <c r="AE5645" s="2">
        <v>1.6616499999999999E-5</v>
      </c>
      <c r="AF5645" s="2">
        <v>1.6541400000000001E-5</v>
      </c>
    </row>
    <row r="5646" spans="1:32">
      <c r="A5646" t="s">
        <v>3030</v>
      </c>
      <c r="B5646" t="s">
        <v>19</v>
      </c>
      <c r="C5646">
        <v>4.0447699999999998E-4</v>
      </c>
      <c r="D5646">
        <v>4.0285199999999998E-4</v>
      </c>
      <c r="E5646">
        <v>4.01228E-4</v>
      </c>
      <c r="F5646">
        <v>3.99603E-4</v>
      </c>
      <c r="G5646">
        <v>3.9797900000000002E-4</v>
      </c>
      <c r="H5646">
        <v>3.9635499999999998E-4</v>
      </c>
      <c r="I5646">
        <v>3.9472999999999998E-4</v>
      </c>
      <c r="J5646">
        <v>3.93106E-4</v>
      </c>
      <c r="K5646">
        <v>3.91481E-4</v>
      </c>
      <c r="L5646">
        <v>3.8985700000000002E-4</v>
      </c>
      <c r="M5646">
        <v>3.8823299999999998E-4</v>
      </c>
      <c r="N5646">
        <v>3.8660799999999998E-4</v>
      </c>
      <c r="O5646">
        <v>3.84984E-4</v>
      </c>
      <c r="P5646">
        <v>3.83359E-4</v>
      </c>
      <c r="Q5646">
        <v>3.8173500000000002E-4</v>
      </c>
      <c r="R5646">
        <v>3.8011099999999998E-4</v>
      </c>
      <c r="S5646">
        <v>3.7848599999999998E-4</v>
      </c>
      <c r="T5646">
        <v>3.76862E-4</v>
      </c>
      <c r="U5646">
        <v>3.75237E-4</v>
      </c>
      <c r="V5646">
        <v>3.7361300000000002E-4</v>
      </c>
      <c r="W5646">
        <v>3.7198899999999998E-4</v>
      </c>
      <c r="X5646">
        <v>3.7036399999999998E-4</v>
      </c>
      <c r="Y5646">
        <v>3.6874E-4</v>
      </c>
      <c r="Z5646">
        <v>3.67115E-4</v>
      </c>
      <c r="AA5646">
        <v>3.6549100000000001E-4</v>
      </c>
      <c r="AB5646">
        <v>3.6386600000000002E-4</v>
      </c>
      <c r="AC5646">
        <v>3.6224199999999998E-4</v>
      </c>
      <c r="AD5646">
        <v>3.60618E-4</v>
      </c>
      <c r="AE5646">
        <v>3.58993E-4</v>
      </c>
      <c r="AF5646">
        <v>3.5736900000000001E-4</v>
      </c>
    </row>
    <row r="5647" spans="1:32">
      <c r="A5647" t="s">
        <v>3031</v>
      </c>
      <c r="B5647" t="s">
        <v>19</v>
      </c>
      <c r="C5647" s="2">
        <v>4.1931600000000002E-7</v>
      </c>
      <c r="D5647" s="2">
        <v>4.1763200000000002E-7</v>
      </c>
      <c r="E5647" s="2">
        <v>4.1594800000000001E-7</v>
      </c>
      <c r="F5647" s="2">
        <v>4.1426400000000001E-7</v>
      </c>
      <c r="G5647" s="2">
        <v>4.1258000000000001E-7</v>
      </c>
      <c r="H5647" s="2">
        <v>4.10896E-7</v>
      </c>
      <c r="I5647" s="2">
        <v>4.09212E-7</v>
      </c>
      <c r="J5647" s="2">
        <v>4.0752799999999999E-7</v>
      </c>
      <c r="K5647" s="2">
        <v>4.0584399999999999E-7</v>
      </c>
      <c r="L5647" s="2">
        <v>4.0415999999999999E-7</v>
      </c>
      <c r="M5647" s="2">
        <v>4.0247599999999998E-7</v>
      </c>
      <c r="N5647" s="2">
        <v>4.0079199999999998E-7</v>
      </c>
      <c r="O5647" s="2">
        <v>3.9910799999999998E-7</v>
      </c>
      <c r="P5647" s="2">
        <v>3.9742400000000003E-7</v>
      </c>
      <c r="Q5647" s="2">
        <v>3.9574000000000002E-7</v>
      </c>
      <c r="R5647" s="2">
        <v>3.9405600000000002E-7</v>
      </c>
      <c r="S5647" s="2">
        <v>3.9237200000000001E-7</v>
      </c>
      <c r="T5647" s="2">
        <v>3.9068800000000001E-7</v>
      </c>
      <c r="U5647" s="2">
        <v>3.8900400000000001E-7</v>
      </c>
      <c r="V5647" s="2">
        <v>3.8732E-7</v>
      </c>
      <c r="W5647" s="2">
        <v>3.85636E-7</v>
      </c>
      <c r="X5647" s="2">
        <v>3.83952E-7</v>
      </c>
      <c r="Y5647" s="2">
        <v>3.8226799999999999E-7</v>
      </c>
      <c r="Z5647" s="2">
        <v>3.8058399999999999E-7</v>
      </c>
      <c r="AA5647" s="2">
        <v>3.7889999999999998E-7</v>
      </c>
      <c r="AB5647" s="2">
        <v>3.7721599999999998E-7</v>
      </c>
      <c r="AC5647" s="2">
        <v>3.7553199999999998E-7</v>
      </c>
      <c r="AD5647" s="2">
        <v>3.7384799999999997E-7</v>
      </c>
      <c r="AE5647" s="2">
        <v>3.7216400000000002E-7</v>
      </c>
      <c r="AF5647" s="2">
        <v>3.7048000000000002E-7</v>
      </c>
    </row>
    <row r="5648" spans="1:32">
      <c r="A5648" t="s">
        <v>3032</v>
      </c>
      <c r="B5648" t="s">
        <v>19</v>
      </c>
      <c r="C5648" s="2">
        <v>3.1473600000000002E-7</v>
      </c>
      <c r="D5648" s="2">
        <v>3.1347200000000002E-7</v>
      </c>
      <c r="E5648" s="2">
        <v>3.1220800000000001E-7</v>
      </c>
      <c r="F5648" s="2">
        <v>3.1094400000000001E-7</v>
      </c>
      <c r="G5648" s="2">
        <v>3.0968E-7</v>
      </c>
      <c r="H5648" s="2">
        <v>3.08416E-7</v>
      </c>
      <c r="I5648" s="2">
        <v>3.07152E-7</v>
      </c>
      <c r="J5648" s="2">
        <v>3.0588799999999999E-7</v>
      </c>
      <c r="K5648" s="2">
        <v>3.0462399999999999E-7</v>
      </c>
      <c r="L5648" s="2">
        <v>3.0335999999999998E-7</v>
      </c>
      <c r="M5648" s="2">
        <v>3.0209599999999998E-7</v>
      </c>
      <c r="N5648" s="2">
        <v>3.0083199999999998E-7</v>
      </c>
      <c r="O5648" s="2">
        <v>2.9956800000000003E-7</v>
      </c>
      <c r="P5648" s="2">
        <v>2.9830400000000002E-7</v>
      </c>
      <c r="Q5648" s="2">
        <v>2.9704000000000002E-7</v>
      </c>
      <c r="R5648" s="2">
        <v>2.9577600000000001E-7</v>
      </c>
      <c r="S5648" s="2">
        <v>2.9451200000000001E-7</v>
      </c>
      <c r="T5648" s="2">
        <v>2.9324800000000001E-7</v>
      </c>
      <c r="U5648" s="2">
        <v>2.91984E-7</v>
      </c>
      <c r="V5648" s="2">
        <v>2.9072E-7</v>
      </c>
      <c r="W5648" s="2">
        <v>2.8945599999999999E-7</v>
      </c>
      <c r="X5648" s="2">
        <v>2.8819199999999999E-7</v>
      </c>
      <c r="Y5648" s="2">
        <v>2.8692799999999999E-7</v>
      </c>
      <c r="Z5648" s="2">
        <v>2.8566399999999998E-7</v>
      </c>
      <c r="AA5648" s="2">
        <v>2.8439999999999998E-7</v>
      </c>
      <c r="AB5648" s="2">
        <v>2.8313599999999998E-7</v>
      </c>
      <c r="AC5648" s="2">
        <v>2.8187200000000002E-7</v>
      </c>
      <c r="AD5648" s="2">
        <v>2.8060800000000002E-7</v>
      </c>
      <c r="AE5648" s="2">
        <v>2.7934400000000002E-7</v>
      </c>
      <c r="AF5648" s="2">
        <v>2.7808000000000001E-7</v>
      </c>
    </row>
    <row r="5649" spans="1:32">
      <c r="A5649" t="s">
        <v>3033</v>
      </c>
      <c r="B5649" t="s">
        <v>19</v>
      </c>
      <c r="C5649" s="2">
        <v>1.0956E-5</v>
      </c>
      <c r="D5649" s="2">
        <v>1.0912E-5</v>
      </c>
      <c r="E5649" s="2">
        <v>1.0868E-5</v>
      </c>
      <c r="F5649" s="2">
        <v>1.0824E-5</v>
      </c>
      <c r="G5649" s="2">
        <v>1.078E-5</v>
      </c>
      <c r="H5649" s="2">
        <v>1.0736E-5</v>
      </c>
      <c r="I5649" s="2">
        <v>1.0692E-5</v>
      </c>
      <c r="J5649" s="2">
        <v>1.0648E-5</v>
      </c>
      <c r="K5649" s="2">
        <v>1.0604E-5</v>
      </c>
      <c r="L5649" s="2">
        <v>1.0560000000000001E-5</v>
      </c>
      <c r="M5649" s="2">
        <v>1.0516000000000001E-5</v>
      </c>
      <c r="N5649" s="2">
        <v>1.0472000000000001E-5</v>
      </c>
      <c r="O5649" s="2">
        <v>1.0428000000000001E-5</v>
      </c>
      <c r="P5649" s="2">
        <v>1.0383999999999999E-5</v>
      </c>
      <c r="Q5649" s="2">
        <v>1.0339999999999999E-5</v>
      </c>
      <c r="R5649" s="2">
        <v>1.0295999999999999E-5</v>
      </c>
      <c r="S5649" s="2">
        <v>1.0251999999999999E-5</v>
      </c>
      <c r="T5649" s="2">
        <v>1.0208E-5</v>
      </c>
      <c r="U5649" s="2">
        <v>1.0164E-5</v>
      </c>
      <c r="V5649" s="2">
        <v>1.012E-5</v>
      </c>
      <c r="W5649" s="2">
        <v>1.0076E-5</v>
      </c>
      <c r="X5649" s="2">
        <v>1.0032E-5</v>
      </c>
      <c r="Y5649" s="2">
        <v>9.9879999999999999E-6</v>
      </c>
      <c r="Z5649" s="2">
        <v>9.944E-6</v>
      </c>
      <c r="AA5649" s="2">
        <v>9.9000000000000001E-6</v>
      </c>
      <c r="AB5649" s="2">
        <v>9.8560000000000002E-6</v>
      </c>
      <c r="AC5649" s="2">
        <v>9.8120000000000002E-6</v>
      </c>
      <c r="AD5649" s="2">
        <v>9.7680000000000003E-6</v>
      </c>
      <c r="AE5649" s="2">
        <v>9.7240000000000004E-6</v>
      </c>
      <c r="AF5649" s="2">
        <v>9.6800000000000005E-6</v>
      </c>
    </row>
    <row r="5650" spans="1:32">
      <c r="A5650" t="s">
        <v>3034</v>
      </c>
      <c r="B5650" t="s">
        <v>19</v>
      </c>
      <c r="C5650" s="2">
        <v>1.5936000000000001E-6</v>
      </c>
      <c r="D5650" s="2">
        <v>1.5872E-6</v>
      </c>
      <c r="E5650" s="2">
        <v>1.5808E-6</v>
      </c>
      <c r="F5650" s="2">
        <v>1.5743999999999999E-6</v>
      </c>
      <c r="G5650" s="2">
        <v>1.5680000000000001E-6</v>
      </c>
      <c r="H5650" s="2">
        <v>1.5616E-6</v>
      </c>
      <c r="I5650" s="2">
        <v>1.5551999999999999E-6</v>
      </c>
      <c r="J5650" s="2">
        <v>1.5488000000000001E-6</v>
      </c>
      <c r="K5650" s="2">
        <v>1.5424E-6</v>
      </c>
      <c r="L5650" s="2">
        <v>1.536E-6</v>
      </c>
      <c r="M5650" s="2">
        <v>1.5295999999999999E-6</v>
      </c>
      <c r="N5650" s="2">
        <v>1.5232000000000001E-6</v>
      </c>
      <c r="O5650" s="2">
        <v>1.5168E-6</v>
      </c>
      <c r="P5650" s="2">
        <v>1.5104E-6</v>
      </c>
      <c r="Q5650" s="2">
        <v>1.5039999999999999E-6</v>
      </c>
      <c r="R5650" s="2">
        <v>1.4976000000000001E-6</v>
      </c>
      <c r="S5650" s="2">
        <v>1.4912E-6</v>
      </c>
      <c r="T5650" s="2">
        <v>1.4848E-6</v>
      </c>
      <c r="U5650" s="2">
        <v>1.4783999999999999E-6</v>
      </c>
      <c r="V5650" s="2">
        <v>1.4720000000000001E-6</v>
      </c>
      <c r="W5650" s="2">
        <v>1.4656E-6</v>
      </c>
      <c r="X5650" s="2">
        <v>1.4591999999999999E-6</v>
      </c>
      <c r="Y5650" s="2">
        <v>1.4528000000000001E-6</v>
      </c>
      <c r="Z5650" s="2">
        <v>1.4464E-6</v>
      </c>
      <c r="AA5650" s="2">
        <v>1.44E-6</v>
      </c>
      <c r="AB5650" s="2">
        <v>1.4335999999999999E-6</v>
      </c>
      <c r="AC5650" s="2">
        <v>1.4272000000000001E-6</v>
      </c>
      <c r="AD5650" s="2">
        <v>1.4208E-6</v>
      </c>
      <c r="AE5650" s="2">
        <v>1.4144E-6</v>
      </c>
      <c r="AF5650" s="2">
        <v>1.4079999999999999E-6</v>
      </c>
    </row>
    <row r="5651" spans="1:32">
      <c r="A5651" t="s">
        <v>3035</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3036</v>
      </c>
      <c r="B5652" t="s">
        <v>19</v>
      </c>
      <c r="C5652" s="2">
        <v>49666300000000</v>
      </c>
      <c r="D5652" s="2">
        <v>51070300000000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3037</v>
      </c>
      <c r="B5653" t="s">
        <v>19</v>
      </c>
      <c r="C5653" s="2">
        <v>5221230000</v>
      </c>
      <c r="D5653" s="2">
        <v>5368830000</v>
      </c>
      <c r="E5653" s="2">
        <v>5407620000</v>
      </c>
      <c r="F5653" s="2">
        <v>5155240000</v>
      </c>
      <c r="G5653" s="2">
        <v>5185640000</v>
      </c>
      <c r="H5653" s="2">
        <v>5212700000</v>
      </c>
      <c r="I5653" s="2">
        <v>5230490000</v>
      </c>
      <c r="J5653" s="2">
        <v>5239470000</v>
      </c>
      <c r="K5653" s="2">
        <v>5235230000</v>
      </c>
      <c r="L5653" s="2">
        <v>5224240000</v>
      </c>
      <c r="M5653" s="2">
        <v>5207840000</v>
      </c>
      <c r="N5653" s="2">
        <v>5190890000</v>
      </c>
      <c r="O5653" s="2">
        <v>5181570000</v>
      </c>
      <c r="P5653" s="2">
        <v>5169520000</v>
      </c>
      <c r="Q5653" s="2">
        <v>5158700000</v>
      </c>
      <c r="R5653" s="2">
        <v>5149780000</v>
      </c>
      <c r="S5653" s="2">
        <v>5142750000</v>
      </c>
      <c r="T5653" s="2">
        <v>5133380000</v>
      </c>
      <c r="U5653" s="2">
        <v>5127580000</v>
      </c>
      <c r="V5653" s="2">
        <v>5122280000</v>
      </c>
      <c r="W5653" s="2">
        <v>5116920000</v>
      </c>
      <c r="X5653" s="2">
        <v>5113300000</v>
      </c>
      <c r="Y5653" s="2">
        <v>5111510000</v>
      </c>
      <c r="Z5653" s="2">
        <v>5113240000</v>
      </c>
      <c r="AA5653" s="2">
        <v>5113130000</v>
      </c>
      <c r="AB5653" s="2">
        <v>5105040000</v>
      </c>
      <c r="AC5653" s="2">
        <v>5100580000</v>
      </c>
      <c r="AD5653" s="2">
        <v>5099240000</v>
      </c>
      <c r="AE5653" s="2">
        <v>5099240000</v>
      </c>
      <c r="AF5653" s="2">
        <v>5097570000</v>
      </c>
    </row>
    <row r="5654" spans="1:32">
      <c r="A5654" t="s">
        <v>3038</v>
      </c>
      <c r="B5654" t="s">
        <v>19</v>
      </c>
      <c r="C5654" s="2">
        <v>29038800000</v>
      </c>
      <c r="D5654" s="2">
        <v>29859600000</v>
      </c>
      <c r="E5654" s="2">
        <v>30075400000</v>
      </c>
      <c r="F5654" s="2">
        <v>28671800000</v>
      </c>
      <c r="G5654" s="2">
        <v>28840800000</v>
      </c>
      <c r="H5654" s="2">
        <v>28991300000</v>
      </c>
      <c r="I5654" s="2">
        <v>29090300000</v>
      </c>
      <c r="J5654" s="2">
        <v>29140200000</v>
      </c>
      <c r="K5654" s="2">
        <v>29116600000</v>
      </c>
      <c r="L5654" s="2">
        <v>29055500000</v>
      </c>
      <c r="M5654" s="2">
        <v>28964300000</v>
      </c>
      <c r="N5654" s="2">
        <v>28870000000</v>
      </c>
      <c r="O5654" s="2">
        <v>28818200000</v>
      </c>
      <c r="P5654" s="2">
        <v>28751200000</v>
      </c>
      <c r="Q5654" s="2">
        <v>28691000000</v>
      </c>
      <c r="R5654" s="2">
        <v>28641400000</v>
      </c>
      <c r="S5654" s="2">
        <v>28602300000</v>
      </c>
      <c r="T5654" s="2">
        <v>28550200000</v>
      </c>
      <c r="U5654" s="2">
        <v>28517900000</v>
      </c>
      <c r="V5654" s="2">
        <v>28488400000</v>
      </c>
      <c r="W5654" s="2">
        <v>28458600000</v>
      </c>
      <c r="X5654" s="2">
        <v>28438500000</v>
      </c>
      <c r="Y5654" s="2">
        <v>28428500000</v>
      </c>
      <c r="Z5654" s="2">
        <v>28438200000</v>
      </c>
      <c r="AA5654" s="2">
        <v>28437500000</v>
      </c>
      <c r="AB5654" s="2">
        <v>28392600000</v>
      </c>
      <c r="AC5654" s="2">
        <v>28367700000</v>
      </c>
      <c r="AD5654" s="2">
        <v>28360300000</v>
      </c>
      <c r="AE5654" s="2">
        <v>28360300000</v>
      </c>
      <c r="AF5654" s="2">
        <v>28351000000</v>
      </c>
    </row>
    <row r="5655" spans="1:32">
      <c r="A5655" t="s">
        <v>3039</v>
      </c>
      <c r="B5655" t="s">
        <v>19</v>
      </c>
      <c r="C5655" s="2">
        <v>36485900000</v>
      </c>
      <c r="D5655" s="2">
        <v>37517300000</v>
      </c>
      <c r="E5655" s="2">
        <v>37788400000</v>
      </c>
      <c r="F5655" s="2">
        <v>36024800000</v>
      </c>
      <c r="G5655" s="2">
        <v>36237200000</v>
      </c>
      <c r="H5655" s="2">
        <v>36426300000</v>
      </c>
      <c r="I5655" s="2">
        <v>36550600000</v>
      </c>
      <c r="J5655" s="2">
        <v>36613400000</v>
      </c>
      <c r="K5655" s="2">
        <v>36583700000</v>
      </c>
      <c r="L5655" s="2">
        <v>36507000000</v>
      </c>
      <c r="M5655" s="2">
        <v>36392400000</v>
      </c>
      <c r="N5655" s="2">
        <v>36273900000</v>
      </c>
      <c r="O5655" s="2">
        <v>36208800000</v>
      </c>
      <c r="P5655" s="2">
        <v>36124600000</v>
      </c>
      <c r="Q5655" s="2">
        <v>36048900000</v>
      </c>
      <c r="R5655" s="2">
        <v>35986600000</v>
      </c>
      <c r="S5655" s="2">
        <v>35937500000</v>
      </c>
      <c r="T5655" s="2">
        <v>35872000000</v>
      </c>
      <c r="U5655" s="2">
        <v>35831400000</v>
      </c>
      <c r="V5655" s="2">
        <v>35794400000</v>
      </c>
      <c r="W5655" s="2">
        <v>35757000000</v>
      </c>
      <c r="X5655" s="2">
        <v>35731700000</v>
      </c>
      <c r="Y5655" s="2">
        <v>35719200000</v>
      </c>
      <c r="Z5655" s="2">
        <v>35731300000</v>
      </c>
      <c r="AA5655" s="2">
        <v>35730500000</v>
      </c>
      <c r="AB5655" s="2">
        <v>35674000000</v>
      </c>
      <c r="AC5655" s="2">
        <v>35642800000</v>
      </c>
      <c r="AD5655" s="2">
        <v>35633400000</v>
      </c>
      <c r="AE5655" s="2">
        <v>35633400000</v>
      </c>
      <c r="AF5655" s="2">
        <v>35621700000</v>
      </c>
    </row>
    <row r="5656" spans="1:32">
      <c r="A5656" t="s">
        <v>3040</v>
      </c>
      <c r="B5656" t="s">
        <v>19</v>
      </c>
      <c r="C5656" s="2">
        <v>21389500000</v>
      </c>
      <c r="D5656" s="2">
        <v>21994100000</v>
      </c>
      <c r="E5656" s="2">
        <v>22153000000</v>
      </c>
      <c r="F5656" s="2">
        <v>21119100000</v>
      </c>
      <c r="G5656" s="2">
        <v>21243700000</v>
      </c>
      <c r="H5656" s="2">
        <v>21354500000</v>
      </c>
      <c r="I5656" s="2">
        <v>21427400000</v>
      </c>
      <c r="J5656" s="2">
        <v>21464200000</v>
      </c>
      <c r="K5656" s="2">
        <v>21446800000</v>
      </c>
      <c r="L5656" s="2">
        <v>21401800000</v>
      </c>
      <c r="M5656" s="2">
        <v>21334600000</v>
      </c>
      <c r="N5656" s="2">
        <v>21265100000</v>
      </c>
      <c r="O5656" s="2">
        <v>21227000000</v>
      </c>
      <c r="P5656" s="2">
        <v>21177600000</v>
      </c>
      <c r="Q5656" s="2">
        <v>21133300000</v>
      </c>
      <c r="R5656" s="2">
        <v>21096700000</v>
      </c>
      <c r="S5656" s="2">
        <v>21067900000</v>
      </c>
      <c r="T5656" s="2">
        <v>21029500000</v>
      </c>
      <c r="U5656" s="2">
        <v>21005800000</v>
      </c>
      <c r="V5656" s="2">
        <v>20984100000</v>
      </c>
      <c r="W5656" s="2">
        <v>20962100000</v>
      </c>
      <c r="X5656" s="2">
        <v>20947300000</v>
      </c>
      <c r="Y5656" s="2">
        <v>20940000000</v>
      </c>
      <c r="Z5656" s="2">
        <v>20947100000</v>
      </c>
      <c r="AA5656" s="2">
        <v>20946600000</v>
      </c>
      <c r="AB5656" s="2">
        <v>20913500000</v>
      </c>
      <c r="AC5656" s="2">
        <v>20895200000</v>
      </c>
      <c r="AD5656" s="2">
        <v>20889700000</v>
      </c>
      <c r="AE5656" s="2">
        <v>20889700000</v>
      </c>
      <c r="AF5656" s="2">
        <v>20882800000</v>
      </c>
    </row>
    <row r="5657" spans="1:32">
      <c r="A5657" t="s">
        <v>3041</v>
      </c>
      <c r="B5657" t="s">
        <v>19</v>
      </c>
      <c r="C5657" s="2">
        <v>19935800000</v>
      </c>
      <c r="D5657" s="2">
        <v>20499300000</v>
      </c>
      <c r="E5657" s="2">
        <v>20647500000</v>
      </c>
      <c r="F5657" s="2">
        <v>19683800000</v>
      </c>
      <c r="G5657" s="2">
        <v>19799900000</v>
      </c>
      <c r="H5657" s="2">
        <v>19903200000</v>
      </c>
      <c r="I5657" s="2">
        <v>19971100000</v>
      </c>
      <c r="J5657" s="2">
        <v>20005400000</v>
      </c>
      <c r="K5657" s="2">
        <v>19989200000</v>
      </c>
      <c r="L5657" s="2">
        <v>19947300000</v>
      </c>
      <c r="M5657" s="2">
        <v>19884700000</v>
      </c>
      <c r="N5657" s="2">
        <v>19819900000</v>
      </c>
      <c r="O5657" s="2">
        <v>19784400000</v>
      </c>
      <c r="P5657" s="2">
        <v>19738300000</v>
      </c>
      <c r="Q5657" s="2">
        <v>19697000000</v>
      </c>
      <c r="R5657" s="2">
        <v>19663000000</v>
      </c>
      <c r="S5657" s="2">
        <v>19636100000</v>
      </c>
      <c r="T5657" s="2">
        <v>19600300000</v>
      </c>
      <c r="U5657" s="2">
        <v>19578200000</v>
      </c>
      <c r="V5657" s="2">
        <v>19558000000</v>
      </c>
      <c r="W5657" s="2">
        <v>19537500000</v>
      </c>
      <c r="X5657" s="2">
        <v>19523700000</v>
      </c>
      <c r="Y5657" s="2">
        <v>19516800000</v>
      </c>
      <c r="Z5657" s="2">
        <v>19523500000</v>
      </c>
      <c r="AA5657" s="2">
        <v>19523000000</v>
      </c>
      <c r="AB5657" s="2">
        <v>19492100000</v>
      </c>
      <c r="AC5657" s="2">
        <v>19475100000</v>
      </c>
      <c r="AD5657" s="2">
        <v>19470000000</v>
      </c>
      <c r="AE5657" s="2">
        <v>19470000000</v>
      </c>
      <c r="AF5657" s="2">
        <v>19463600000</v>
      </c>
    </row>
    <row r="5658" spans="1:32">
      <c r="A5658" t="s">
        <v>3042</v>
      </c>
      <c r="B5658" t="s">
        <v>19</v>
      </c>
      <c r="C5658" s="2">
        <v>245242000</v>
      </c>
      <c r="D5658" s="2">
        <v>252175000</v>
      </c>
      <c r="E5658" s="2">
        <v>253997000</v>
      </c>
      <c r="F5658" s="2">
        <v>242143000</v>
      </c>
      <c r="G5658" s="2">
        <v>243571000</v>
      </c>
      <c r="H5658" s="2">
        <v>244842000</v>
      </c>
      <c r="I5658" s="2">
        <v>245677000</v>
      </c>
      <c r="J5658" s="2">
        <v>246099000</v>
      </c>
      <c r="K5658" s="2">
        <v>245900000</v>
      </c>
      <c r="L5658" s="2">
        <v>245384000</v>
      </c>
      <c r="M5658" s="2">
        <v>244614000</v>
      </c>
      <c r="N5658" s="2">
        <v>243817000</v>
      </c>
      <c r="O5658" s="2">
        <v>243380000</v>
      </c>
      <c r="P5658" s="2">
        <v>242814000</v>
      </c>
      <c r="Q5658" s="2">
        <v>242305000</v>
      </c>
      <c r="R5658" s="2">
        <v>241886000</v>
      </c>
      <c r="S5658" s="2">
        <v>241556000</v>
      </c>
      <c r="T5658" s="2">
        <v>241116000</v>
      </c>
      <c r="U5658" s="2">
        <v>240844000</v>
      </c>
      <c r="V5658" s="2">
        <v>240595000</v>
      </c>
      <c r="W5658" s="2">
        <v>240343000</v>
      </c>
      <c r="X5658" s="2">
        <v>240173000</v>
      </c>
      <c r="Y5658" s="2">
        <v>240089000</v>
      </c>
      <c r="Z5658" s="2">
        <v>240170000</v>
      </c>
      <c r="AA5658" s="2">
        <v>240165000</v>
      </c>
      <c r="AB5658" s="2">
        <v>239785000</v>
      </c>
      <c r="AC5658" s="2">
        <v>239575000</v>
      </c>
      <c r="AD5658" s="2">
        <v>239513000</v>
      </c>
      <c r="AE5658" s="2">
        <v>239513000</v>
      </c>
      <c r="AF5658" s="2">
        <v>239434000</v>
      </c>
    </row>
    <row r="5659" spans="1:32">
      <c r="A5659" t="s">
        <v>3043</v>
      </c>
      <c r="B5659" t="s">
        <v>19</v>
      </c>
      <c r="C5659" s="2">
        <v>674885000</v>
      </c>
      <c r="D5659" s="2">
        <v>693963000</v>
      </c>
      <c r="E5659" s="2">
        <v>698977000</v>
      </c>
      <c r="F5659" s="2">
        <v>666355000</v>
      </c>
      <c r="G5659" s="2">
        <v>670285000</v>
      </c>
      <c r="H5659" s="2">
        <v>673782000</v>
      </c>
      <c r="I5659" s="2">
        <v>676082000</v>
      </c>
      <c r="J5659" s="2">
        <v>677243000</v>
      </c>
      <c r="K5659" s="2">
        <v>676695000</v>
      </c>
      <c r="L5659" s="2">
        <v>675274000</v>
      </c>
      <c r="M5659" s="2">
        <v>673154000</v>
      </c>
      <c r="N5659" s="2">
        <v>670963000</v>
      </c>
      <c r="O5659" s="2">
        <v>669759000</v>
      </c>
      <c r="P5659" s="2">
        <v>668201000</v>
      </c>
      <c r="Q5659" s="2">
        <v>666802000</v>
      </c>
      <c r="R5659" s="2">
        <v>665649000</v>
      </c>
      <c r="S5659" s="2">
        <v>664740000</v>
      </c>
      <c r="T5659" s="2">
        <v>663529000</v>
      </c>
      <c r="U5659" s="2">
        <v>662779000</v>
      </c>
      <c r="V5659" s="2">
        <v>662094000</v>
      </c>
      <c r="W5659" s="2">
        <v>661402000</v>
      </c>
      <c r="X5659" s="2">
        <v>660933000</v>
      </c>
      <c r="Y5659" s="2">
        <v>660703000</v>
      </c>
      <c r="Z5659" s="2">
        <v>660926000</v>
      </c>
      <c r="AA5659" s="2">
        <v>660912000</v>
      </c>
      <c r="AB5659" s="2">
        <v>659866000</v>
      </c>
      <c r="AC5659" s="2">
        <v>659290000</v>
      </c>
      <c r="AD5659" s="2">
        <v>659117000</v>
      </c>
      <c r="AE5659" s="2">
        <v>659117000</v>
      </c>
      <c r="AF5659" s="2">
        <v>658900000</v>
      </c>
    </row>
    <row r="5660" spans="1:32">
      <c r="A5660" t="s">
        <v>3044</v>
      </c>
      <c r="B5660" t="s">
        <v>19</v>
      </c>
      <c r="C5660" s="2">
        <v>12926700000</v>
      </c>
      <c r="D5660" s="2">
        <v>13292100000</v>
      </c>
      <c r="E5660" s="2">
        <v>13388200000</v>
      </c>
      <c r="F5660" s="2">
        <v>12763300000</v>
      </c>
      <c r="G5660" s="2">
        <v>12838600000</v>
      </c>
      <c r="H5660" s="2">
        <v>12905600000</v>
      </c>
      <c r="I5660" s="2">
        <v>12949600000</v>
      </c>
      <c r="J5660" s="2">
        <v>12971900000</v>
      </c>
      <c r="K5660" s="2">
        <v>12961400000</v>
      </c>
      <c r="L5660" s="2">
        <v>12934200000</v>
      </c>
      <c r="M5660" s="2">
        <v>12893600000</v>
      </c>
      <c r="N5660" s="2">
        <v>12851600000</v>
      </c>
      <c r="O5660" s="2">
        <v>12828500000</v>
      </c>
      <c r="P5660" s="2">
        <v>12798700000</v>
      </c>
      <c r="Q5660" s="2">
        <v>12771900000</v>
      </c>
      <c r="R5660" s="2">
        <v>12749800000</v>
      </c>
      <c r="S5660" s="2">
        <v>12732400000</v>
      </c>
      <c r="T5660" s="2">
        <v>12709200000</v>
      </c>
      <c r="U5660" s="2">
        <v>12694800000</v>
      </c>
      <c r="V5660" s="2">
        <v>12681700000</v>
      </c>
      <c r="W5660" s="2">
        <v>12668500000</v>
      </c>
      <c r="X5660" s="2">
        <v>12659500000</v>
      </c>
      <c r="Y5660" s="2">
        <v>12655100000</v>
      </c>
      <c r="Z5660" s="2">
        <v>12659400000</v>
      </c>
      <c r="AA5660" s="2">
        <v>12659100000</v>
      </c>
      <c r="AB5660" s="2">
        <v>12639100000</v>
      </c>
      <c r="AC5660" s="2">
        <v>12628000000</v>
      </c>
      <c r="AD5660" s="2">
        <v>12624700000</v>
      </c>
      <c r="AE5660" s="2">
        <v>12624700000</v>
      </c>
      <c r="AF5660" s="2">
        <v>12620500000</v>
      </c>
    </row>
    <row r="5661" spans="1:32">
      <c r="A5661" t="s">
        <v>3045</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3046</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70782300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3047</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3048</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3049</v>
      </c>
      <c r="B5665" t="s">
        <v>19</v>
      </c>
      <c r="C5665" s="2">
        <v>421613000</v>
      </c>
      <c r="D5665" s="2">
        <v>434612000</v>
      </c>
      <c r="E5665" s="2">
        <v>433322000</v>
      </c>
      <c r="F5665" s="2">
        <v>375191000</v>
      </c>
      <c r="G5665" s="2">
        <v>369869000</v>
      </c>
      <c r="H5665" s="2">
        <v>363756000</v>
      </c>
      <c r="I5665" s="2">
        <v>357332000</v>
      </c>
      <c r="J5665" s="2">
        <v>350779000</v>
      </c>
      <c r="K5665" s="2">
        <v>344150000</v>
      </c>
      <c r="L5665" s="2">
        <v>337753000</v>
      </c>
      <c r="M5665" s="2">
        <v>331334000</v>
      </c>
      <c r="N5665" s="2">
        <v>325097000</v>
      </c>
      <c r="O5665" s="2">
        <v>319329000</v>
      </c>
      <c r="P5665" s="2">
        <v>313555000</v>
      </c>
      <c r="Q5665" s="2">
        <v>307819000</v>
      </c>
      <c r="R5665" s="2">
        <v>302255000</v>
      </c>
      <c r="S5665" s="2">
        <v>296906000</v>
      </c>
      <c r="T5665" s="2">
        <v>291729000</v>
      </c>
      <c r="U5665" s="2">
        <v>286670000</v>
      </c>
      <c r="V5665" s="2">
        <v>281794000</v>
      </c>
      <c r="W5665" s="2">
        <v>277031000</v>
      </c>
      <c r="X5665" s="2">
        <v>272300000</v>
      </c>
      <c r="Y5665" s="2">
        <v>267590000</v>
      </c>
      <c r="Z5665" s="2">
        <v>263026000</v>
      </c>
      <c r="AA5665" s="2">
        <v>258526000</v>
      </c>
      <c r="AB5665" s="2">
        <v>253925000</v>
      </c>
      <c r="AC5665" s="2">
        <v>249344000</v>
      </c>
      <c r="AD5665" s="2">
        <v>244947000</v>
      </c>
      <c r="AE5665" s="2">
        <v>240501000</v>
      </c>
      <c r="AF5665" s="2">
        <v>236232000</v>
      </c>
    </row>
    <row r="5666" spans="1:32">
      <c r="A5666" t="s">
        <v>3050</v>
      </c>
      <c r="B5666" t="s">
        <v>19</v>
      </c>
      <c r="C5666" s="2">
        <v>2817890000</v>
      </c>
      <c r="D5666" s="2">
        <v>2904770000</v>
      </c>
      <c r="E5666" s="2">
        <v>2896150000</v>
      </c>
      <c r="F5666" s="2">
        <v>2507620000</v>
      </c>
      <c r="G5666" s="2">
        <v>2472050000</v>
      </c>
      <c r="H5666" s="2">
        <v>2431200000</v>
      </c>
      <c r="I5666" s="2">
        <v>2388260000</v>
      </c>
      <c r="J5666" s="2">
        <v>2344460000</v>
      </c>
      <c r="K5666" s="2">
        <v>2300160000</v>
      </c>
      <c r="L5666" s="2">
        <v>2257400000</v>
      </c>
      <c r="M5666" s="2">
        <v>2214500000</v>
      </c>
      <c r="N5666" s="2">
        <v>2172820000</v>
      </c>
      <c r="O5666" s="2">
        <v>2134270000</v>
      </c>
      <c r="P5666" s="2">
        <v>2095680000</v>
      </c>
      <c r="Q5666" s="2">
        <v>2057340000</v>
      </c>
      <c r="R5666" s="2">
        <v>2020150000</v>
      </c>
      <c r="S5666" s="2">
        <v>1984400000</v>
      </c>
      <c r="T5666" s="2">
        <v>1949800000</v>
      </c>
      <c r="U5666" s="2">
        <v>1915980000</v>
      </c>
      <c r="V5666" s="2">
        <v>1883400000</v>
      </c>
      <c r="W5666" s="2">
        <v>1851560000</v>
      </c>
      <c r="X5666" s="2">
        <v>1819940000</v>
      </c>
      <c r="Y5666" s="2">
        <v>1788470000</v>
      </c>
      <c r="Z5666" s="2">
        <v>1757960000</v>
      </c>
      <c r="AA5666" s="2">
        <v>1727890000</v>
      </c>
      <c r="AB5666" s="2">
        <v>1697130000</v>
      </c>
      <c r="AC5666" s="2">
        <v>1666520000</v>
      </c>
      <c r="AD5666" s="2">
        <v>1637120000</v>
      </c>
      <c r="AE5666" s="2">
        <v>1607410000</v>
      </c>
      <c r="AF5666" s="2">
        <v>1578880000</v>
      </c>
    </row>
    <row r="5667" spans="1:32">
      <c r="A5667" t="s">
        <v>3051</v>
      </c>
      <c r="B5667" t="s">
        <v>19</v>
      </c>
      <c r="C5667" s="2">
        <v>6897710000</v>
      </c>
      <c r="D5667" s="2">
        <v>7110380000</v>
      </c>
      <c r="E5667" s="2">
        <v>7089280000</v>
      </c>
      <c r="F5667" s="2">
        <v>6138240000</v>
      </c>
      <c r="G5667" s="2">
        <v>6051170000</v>
      </c>
      <c r="H5667" s="2">
        <v>5951160000</v>
      </c>
      <c r="I5667" s="2">
        <v>5846060000</v>
      </c>
      <c r="J5667" s="2">
        <v>5738850000</v>
      </c>
      <c r="K5667" s="2">
        <v>5630400000</v>
      </c>
      <c r="L5667" s="2">
        <v>5525740000</v>
      </c>
      <c r="M5667" s="2">
        <v>5420720000</v>
      </c>
      <c r="N5667" s="2">
        <v>5318690000</v>
      </c>
      <c r="O5667" s="2">
        <v>5224320000</v>
      </c>
      <c r="P5667" s="2">
        <v>5129860000</v>
      </c>
      <c r="Q5667" s="2">
        <v>5036010000</v>
      </c>
      <c r="R5667" s="2">
        <v>4944980000</v>
      </c>
      <c r="S5667" s="2">
        <v>4857470000</v>
      </c>
      <c r="T5667" s="2">
        <v>4772770000</v>
      </c>
      <c r="U5667" s="2">
        <v>4690010000</v>
      </c>
      <c r="V5667" s="2">
        <v>4610230000</v>
      </c>
      <c r="W5667" s="2">
        <v>4532310000</v>
      </c>
      <c r="X5667" s="2">
        <v>4454910000</v>
      </c>
      <c r="Y5667" s="2">
        <v>4377860000</v>
      </c>
      <c r="Z5667" s="2">
        <v>4303190000</v>
      </c>
      <c r="AA5667" s="2">
        <v>4229570000</v>
      </c>
      <c r="AB5667" s="2">
        <v>4154280000</v>
      </c>
      <c r="AC5667" s="2">
        <v>4079350000</v>
      </c>
      <c r="AD5667" s="2">
        <v>4007400000</v>
      </c>
      <c r="AE5667" s="2">
        <v>3934670000</v>
      </c>
      <c r="AF5667" s="2">
        <v>3864830000</v>
      </c>
    </row>
    <row r="5668" spans="1:32">
      <c r="A5668" t="s">
        <v>3052</v>
      </c>
      <c r="B5668" t="s">
        <v>19</v>
      </c>
      <c r="C5668" s="2">
        <v>630380000</v>
      </c>
      <c r="D5668" s="2">
        <v>649816000</v>
      </c>
      <c r="E5668" s="2">
        <v>647887000</v>
      </c>
      <c r="F5668" s="2">
        <v>560972000</v>
      </c>
      <c r="G5668" s="2">
        <v>553014000</v>
      </c>
      <c r="H5668" s="2">
        <v>543875000</v>
      </c>
      <c r="I5668" s="2">
        <v>534270000</v>
      </c>
      <c r="J5668" s="2">
        <v>524471000</v>
      </c>
      <c r="K5668" s="2">
        <v>514561000</v>
      </c>
      <c r="L5668" s="2">
        <v>504995000</v>
      </c>
      <c r="M5668" s="2">
        <v>495398000</v>
      </c>
      <c r="N5668" s="2">
        <v>486074000</v>
      </c>
      <c r="O5668" s="2">
        <v>477449000</v>
      </c>
      <c r="P5668" s="2">
        <v>468816000</v>
      </c>
      <c r="Q5668" s="2">
        <v>460240000</v>
      </c>
      <c r="R5668" s="2">
        <v>451920000</v>
      </c>
      <c r="S5668" s="2">
        <v>443923000</v>
      </c>
      <c r="T5668" s="2">
        <v>436182000</v>
      </c>
      <c r="U5668" s="2">
        <v>428618000</v>
      </c>
      <c r="V5668" s="2">
        <v>421328000</v>
      </c>
      <c r="W5668" s="2">
        <v>414206000</v>
      </c>
      <c r="X5668" s="2">
        <v>407133000</v>
      </c>
      <c r="Y5668" s="2">
        <v>400091000</v>
      </c>
      <c r="Z5668" s="2">
        <v>393267000</v>
      </c>
      <c r="AA5668" s="2">
        <v>386539000</v>
      </c>
      <c r="AB5668" s="2">
        <v>379659000</v>
      </c>
      <c r="AC5668" s="2">
        <v>372810000</v>
      </c>
      <c r="AD5668" s="2">
        <v>366235000</v>
      </c>
      <c r="AE5668" s="2">
        <v>359588000</v>
      </c>
      <c r="AF5668" s="2">
        <v>353206000</v>
      </c>
    </row>
    <row r="5669" spans="1:32">
      <c r="A5669" t="s">
        <v>3053</v>
      </c>
      <c r="B5669" t="s">
        <v>19</v>
      </c>
      <c r="C5669" s="2">
        <v>569993000</v>
      </c>
      <c r="D5669" s="2">
        <v>587567000</v>
      </c>
      <c r="E5669" s="2">
        <v>585823000</v>
      </c>
      <c r="F5669" s="2">
        <v>507234000</v>
      </c>
      <c r="G5669" s="2">
        <v>500038000</v>
      </c>
      <c r="H5669" s="2">
        <v>491775000</v>
      </c>
      <c r="I5669" s="2">
        <v>483089000</v>
      </c>
      <c r="J5669" s="2">
        <v>474230000</v>
      </c>
      <c r="K5669" s="2">
        <v>465268000</v>
      </c>
      <c r="L5669" s="2">
        <v>456619000</v>
      </c>
      <c r="M5669" s="2">
        <v>447941000</v>
      </c>
      <c r="N5669" s="2">
        <v>439510000</v>
      </c>
      <c r="O5669" s="2">
        <v>431712000</v>
      </c>
      <c r="P5669" s="2">
        <v>423906000</v>
      </c>
      <c r="Q5669" s="2">
        <v>416151000</v>
      </c>
      <c r="R5669" s="2">
        <v>408629000</v>
      </c>
      <c r="S5669" s="2">
        <v>401397000</v>
      </c>
      <c r="T5669" s="2">
        <v>394398000</v>
      </c>
      <c r="U5669" s="2">
        <v>387559000</v>
      </c>
      <c r="V5669" s="2">
        <v>380967000</v>
      </c>
      <c r="W5669" s="2">
        <v>374527000</v>
      </c>
      <c r="X5669" s="2">
        <v>368131000</v>
      </c>
      <c r="Y5669" s="2">
        <v>361765000</v>
      </c>
      <c r="Z5669" s="2">
        <v>355594000</v>
      </c>
      <c r="AA5669" s="2">
        <v>349511000</v>
      </c>
      <c r="AB5669" s="2">
        <v>343289000</v>
      </c>
      <c r="AC5669" s="2">
        <v>337097000</v>
      </c>
      <c r="AD5669" s="2">
        <v>331152000</v>
      </c>
      <c r="AE5669" s="2">
        <v>325141000</v>
      </c>
      <c r="AF5669" s="2">
        <v>319370000</v>
      </c>
    </row>
    <row r="5670" spans="1:32">
      <c r="A5670" t="s">
        <v>3054</v>
      </c>
      <c r="B5670" t="s">
        <v>19</v>
      </c>
      <c r="C5670" s="2">
        <v>325699000</v>
      </c>
      <c r="D5670" s="2">
        <v>335741000</v>
      </c>
      <c r="E5670" s="2">
        <v>334744000</v>
      </c>
      <c r="F5670" s="2">
        <v>289838000</v>
      </c>
      <c r="G5670" s="2">
        <v>285726000</v>
      </c>
      <c r="H5670" s="2">
        <v>281004000</v>
      </c>
      <c r="I5670" s="2">
        <v>276042000</v>
      </c>
      <c r="J5670" s="2">
        <v>270979000</v>
      </c>
      <c r="K5670" s="2">
        <v>265858000</v>
      </c>
      <c r="L5670" s="2">
        <v>260916000</v>
      </c>
      <c r="M5670" s="2">
        <v>255958000</v>
      </c>
      <c r="N5670" s="2">
        <v>251140000</v>
      </c>
      <c r="O5670" s="2">
        <v>246684000</v>
      </c>
      <c r="P5670" s="2">
        <v>242224000</v>
      </c>
      <c r="Q5670" s="2">
        <v>237792000</v>
      </c>
      <c r="R5670" s="2">
        <v>233494000</v>
      </c>
      <c r="S5670" s="2">
        <v>229362000</v>
      </c>
      <c r="T5670" s="2">
        <v>225363000</v>
      </c>
      <c r="U5670" s="2">
        <v>221455000</v>
      </c>
      <c r="V5670" s="2">
        <v>217688000</v>
      </c>
      <c r="W5670" s="2">
        <v>214008000</v>
      </c>
      <c r="X5670" s="2">
        <v>210354000</v>
      </c>
      <c r="Y5670" s="2">
        <v>206716000</v>
      </c>
      <c r="Z5670" s="2">
        <v>203190000</v>
      </c>
      <c r="AA5670" s="2">
        <v>199714000</v>
      </c>
      <c r="AB5670" s="2">
        <v>196159000</v>
      </c>
      <c r="AC5670" s="2">
        <v>192620000</v>
      </c>
      <c r="AD5670" s="2">
        <v>189223000</v>
      </c>
      <c r="AE5670" s="2">
        <v>185789000</v>
      </c>
      <c r="AF5670" s="2">
        <v>182491000</v>
      </c>
    </row>
    <row r="5671" spans="1:32">
      <c r="A5671" t="s">
        <v>3055</v>
      </c>
      <c r="B5671" t="s">
        <v>19</v>
      </c>
      <c r="C5671" s="2">
        <v>66582800</v>
      </c>
      <c r="D5671" s="2">
        <v>68635700</v>
      </c>
      <c r="E5671" s="2">
        <v>68431900</v>
      </c>
      <c r="F5671" s="2">
        <v>59251700</v>
      </c>
      <c r="G5671" s="2">
        <v>58411200</v>
      </c>
      <c r="H5671" s="2">
        <v>57445900</v>
      </c>
      <c r="I5671" s="2">
        <v>56431300</v>
      </c>
      <c r="J5671" s="2">
        <v>55396400</v>
      </c>
      <c r="K5671" s="2">
        <v>54349600</v>
      </c>
      <c r="L5671" s="2">
        <v>53339300</v>
      </c>
      <c r="M5671" s="2">
        <v>52325600</v>
      </c>
      <c r="N5671" s="2">
        <v>51340700</v>
      </c>
      <c r="O5671" s="2">
        <v>50429800</v>
      </c>
      <c r="P5671" s="2">
        <v>49517900</v>
      </c>
      <c r="Q5671" s="2">
        <v>48612000</v>
      </c>
      <c r="R5671" s="2">
        <v>47733300</v>
      </c>
      <c r="S5671" s="2">
        <v>46888600</v>
      </c>
      <c r="T5671" s="2">
        <v>46071000</v>
      </c>
      <c r="U5671" s="2">
        <v>45272100</v>
      </c>
      <c r="V5671" s="2">
        <v>44502000</v>
      </c>
      <c r="W5671" s="2">
        <v>43749800</v>
      </c>
      <c r="X5671" s="2">
        <v>43002700</v>
      </c>
      <c r="Y5671" s="2">
        <v>42259000</v>
      </c>
      <c r="Z5671" s="2">
        <v>41538200</v>
      </c>
      <c r="AA5671" s="2">
        <v>40827600</v>
      </c>
      <c r="AB5671" s="2">
        <v>40100800</v>
      </c>
      <c r="AC5671" s="2">
        <v>39377500</v>
      </c>
      <c r="AD5671" s="2">
        <v>38683000</v>
      </c>
      <c r="AE5671" s="2">
        <v>37980900</v>
      </c>
      <c r="AF5671" s="2">
        <v>37306800</v>
      </c>
    </row>
    <row r="5672" spans="1:32">
      <c r="A5672" t="s">
        <v>3056</v>
      </c>
      <c r="B5672" t="s">
        <v>19</v>
      </c>
      <c r="C5672" s="2">
        <v>129715000</v>
      </c>
      <c r="D5672" s="2">
        <v>133714000</v>
      </c>
      <c r="E5672" s="2">
        <v>133317000</v>
      </c>
      <c r="F5672" s="2">
        <v>115433000</v>
      </c>
      <c r="G5672" s="2">
        <v>113795000</v>
      </c>
      <c r="H5672" s="2">
        <v>111915000</v>
      </c>
      <c r="I5672" s="2">
        <v>109938000</v>
      </c>
      <c r="J5672" s="2">
        <v>107922000</v>
      </c>
      <c r="K5672" s="2">
        <v>105882000</v>
      </c>
      <c r="L5672" s="2">
        <v>103914000</v>
      </c>
      <c r="M5672" s="2">
        <v>101939000</v>
      </c>
      <c r="N5672" s="2">
        <v>100021000</v>
      </c>
      <c r="O5672" s="2">
        <v>98245900</v>
      </c>
      <c r="P5672" s="2">
        <v>96469600</v>
      </c>
      <c r="Q5672" s="2">
        <v>94704700</v>
      </c>
      <c r="R5672" s="2">
        <v>92992800</v>
      </c>
      <c r="S5672" s="2">
        <v>91347100</v>
      </c>
      <c r="T5672" s="2">
        <v>89754300</v>
      </c>
      <c r="U5672" s="2">
        <v>88197900</v>
      </c>
      <c r="V5672" s="2">
        <v>86697700</v>
      </c>
      <c r="W5672" s="2">
        <v>85232300</v>
      </c>
      <c r="X5672" s="2">
        <v>83776800</v>
      </c>
      <c r="Y5672" s="2">
        <v>82327900</v>
      </c>
      <c r="Z5672" s="2">
        <v>80923600</v>
      </c>
      <c r="AA5672" s="2">
        <v>79539200</v>
      </c>
      <c r="AB5672" s="2">
        <v>78123400</v>
      </c>
      <c r="AC5672" s="2">
        <v>76714200</v>
      </c>
      <c r="AD5672" s="2">
        <v>75361200</v>
      </c>
      <c r="AE5672" s="2">
        <v>73993300</v>
      </c>
      <c r="AF5672" s="2">
        <v>72680100</v>
      </c>
    </row>
    <row r="5673" spans="1:32">
      <c r="A5673" t="s">
        <v>3057</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3058</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3059</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3060</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3061</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3062</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3063</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3064</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3065</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3066</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3067</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3068</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3069</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3070</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3071</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3072</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3073</v>
      </c>
      <c r="B5689" t="s">
        <v>19</v>
      </c>
      <c r="C5689" s="2">
        <v>61532100000</v>
      </c>
      <c r="D5689" s="2">
        <v>71484500000</v>
      </c>
      <c r="E5689" s="2">
        <v>76240700000</v>
      </c>
      <c r="F5689" s="2">
        <v>68077100000</v>
      </c>
      <c r="G5689" s="2">
        <v>64996200000</v>
      </c>
      <c r="H5689" s="2">
        <v>62653700000</v>
      </c>
      <c r="I5689" s="2">
        <v>60722800000</v>
      </c>
      <c r="J5689" s="2">
        <v>59075900000</v>
      </c>
      <c r="K5689" s="2">
        <v>57741300000</v>
      </c>
      <c r="L5689" s="2">
        <v>56527400000</v>
      </c>
      <c r="M5689" s="2">
        <v>55448400000</v>
      </c>
      <c r="N5689" s="2">
        <v>54376500000</v>
      </c>
      <c r="O5689" s="2">
        <v>53425300000</v>
      </c>
      <c r="P5689" s="2">
        <v>52417200000</v>
      </c>
      <c r="Q5689" s="2">
        <v>51416300000</v>
      </c>
      <c r="R5689" s="2">
        <v>50415400000</v>
      </c>
      <c r="S5689" s="2">
        <v>49471300000</v>
      </c>
      <c r="T5689" s="2">
        <v>48576800000</v>
      </c>
      <c r="U5689" s="2">
        <v>47710800000</v>
      </c>
      <c r="V5689" s="2">
        <v>46873100000</v>
      </c>
      <c r="W5689" s="2">
        <v>46127700000</v>
      </c>
      <c r="X5689" s="2">
        <v>45389500000</v>
      </c>
      <c r="Y5689" s="2">
        <v>44722200000</v>
      </c>
      <c r="Z5689" s="2">
        <v>44054900000</v>
      </c>
      <c r="AA5689" s="2">
        <v>43458600000</v>
      </c>
      <c r="AB5689" s="2">
        <v>42975900000</v>
      </c>
      <c r="AC5689" s="2">
        <v>42471900000</v>
      </c>
      <c r="AD5689" s="2">
        <v>41939500000</v>
      </c>
      <c r="AE5689" s="2">
        <v>41414200000</v>
      </c>
      <c r="AF5689" s="2">
        <v>40874700000</v>
      </c>
    </row>
    <row r="5690" spans="1:32">
      <c r="A5690" t="s">
        <v>3074</v>
      </c>
      <c r="B5690" t="s">
        <v>19</v>
      </c>
      <c r="C5690" s="2">
        <v>425189000000</v>
      </c>
      <c r="D5690" s="2">
        <v>493960000000</v>
      </c>
      <c r="E5690" s="2">
        <v>526826000000</v>
      </c>
      <c r="F5690" s="2">
        <v>470415000000</v>
      </c>
      <c r="G5690" s="2">
        <v>449126000000</v>
      </c>
      <c r="H5690" s="2">
        <v>432939000000</v>
      </c>
      <c r="I5690" s="2">
        <v>419597000000</v>
      </c>
      <c r="J5690" s="2">
        <v>408216000000</v>
      </c>
      <c r="K5690" s="2">
        <v>398994000000</v>
      </c>
      <c r="L5690" s="2">
        <v>390606000000</v>
      </c>
      <c r="M5690" s="2">
        <v>383150000000</v>
      </c>
      <c r="N5690" s="2">
        <v>375743000000</v>
      </c>
      <c r="O5690" s="2">
        <v>369170000000</v>
      </c>
      <c r="P5690" s="2">
        <v>362205000000</v>
      </c>
      <c r="Q5690" s="2">
        <v>355288000000</v>
      </c>
      <c r="R5690" s="2">
        <v>348372000000</v>
      </c>
      <c r="S5690" s="2">
        <v>341848000000</v>
      </c>
      <c r="T5690" s="2">
        <v>335667000000</v>
      </c>
      <c r="U5690" s="2">
        <v>329683000000</v>
      </c>
      <c r="V5690" s="2">
        <v>323895000000</v>
      </c>
      <c r="W5690" s="2">
        <v>318744000000</v>
      </c>
      <c r="X5690" s="2">
        <v>313643000000</v>
      </c>
      <c r="Y5690" s="2">
        <v>309032000000</v>
      </c>
      <c r="Z5690" s="2">
        <v>304421000000</v>
      </c>
      <c r="AA5690" s="2">
        <v>300300000000</v>
      </c>
      <c r="AB5690" s="2">
        <v>296965000000</v>
      </c>
      <c r="AC5690" s="2">
        <v>293482000000</v>
      </c>
      <c r="AD5690" s="2">
        <v>289803000000</v>
      </c>
      <c r="AE5690" s="2">
        <v>286173000000</v>
      </c>
      <c r="AF5690" s="2">
        <v>282445000000</v>
      </c>
    </row>
    <row r="5691" spans="1:32">
      <c r="A5691" t="s">
        <v>3075</v>
      </c>
      <c r="B5691" t="s">
        <v>19</v>
      </c>
      <c r="C5691" s="2">
        <v>8005330000</v>
      </c>
      <c r="D5691" s="2">
        <v>9300150000</v>
      </c>
      <c r="E5691" s="2">
        <v>9918930000</v>
      </c>
      <c r="F5691" s="2">
        <v>8856840000</v>
      </c>
      <c r="G5691" s="2">
        <v>8456020000</v>
      </c>
      <c r="H5691" s="2">
        <v>8151250000</v>
      </c>
      <c r="I5691" s="2">
        <v>7900050000</v>
      </c>
      <c r="J5691" s="2">
        <v>7685780000</v>
      </c>
      <c r="K5691" s="2">
        <v>7512160000</v>
      </c>
      <c r="L5691" s="2">
        <v>7354230000</v>
      </c>
      <c r="M5691" s="2">
        <v>7213850000</v>
      </c>
      <c r="N5691" s="2">
        <v>7074390000</v>
      </c>
      <c r="O5691" s="2">
        <v>6950640000</v>
      </c>
      <c r="P5691" s="2">
        <v>6819490000</v>
      </c>
      <c r="Q5691" s="2">
        <v>6689270000</v>
      </c>
      <c r="R5691" s="2">
        <v>6559050000</v>
      </c>
      <c r="S5691" s="2">
        <v>6436220000</v>
      </c>
      <c r="T5691" s="2">
        <v>6319850000</v>
      </c>
      <c r="U5691" s="2">
        <v>6207180000</v>
      </c>
      <c r="V5691" s="2">
        <v>6098200000</v>
      </c>
      <c r="W5691" s="2">
        <v>6001230000</v>
      </c>
      <c r="X5691" s="2">
        <v>5905180000</v>
      </c>
      <c r="Y5691" s="2">
        <v>5818370000</v>
      </c>
      <c r="Z5691" s="2">
        <v>5731550000</v>
      </c>
      <c r="AA5691" s="2">
        <v>5653970000</v>
      </c>
      <c r="AB5691" s="2">
        <v>5591170000</v>
      </c>
      <c r="AC5691" s="2">
        <v>5525600000</v>
      </c>
      <c r="AD5691" s="2">
        <v>5456330000</v>
      </c>
      <c r="AE5691" s="2">
        <v>5387990000</v>
      </c>
      <c r="AF5691" s="2">
        <v>5317800000</v>
      </c>
    </row>
    <row r="5692" spans="1:32">
      <c r="A5692" t="s">
        <v>3076</v>
      </c>
      <c r="B5692" t="s">
        <v>19</v>
      </c>
      <c r="C5692" s="2">
        <v>67741300000</v>
      </c>
      <c r="D5692" s="2">
        <v>78698100000</v>
      </c>
      <c r="E5692" s="2">
        <v>83934200000</v>
      </c>
      <c r="F5692" s="2">
        <v>74946800000</v>
      </c>
      <c r="G5692" s="2">
        <v>71555100000</v>
      </c>
      <c r="H5692" s="2">
        <v>68976100000</v>
      </c>
      <c r="I5692" s="2">
        <v>66850400000</v>
      </c>
      <c r="J5692" s="2">
        <v>65037300000</v>
      </c>
      <c r="K5692" s="2">
        <v>63568000000</v>
      </c>
      <c r="L5692" s="2">
        <v>62231600000</v>
      </c>
      <c r="M5692" s="2">
        <v>61043700000</v>
      </c>
      <c r="N5692" s="2">
        <v>59863700000</v>
      </c>
      <c r="O5692" s="2">
        <v>58816400000</v>
      </c>
      <c r="P5692" s="2">
        <v>57706700000</v>
      </c>
      <c r="Q5692" s="2">
        <v>56604800000</v>
      </c>
      <c r="R5692" s="2">
        <v>55502800000</v>
      </c>
      <c r="S5692" s="2">
        <v>54463400000</v>
      </c>
      <c r="T5692" s="2">
        <v>53478700000</v>
      </c>
      <c r="U5692" s="2">
        <v>52525300000</v>
      </c>
      <c r="V5692" s="2">
        <v>51603100000</v>
      </c>
      <c r="W5692" s="2">
        <v>50782500000</v>
      </c>
      <c r="X5692" s="2">
        <v>49969700000</v>
      </c>
      <c r="Y5692" s="2">
        <v>49235100000</v>
      </c>
      <c r="Z5692" s="2">
        <v>48500500000</v>
      </c>
      <c r="AA5692" s="2">
        <v>47844000000</v>
      </c>
      <c r="AB5692" s="2">
        <v>47312600000</v>
      </c>
      <c r="AC5692" s="2">
        <v>46757700000</v>
      </c>
      <c r="AD5692" s="2">
        <v>46171600000</v>
      </c>
      <c r="AE5692" s="2">
        <v>45593300000</v>
      </c>
      <c r="AF5692" s="2">
        <v>44999300000</v>
      </c>
    </row>
    <row r="5693" spans="1:32">
      <c r="A5693" t="s">
        <v>3077</v>
      </c>
      <c r="B5693" t="s">
        <v>19</v>
      </c>
      <c r="C5693" s="2">
        <v>66886800000</v>
      </c>
      <c r="D5693" s="2">
        <v>77705400000</v>
      </c>
      <c r="E5693" s="2">
        <v>82875400000</v>
      </c>
      <c r="F5693" s="2">
        <v>74001400000</v>
      </c>
      <c r="G5693" s="2">
        <v>70652500000</v>
      </c>
      <c r="H5693" s="2">
        <v>68106000000</v>
      </c>
      <c r="I5693" s="2">
        <v>66007100000</v>
      </c>
      <c r="J5693" s="2">
        <v>64216900000</v>
      </c>
      <c r="K5693" s="2">
        <v>62766200000</v>
      </c>
      <c r="L5693" s="2">
        <v>61446600000</v>
      </c>
      <c r="M5693" s="2">
        <v>60273700000</v>
      </c>
      <c r="N5693" s="2">
        <v>59108500000</v>
      </c>
      <c r="O5693" s="2">
        <v>58074500000</v>
      </c>
      <c r="P5693" s="2">
        <v>56978800000</v>
      </c>
      <c r="Q5693" s="2">
        <v>55890800000</v>
      </c>
      <c r="R5693" s="2">
        <v>54802700000</v>
      </c>
      <c r="S5693" s="2">
        <v>53776400000</v>
      </c>
      <c r="T5693" s="2">
        <v>52804100000</v>
      </c>
      <c r="U5693" s="2">
        <v>51862700000</v>
      </c>
      <c r="V5693" s="2">
        <v>50952200000</v>
      </c>
      <c r="W5693" s="2">
        <v>50141900000</v>
      </c>
      <c r="X5693" s="2">
        <v>49339400000</v>
      </c>
      <c r="Y5693" s="2">
        <v>48614100000</v>
      </c>
      <c r="Z5693" s="2">
        <v>47888700000</v>
      </c>
      <c r="AA5693" s="2">
        <v>47240500000</v>
      </c>
      <c r="AB5693" s="2">
        <v>46715800000</v>
      </c>
      <c r="AC5693" s="2">
        <v>46167900000</v>
      </c>
      <c r="AD5693" s="2">
        <v>45589200000</v>
      </c>
      <c r="AE5693" s="2">
        <v>45018200000</v>
      </c>
      <c r="AF5693" s="2">
        <v>44431700000</v>
      </c>
    </row>
    <row r="5694" spans="1:32">
      <c r="A5694" t="s">
        <v>3078</v>
      </c>
      <c r="B5694" t="s">
        <v>19</v>
      </c>
      <c r="C5694" s="2">
        <v>1809710000</v>
      </c>
      <c r="D5694" s="2">
        <v>2102410000</v>
      </c>
      <c r="E5694" s="2">
        <v>2242300000</v>
      </c>
      <c r="F5694" s="2">
        <v>2002200000</v>
      </c>
      <c r="G5694" s="2">
        <v>1911590000</v>
      </c>
      <c r="H5694" s="2">
        <v>1842690000</v>
      </c>
      <c r="I5694" s="2">
        <v>1785900000</v>
      </c>
      <c r="J5694" s="2">
        <v>1737470000</v>
      </c>
      <c r="K5694" s="2">
        <v>1698220000</v>
      </c>
      <c r="L5694" s="2">
        <v>1662520000</v>
      </c>
      <c r="M5694" s="2">
        <v>1630780000</v>
      </c>
      <c r="N5694" s="2">
        <v>1599250000</v>
      </c>
      <c r="O5694" s="2">
        <v>1571280000</v>
      </c>
      <c r="P5694" s="2">
        <v>1541630000</v>
      </c>
      <c r="Q5694" s="2">
        <v>1512190000</v>
      </c>
      <c r="R5694" s="2">
        <v>1482760000</v>
      </c>
      <c r="S5694" s="2">
        <v>1454990000</v>
      </c>
      <c r="T5694" s="2">
        <v>1428680000</v>
      </c>
      <c r="U5694" s="2">
        <v>1403210000</v>
      </c>
      <c r="V5694" s="2">
        <v>1378570000</v>
      </c>
      <c r="W5694" s="2">
        <v>1356650000</v>
      </c>
      <c r="X5694" s="2">
        <v>1334940000</v>
      </c>
      <c r="Y5694" s="2">
        <v>1315310000</v>
      </c>
      <c r="Z5694" s="2">
        <v>1295690000</v>
      </c>
      <c r="AA5694" s="2">
        <v>1278150000</v>
      </c>
      <c r="AB5694" s="2">
        <v>1263950000</v>
      </c>
      <c r="AC5694" s="2">
        <v>1249130000</v>
      </c>
      <c r="AD5694" s="2">
        <v>1233470000</v>
      </c>
      <c r="AE5694" s="2">
        <v>1218020000</v>
      </c>
      <c r="AF5694" s="2">
        <v>1202160000</v>
      </c>
    </row>
    <row r="5695" spans="1:32">
      <c r="A5695" t="s">
        <v>3079</v>
      </c>
      <c r="B5695" t="s">
        <v>19</v>
      </c>
      <c r="C5695" s="2">
        <v>3671590000</v>
      </c>
      <c r="D5695" s="2">
        <v>4265450000</v>
      </c>
      <c r="E5695" s="2">
        <v>4549250000</v>
      </c>
      <c r="F5695" s="2">
        <v>4062130000</v>
      </c>
      <c r="G5695" s="2">
        <v>3878300000</v>
      </c>
      <c r="H5695" s="2">
        <v>3738520000</v>
      </c>
      <c r="I5695" s="2">
        <v>3623300000</v>
      </c>
      <c r="J5695" s="2">
        <v>3525030000</v>
      </c>
      <c r="K5695" s="2">
        <v>3445400000</v>
      </c>
      <c r="L5695" s="2">
        <v>3372970000</v>
      </c>
      <c r="M5695" s="2">
        <v>3308580000</v>
      </c>
      <c r="N5695" s="2">
        <v>3244620000</v>
      </c>
      <c r="O5695" s="2">
        <v>3187860000</v>
      </c>
      <c r="P5695" s="2">
        <v>3127710000</v>
      </c>
      <c r="Q5695" s="2">
        <v>3067990000</v>
      </c>
      <c r="R5695" s="2">
        <v>3008270000</v>
      </c>
      <c r="S5695" s="2">
        <v>2951930000</v>
      </c>
      <c r="T5695" s="2">
        <v>2898560000</v>
      </c>
      <c r="U5695" s="2">
        <v>2846880000</v>
      </c>
      <c r="V5695" s="2">
        <v>2796900000</v>
      </c>
      <c r="W5695" s="2">
        <v>2752420000</v>
      </c>
      <c r="X5695" s="2">
        <v>2708370000</v>
      </c>
      <c r="Y5695" s="2">
        <v>2668550000</v>
      </c>
      <c r="Z5695" s="2">
        <v>2628740000</v>
      </c>
      <c r="AA5695" s="2">
        <v>2593160000</v>
      </c>
      <c r="AB5695" s="2">
        <v>2564350000</v>
      </c>
      <c r="AC5695" s="2">
        <v>2534280000</v>
      </c>
      <c r="AD5695" s="2">
        <v>2502510000</v>
      </c>
      <c r="AE5695" s="2">
        <v>2471170000</v>
      </c>
      <c r="AF5695" s="2">
        <v>2438970000</v>
      </c>
    </row>
    <row r="5696" spans="1:32">
      <c r="A5696" t="s">
        <v>3080</v>
      </c>
      <c r="B5696" t="s">
        <v>19</v>
      </c>
      <c r="C5696" s="2">
        <v>34938300000</v>
      </c>
      <c r="D5696" s="2">
        <v>40589400000</v>
      </c>
      <c r="E5696" s="2">
        <v>43289900000</v>
      </c>
      <c r="F5696" s="2">
        <v>38654600000</v>
      </c>
      <c r="G5696" s="2">
        <v>36905300000</v>
      </c>
      <c r="H5696" s="2">
        <v>35575100000</v>
      </c>
      <c r="I5696" s="2">
        <v>34478800000</v>
      </c>
      <c r="J5696" s="2">
        <v>33543700000</v>
      </c>
      <c r="K5696" s="2">
        <v>32785900000</v>
      </c>
      <c r="L5696" s="2">
        <v>32096600000</v>
      </c>
      <c r="M5696" s="2">
        <v>31484000000</v>
      </c>
      <c r="N5696" s="2">
        <v>30875300000</v>
      </c>
      <c r="O5696" s="2">
        <v>30335200000</v>
      </c>
      <c r="P5696" s="2">
        <v>29762800000</v>
      </c>
      <c r="Q5696" s="2">
        <v>29194500000</v>
      </c>
      <c r="R5696" s="2">
        <v>28626200000</v>
      </c>
      <c r="S5696" s="2">
        <v>28090100000</v>
      </c>
      <c r="T5696" s="2">
        <v>27582200000</v>
      </c>
      <c r="U5696" s="2">
        <v>27090500000</v>
      </c>
      <c r="V5696" s="2">
        <v>26614800000</v>
      </c>
      <c r="W5696" s="2">
        <v>26191600000</v>
      </c>
      <c r="X5696" s="2">
        <v>25772400000</v>
      </c>
      <c r="Y5696" s="2">
        <v>25393500000</v>
      </c>
      <c r="Z5696" s="2">
        <v>25014600000</v>
      </c>
      <c r="AA5696" s="2">
        <v>24676100000</v>
      </c>
      <c r="AB5696" s="2">
        <v>24402000000</v>
      </c>
      <c r="AC5696" s="2">
        <v>24115800000</v>
      </c>
      <c r="AD5696" s="2">
        <v>23813500000</v>
      </c>
      <c r="AE5696" s="2">
        <v>23515200000</v>
      </c>
      <c r="AF5696" s="2">
        <v>23208900000</v>
      </c>
    </row>
    <row r="5697" spans="1:32">
      <c r="A5697" t="s">
        <v>3081</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3082</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3083</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3084</v>
      </c>
      <c r="B5700" t="s">
        <v>19</v>
      </c>
      <c r="C5700">
        <v>0.44939499999999999</v>
      </c>
      <c r="D5700">
        <v>0.44758999999999999</v>
      </c>
      <c r="E5700">
        <v>0.44578600000000002</v>
      </c>
      <c r="F5700">
        <v>0.44398100000000001</v>
      </c>
      <c r="G5700">
        <v>0.44217600000000001</v>
      </c>
      <c r="H5700">
        <v>0.44037100000000001</v>
      </c>
      <c r="I5700">
        <v>0.43856600000000001</v>
      </c>
      <c r="J5700">
        <v>0.43676199999999998</v>
      </c>
      <c r="K5700">
        <v>0.43495699999999998</v>
      </c>
      <c r="L5700">
        <v>0.43315199999999998</v>
      </c>
      <c r="M5700">
        <v>0.43134699999999998</v>
      </c>
      <c r="N5700">
        <v>0.42954199999999998</v>
      </c>
      <c r="O5700">
        <v>0.42773800000000001</v>
      </c>
      <c r="P5700">
        <v>0.42593300000000001</v>
      </c>
      <c r="Q5700">
        <v>0.424128</v>
      </c>
      <c r="R5700">
        <v>0.422323</v>
      </c>
      <c r="S5700">
        <v>0.420518</v>
      </c>
      <c r="T5700">
        <v>0.41871399999999998</v>
      </c>
      <c r="U5700">
        <v>0.41690899999999997</v>
      </c>
      <c r="V5700">
        <v>0.41510399999999997</v>
      </c>
      <c r="W5700">
        <v>0.41329900000000003</v>
      </c>
      <c r="X5700">
        <v>0.41149400000000003</v>
      </c>
      <c r="Y5700">
        <v>0.40969</v>
      </c>
      <c r="Z5700">
        <v>0.407885</v>
      </c>
      <c r="AA5700">
        <v>0.40608</v>
      </c>
      <c r="AB5700">
        <v>0.404275</v>
      </c>
      <c r="AC5700">
        <v>0.40246999999999999</v>
      </c>
      <c r="AD5700">
        <v>0.40066600000000002</v>
      </c>
      <c r="AE5700">
        <v>0.39886100000000002</v>
      </c>
      <c r="AF5700">
        <v>0.39705600000000002</v>
      </c>
    </row>
    <row r="5701" spans="1:32">
      <c r="A5701" t="s">
        <v>3085</v>
      </c>
      <c r="B5701" t="s">
        <v>19</v>
      </c>
      <c r="C5701" s="2">
        <v>3.2126999999999999E-5</v>
      </c>
      <c r="D5701" s="2">
        <v>3.1998000000000001E-5</v>
      </c>
      <c r="E5701" s="2">
        <v>3.1868900000000002E-5</v>
      </c>
      <c r="F5701" s="2">
        <v>3.1739899999999997E-5</v>
      </c>
      <c r="G5701" s="2">
        <v>3.1610899999999999E-5</v>
      </c>
      <c r="H5701" s="2">
        <v>3.1481900000000001E-5</v>
      </c>
      <c r="I5701" s="2">
        <v>3.1352800000000002E-5</v>
      </c>
      <c r="J5701" s="2">
        <v>3.1223799999999997E-5</v>
      </c>
      <c r="K5701" s="2">
        <v>3.1094799999999999E-5</v>
      </c>
      <c r="L5701" s="2">
        <v>3.0965800000000001E-5</v>
      </c>
      <c r="M5701" s="2">
        <v>3.0836700000000002E-5</v>
      </c>
      <c r="N5701" s="2">
        <v>3.0707699999999997E-5</v>
      </c>
      <c r="O5701" s="2">
        <v>3.0578699999999999E-5</v>
      </c>
      <c r="P5701" s="2">
        <v>3.0449700000000001E-5</v>
      </c>
      <c r="Q5701" s="2">
        <v>3.0320599999999999E-5</v>
      </c>
      <c r="R5701" s="2">
        <v>3.0191600000000001E-5</v>
      </c>
      <c r="S5701" s="2">
        <v>3.0062599999999999E-5</v>
      </c>
      <c r="T5701" s="2">
        <v>2.9933600000000001E-5</v>
      </c>
      <c r="U5701" s="2">
        <v>2.9804499999999999E-5</v>
      </c>
      <c r="V5701" s="2">
        <v>2.9675500000000001E-5</v>
      </c>
      <c r="W5701" s="2">
        <v>2.9546499999999999E-5</v>
      </c>
      <c r="X5701" s="2">
        <v>2.9417500000000001E-5</v>
      </c>
      <c r="Y5701" s="2">
        <v>2.9288399999999999E-5</v>
      </c>
      <c r="Z5701" s="2">
        <v>2.9159400000000001E-5</v>
      </c>
      <c r="AA5701" s="2">
        <v>2.9030399999999999E-5</v>
      </c>
      <c r="AB5701" s="2">
        <v>2.8901400000000001E-5</v>
      </c>
      <c r="AC5701" s="2">
        <v>2.8772399999999999E-5</v>
      </c>
      <c r="AD5701" s="2">
        <v>2.8643300000000001E-5</v>
      </c>
      <c r="AE5701" s="2">
        <v>2.8514299999999999E-5</v>
      </c>
      <c r="AF5701" s="2">
        <v>2.8385300000000001E-5</v>
      </c>
    </row>
    <row r="5702" spans="1:32">
      <c r="A5702" t="s">
        <v>3086</v>
      </c>
      <c r="B5702" t="s">
        <v>19</v>
      </c>
      <c r="C5702">
        <v>2.1472400000000001E-4</v>
      </c>
      <c r="D5702">
        <v>2.13861E-4</v>
      </c>
      <c r="E5702">
        <v>2.1299900000000001E-4</v>
      </c>
      <c r="F5702">
        <v>2.1213699999999999E-4</v>
      </c>
      <c r="G5702">
        <v>2.1127400000000001E-4</v>
      </c>
      <c r="H5702">
        <v>2.1041199999999999E-4</v>
      </c>
      <c r="I5702">
        <v>2.0955E-4</v>
      </c>
      <c r="J5702">
        <v>2.0868699999999999E-4</v>
      </c>
      <c r="K5702">
        <v>2.07825E-4</v>
      </c>
      <c r="L5702">
        <v>2.06963E-4</v>
      </c>
      <c r="M5702">
        <v>2.061E-4</v>
      </c>
      <c r="N5702">
        <v>2.05238E-4</v>
      </c>
      <c r="O5702">
        <v>2.0437600000000001E-4</v>
      </c>
      <c r="P5702">
        <v>2.03513E-4</v>
      </c>
      <c r="Q5702">
        <v>2.0265100000000001E-4</v>
      </c>
      <c r="R5702">
        <v>2.01788E-4</v>
      </c>
      <c r="S5702">
        <v>2.0092600000000001E-4</v>
      </c>
      <c r="T5702">
        <v>2.0006399999999999E-4</v>
      </c>
      <c r="U5702">
        <v>1.9920100000000001E-4</v>
      </c>
      <c r="V5702">
        <v>1.9833900000000001E-4</v>
      </c>
      <c r="W5702">
        <v>1.9747699999999999E-4</v>
      </c>
      <c r="X5702">
        <v>1.9661400000000001E-4</v>
      </c>
      <c r="Y5702">
        <v>1.9575199999999999E-4</v>
      </c>
      <c r="Z5702">
        <v>1.9489E-4</v>
      </c>
      <c r="AA5702">
        <v>1.9402699999999999E-4</v>
      </c>
      <c r="AB5702">
        <v>1.93165E-4</v>
      </c>
      <c r="AC5702">
        <v>1.9230300000000001E-4</v>
      </c>
      <c r="AD5702">
        <v>1.9144E-4</v>
      </c>
      <c r="AE5702">
        <v>1.90578E-4</v>
      </c>
      <c r="AF5702">
        <v>1.8971600000000001E-4</v>
      </c>
    </row>
    <row r="5703" spans="1:32">
      <c r="A5703" t="s">
        <v>3087</v>
      </c>
      <c r="B5703" t="s">
        <v>19</v>
      </c>
      <c r="C5703">
        <v>5.2560699999999998E-4</v>
      </c>
      <c r="D5703">
        <v>5.2349600000000003E-4</v>
      </c>
      <c r="E5703">
        <v>5.2138499999999997E-4</v>
      </c>
      <c r="F5703">
        <v>5.1927500000000003E-4</v>
      </c>
      <c r="G5703">
        <v>5.1716399999999997E-4</v>
      </c>
      <c r="H5703">
        <v>5.1505300000000002E-4</v>
      </c>
      <c r="I5703">
        <v>5.1294199999999996E-4</v>
      </c>
      <c r="J5703">
        <v>5.10831E-4</v>
      </c>
      <c r="K5703">
        <v>5.0872000000000005E-4</v>
      </c>
      <c r="L5703">
        <v>5.0660899999999999E-4</v>
      </c>
      <c r="M5703">
        <v>5.0449800000000003E-4</v>
      </c>
      <c r="N5703">
        <v>5.0238799999999999E-4</v>
      </c>
      <c r="O5703">
        <v>5.0027700000000004E-4</v>
      </c>
      <c r="P5703">
        <v>4.9816599999999997E-4</v>
      </c>
      <c r="Q5703">
        <v>4.9605500000000002E-4</v>
      </c>
      <c r="R5703">
        <v>4.9394399999999996E-4</v>
      </c>
      <c r="S5703">
        <v>4.9183300000000001E-4</v>
      </c>
      <c r="T5703">
        <v>4.8972200000000005E-4</v>
      </c>
      <c r="U5703">
        <v>4.8761099999999999E-4</v>
      </c>
      <c r="V5703">
        <v>4.85501E-4</v>
      </c>
      <c r="W5703">
        <v>4.8338999999999999E-4</v>
      </c>
      <c r="X5703">
        <v>4.8127899999999998E-4</v>
      </c>
      <c r="Y5703">
        <v>4.7916799999999998E-4</v>
      </c>
      <c r="Z5703">
        <v>4.7705700000000002E-4</v>
      </c>
      <c r="AA5703">
        <v>4.7494600000000002E-4</v>
      </c>
      <c r="AB5703">
        <v>4.7283500000000001E-4</v>
      </c>
      <c r="AC5703">
        <v>4.70724E-4</v>
      </c>
      <c r="AD5703">
        <v>4.6861400000000001E-4</v>
      </c>
      <c r="AE5703">
        <v>4.66503E-4</v>
      </c>
      <c r="AF5703">
        <v>4.6439199999999999E-4</v>
      </c>
    </row>
    <row r="5704" spans="1:32">
      <c r="A5704" t="s">
        <v>3088</v>
      </c>
      <c r="B5704" t="s">
        <v>19</v>
      </c>
      <c r="C5704" s="2">
        <v>4.8035099999999997E-5</v>
      </c>
      <c r="D5704" s="2">
        <v>4.7842200000000001E-5</v>
      </c>
      <c r="E5704" s="2">
        <v>4.7649299999999998E-5</v>
      </c>
      <c r="F5704" s="2">
        <v>4.7456400000000002E-5</v>
      </c>
      <c r="G5704" s="2">
        <v>4.7263399999999999E-5</v>
      </c>
      <c r="H5704" s="2">
        <v>4.7070500000000003E-5</v>
      </c>
      <c r="I5704" s="2">
        <v>4.68776E-5</v>
      </c>
      <c r="J5704" s="2">
        <v>4.6684699999999997E-5</v>
      </c>
      <c r="K5704" s="2">
        <v>4.6491800000000001E-5</v>
      </c>
      <c r="L5704" s="2">
        <v>4.6298899999999998E-5</v>
      </c>
      <c r="M5704" s="2">
        <v>4.6106000000000002E-5</v>
      </c>
      <c r="N5704" s="2">
        <v>4.5913099999999999E-5</v>
      </c>
      <c r="O5704" s="2">
        <v>4.5720100000000003E-5</v>
      </c>
      <c r="P5704" s="2">
        <v>4.55272E-5</v>
      </c>
      <c r="Q5704" s="2">
        <v>4.5334299999999997E-5</v>
      </c>
      <c r="R5704" s="2">
        <v>4.5141400000000001E-5</v>
      </c>
      <c r="S5704" s="2">
        <v>4.4948499999999998E-5</v>
      </c>
      <c r="T5704" s="2">
        <v>4.4755600000000002E-5</v>
      </c>
      <c r="U5704" s="2">
        <v>4.4562699999999999E-5</v>
      </c>
      <c r="V5704" s="2">
        <v>4.4369800000000003E-5</v>
      </c>
      <c r="W5704" s="2">
        <v>4.41768E-5</v>
      </c>
      <c r="X5704" s="2">
        <v>4.3983899999999997E-5</v>
      </c>
      <c r="Y5704" s="2">
        <v>4.3791000000000001E-5</v>
      </c>
      <c r="Z5704" s="2">
        <v>4.3598099999999999E-5</v>
      </c>
      <c r="AA5704" s="2">
        <v>4.3405200000000002E-5</v>
      </c>
      <c r="AB5704" s="2">
        <v>4.32123E-5</v>
      </c>
      <c r="AC5704" s="2">
        <v>4.3019399999999997E-5</v>
      </c>
      <c r="AD5704" s="2">
        <v>4.2826500000000001E-5</v>
      </c>
      <c r="AE5704" s="2">
        <v>4.2633599999999998E-5</v>
      </c>
      <c r="AF5704" s="2">
        <v>4.2440600000000002E-5</v>
      </c>
    </row>
    <row r="5705" spans="1:32">
      <c r="A5705" t="s">
        <v>3089</v>
      </c>
      <c r="B5705" t="s">
        <v>19</v>
      </c>
      <c r="C5705" s="2">
        <v>4.3433599999999997E-5</v>
      </c>
      <c r="D5705" s="2">
        <v>4.3259100000000001E-5</v>
      </c>
      <c r="E5705" s="2">
        <v>4.3084699999999998E-5</v>
      </c>
      <c r="F5705" s="2">
        <v>4.2910300000000001E-5</v>
      </c>
      <c r="G5705" s="2">
        <v>4.2735799999999998E-5</v>
      </c>
      <c r="H5705" s="2">
        <v>4.2561400000000002E-5</v>
      </c>
      <c r="I5705" s="2">
        <v>4.2386999999999999E-5</v>
      </c>
      <c r="J5705" s="2">
        <v>4.2212500000000003E-5</v>
      </c>
      <c r="K5705" s="2">
        <v>4.20381E-5</v>
      </c>
      <c r="L5705" s="2">
        <v>4.1863699999999997E-5</v>
      </c>
      <c r="M5705" s="2">
        <v>4.1689200000000001E-5</v>
      </c>
      <c r="N5705" s="2">
        <v>4.1514799999999998E-5</v>
      </c>
      <c r="O5705" s="2">
        <v>4.1340400000000001E-5</v>
      </c>
      <c r="P5705" s="2">
        <v>4.1165999999999999E-5</v>
      </c>
      <c r="Q5705" s="2">
        <v>4.0991500000000002E-5</v>
      </c>
      <c r="R5705" s="2">
        <v>4.0817099999999999E-5</v>
      </c>
      <c r="S5705" s="2">
        <v>4.0642700000000003E-5</v>
      </c>
      <c r="T5705" s="2">
        <v>4.04682E-5</v>
      </c>
      <c r="U5705" s="2">
        <v>4.0293799999999997E-5</v>
      </c>
      <c r="V5705" s="2">
        <v>4.0119400000000001E-5</v>
      </c>
      <c r="W5705" s="2">
        <v>3.9944899999999998E-5</v>
      </c>
      <c r="X5705" s="2">
        <v>3.9770500000000001E-5</v>
      </c>
      <c r="Y5705" s="2">
        <v>3.9596099999999999E-5</v>
      </c>
      <c r="Z5705" s="2">
        <v>3.9421600000000002E-5</v>
      </c>
      <c r="AA5705" s="2">
        <v>3.9247199999999999E-5</v>
      </c>
      <c r="AB5705" s="2">
        <v>3.9072800000000003E-5</v>
      </c>
      <c r="AC5705" s="2">
        <v>3.88983E-5</v>
      </c>
      <c r="AD5705" s="2">
        <v>3.8723899999999997E-5</v>
      </c>
      <c r="AE5705" s="2">
        <v>3.8549500000000001E-5</v>
      </c>
      <c r="AF5705" s="2">
        <v>3.8374999999999998E-5</v>
      </c>
    </row>
    <row r="5706" spans="1:32">
      <c r="A5706" t="s">
        <v>3090</v>
      </c>
      <c r="B5706" t="s">
        <v>19</v>
      </c>
      <c r="C5706" s="2">
        <v>2.4818299999999999E-5</v>
      </c>
      <c r="D5706" s="2">
        <v>2.4718700000000001E-5</v>
      </c>
      <c r="E5706" s="2">
        <v>2.4618999999999999E-5</v>
      </c>
      <c r="F5706" s="2">
        <v>2.4519300000000001E-5</v>
      </c>
      <c r="G5706" s="2">
        <v>2.4419599999999999E-5</v>
      </c>
      <c r="H5706" s="2">
        <v>2.4320000000000001E-5</v>
      </c>
      <c r="I5706" s="2">
        <v>2.4220299999999999E-5</v>
      </c>
      <c r="J5706" s="2">
        <v>2.4120600000000001E-5</v>
      </c>
      <c r="K5706" s="2">
        <v>2.4020999999999999E-5</v>
      </c>
      <c r="L5706" s="2">
        <v>2.3921300000000001E-5</v>
      </c>
      <c r="M5706" s="2">
        <v>2.3821599999999999E-5</v>
      </c>
      <c r="N5706" s="2">
        <v>2.3721900000000001E-5</v>
      </c>
      <c r="O5706" s="2">
        <v>2.3622299999999999E-5</v>
      </c>
      <c r="P5706" s="2">
        <v>2.3522600000000001E-5</v>
      </c>
      <c r="Q5706" s="2">
        <v>2.3422899999999999E-5</v>
      </c>
      <c r="R5706" s="2">
        <v>2.3323200000000001E-5</v>
      </c>
      <c r="S5706" s="2">
        <v>2.3223599999999999E-5</v>
      </c>
      <c r="T5706" s="2">
        <v>2.3123900000000001E-5</v>
      </c>
      <c r="U5706" s="2">
        <v>2.3024199999999999E-5</v>
      </c>
      <c r="V5706" s="2">
        <v>2.2924600000000001E-5</v>
      </c>
      <c r="W5706" s="2">
        <v>2.2824899999999999E-5</v>
      </c>
      <c r="X5706" s="2">
        <v>2.2725200000000001E-5</v>
      </c>
      <c r="Y5706" s="2">
        <v>2.2625499999999999E-5</v>
      </c>
      <c r="Z5706" s="2">
        <v>2.2525900000000001E-5</v>
      </c>
      <c r="AA5706" s="2">
        <v>2.2426199999999999E-5</v>
      </c>
      <c r="AB5706" s="2">
        <v>2.23265E-5</v>
      </c>
      <c r="AC5706" s="2">
        <v>2.2226899999999999E-5</v>
      </c>
      <c r="AD5706" s="2">
        <v>2.2127200000000001E-5</v>
      </c>
      <c r="AE5706" s="2">
        <v>2.2027499999999999E-5</v>
      </c>
      <c r="AF5706" s="2">
        <v>2.19278E-5</v>
      </c>
    </row>
    <row r="5707" spans="1:32">
      <c r="A5707" t="s">
        <v>3091</v>
      </c>
      <c r="B5707" t="s">
        <v>19</v>
      </c>
      <c r="C5707" s="2">
        <v>5.0736199999999997E-6</v>
      </c>
      <c r="D5707" s="2">
        <v>5.0532500000000003E-6</v>
      </c>
      <c r="E5707" s="2">
        <v>5.0328700000000001E-6</v>
      </c>
      <c r="F5707" s="2">
        <v>5.0124999999999999E-6</v>
      </c>
      <c r="G5707" s="2">
        <v>4.9921199999999997E-6</v>
      </c>
      <c r="H5707" s="2">
        <v>4.9717399999999996E-6</v>
      </c>
      <c r="I5707" s="2">
        <v>4.9513700000000002E-6</v>
      </c>
      <c r="J5707" s="2">
        <v>4.93099E-6</v>
      </c>
      <c r="K5707" s="2">
        <v>4.9106199999999998E-6</v>
      </c>
      <c r="L5707" s="2">
        <v>4.8902399999999996E-6</v>
      </c>
      <c r="M5707" s="2">
        <v>4.8698600000000003E-6</v>
      </c>
      <c r="N5707" s="2">
        <v>4.84949E-6</v>
      </c>
      <c r="O5707" s="2">
        <v>4.8291099999999999E-6</v>
      </c>
      <c r="P5707" s="2">
        <v>4.8087399999999996E-6</v>
      </c>
      <c r="Q5707" s="2">
        <v>4.7883600000000003E-6</v>
      </c>
      <c r="R5707" s="2">
        <v>4.7679800000000002E-6</v>
      </c>
      <c r="S5707" s="2">
        <v>4.7476099999999999E-6</v>
      </c>
      <c r="T5707" s="2">
        <v>4.7272299999999998E-6</v>
      </c>
      <c r="U5707" s="2">
        <v>4.7068600000000004E-6</v>
      </c>
      <c r="V5707" s="2">
        <v>4.6864800000000002E-6</v>
      </c>
      <c r="W5707" s="2">
        <v>4.6661000000000001E-6</v>
      </c>
      <c r="X5707" s="2">
        <v>4.6457299999999998E-6</v>
      </c>
      <c r="Y5707" s="2">
        <v>4.6253499999999997E-6</v>
      </c>
      <c r="Z5707" s="2">
        <v>4.6049800000000003E-6</v>
      </c>
      <c r="AA5707" s="2">
        <v>4.5846000000000001E-6</v>
      </c>
      <c r="AB5707" s="2">
        <v>4.56422E-6</v>
      </c>
      <c r="AC5707" s="2">
        <v>4.5438499999999997E-6</v>
      </c>
      <c r="AD5707" s="2">
        <v>4.5234700000000004E-6</v>
      </c>
      <c r="AE5707" s="2">
        <v>4.5031000000000001E-6</v>
      </c>
      <c r="AF5707" s="2">
        <v>4.48272E-6</v>
      </c>
    </row>
    <row r="5708" spans="1:32">
      <c r="A5708" t="s">
        <v>3092</v>
      </c>
      <c r="B5708" t="s">
        <v>19</v>
      </c>
      <c r="C5708" s="2">
        <v>9.8842999999999995E-6</v>
      </c>
      <c r="D5708" s="2">
        <v>9.8446099999999996E-6</v>
      </c>
      <c r="E5708" s="2">
        <v>9.8049100000000006E-6</v>
      </c>
      <c r="F5708" s="2">
        <v>9.7652200000000007E-6</v>
      </c>
      <c r="G5708" s="2">
        <v>9.72552E-6</v>
      </c>
      <c r="H5708" s="2">
        <v>9.6858199999999994E-6</v>
      </c>
      <c r="I5708" s="2">
        <v>9.6461299999999994E-6</v>
      </c>
      <c r="J5708" s="2">
        <v>9.6064300000000005E-6</v>
      </c>
      <c r="K5708" s="2">
        <v>9.5667400000000005E-6</v>
      </c>
      <c r="L5708" s="2">
        <v>9.5270399999999998E-6</v>
      </c>
      <c r="M5708" s="2">
        <v>9.4873399999999992E-6</v>
      </c>
      <c r="N5708" s="2">
        <v>9.4476499999999992E-6</v>
      </c>
      <c r="O5708" s="2">
        <v>9.4079500000000003E-6</v>
      </c>
      <c r="P5708" s="2">
        <v>9.3682600000000003E-6</v>
      </c>
      <c r="Q5708" s="2">
        <v>9.3285599999999997E-6</v>
      </c>
      <c r="R5708" s="2">
        <v>9.2888600000000007E-6</v>
      </c>
      <c r="S5708" s="2">
        <v>9.2491700000000008E-6</v>
      </c>
      <c r="T5708" s="2">
        <v>9.2094700000000001E-6</v>
      </c>
      <c r="U5708" s="2">
        <v>9.1697800000000002E-6</v>
      </c>
      <c r="V5708" s="2">
        <v>9.1300799999999995E-6</v>
      </c>
      <c r="W5708" s="2">
        <v>9.0903800000000005E-6</v>
      </c>
      <c r="X5708" s="2">
        <v>9.0506900000000006E-6</v>
      </c>
      <c r="Y5708" s="2">
        <v>9.0109899999999999E-6</v>
      </c>
      <c r="Z5708" s="2">
        <v>8.9713E-6</v>
      </c>
      <c r="AA5708" s="2">
        <v>8.9315999999999993E-6</v>
      </c>
      <c r="AB5708" s="2">
        <v>8.8919000000000004E-6</v>
      </c>
      <c r="AC5708" s="2">
        <v>8.8522100000000004E-6</v>
      </c>
      <c r="AD5708" s="2">
        <v>8.8125099999999998E-6</v>
      </c>
      <c r="AE5708" s="2">
        <v>8.7728199999999998E-6</v>
      </c>
      <c r="AF5708" s="2">
        <v>8.7331200000000008E-6</v>
      </c>
    </row>
    <row r="5709" spans="1:32">
      <c r="A5709" t="s">
        <v>3093</v>
      </c>
      <c r="B5709" t="s">
        <v>19</v>
      </c>
      <c r="C5709" s="2">
        <v>1.7927999999999998E-5</v>
      </c>
      <c r="D5709" s="2">
        <v>1.7856E-5</v>
      </c>
      <c r="E5709" s="2">
        <v>1.7784000000000001E-5</v>
      </c>
      <c r="F5709" s="2">
        <v>1.7711999999999999E-5</v>
      </c>
      <c r="G5709" s="2">
        <v>1.7640000000000001E-5</v>
      </c>
      <c r="H5709" s="2">
        <v>1.7567999999999998E-5</v>
      </c>
      <c r="I5709" s="2">
        <v>1.7496E-5</v>
      </c>
      <c r="J5709" s="2">
        <v>1.7424000000000001E-5</v>
      </c>
      <c r="K5709" s="2">
        <v>1.7351999999999999E-5</v>
      </c>
      <c r="L5709" s="2">
        <v>1.7280000000000001E-5</v>
      </c>
      <c r="M5709" s="2">
        <v>1.7207999999999999E-5</v>
      </c>
      <c r="N5709" s="2">
        <v>1.7136E-5</v>
      </c>
      <c r="O5709" s="2">
        <v>1.7064000000000001E-5</v>
      </c>
      <c r="P5709" s="2">
        <v>1.6991999999999999E-5</v>
      </c>
      <c r="Q5709" s="2">
        <v>1.6920000000000001E-5</v>
      </c>
      <c r="R5709" s="2">
        <v>1.6847999999999999E-5</v>
      </c>
      <c r="S5709" s="2">
        <v>1.6776E-5</v>
      </c>
      <c r="T5709" s="2">
        <v>1.6704000000000001E-5</v>
      </c>
      <c r="U5709" s="2">
        <v>1.6631999999999999E-5</v>
      </c>
      <c r="V5709" s="2">
        <v>1.6560000000000001E-5</v>
      </c>
      <c r="W5709" s="2">
        <v>1.6487999999999999E-5</v>
      </c>
      <c r="X5709" s="2">
        <v>1.6416E-5</v>
      </c>
      <c r="Y5709" s="2">
        <v>1.6344000000000001E-5</v>
      </c>
      <c r="Z5709" s="2">
        <v>1.6271999999999999E-5</v>
      </c>
      <c r="AA5709" s="2">
        <v>1.6200000000000001E-5</v>
      </c>
      <c r="AB5709" s="2">
        <v>1.6127999999999999E-5</v>
      </c>
      <c r="AC5709" s="2">
        <v>1.6056E-5</v>
      </c>
      <c r="AD5709" s="2">
        <v>1.5984000000000001E-5</v>
      </c>
      <c r="AE5709" s="2">
        <v>1.5911999999999999E-5</v>
      </c>
      <c r="AF5709" s="2">
        <v>1.5840000000000001E-5</v>
      </c>
    </row>
    <row r="5710" spans="1:32">
      <c r="A5710" t="s">
        <v>3094</v>
      </c>
      <c r="B5710" t="s">
        <v>19</v>
      </c>
      <c r="C5710" s="2">
        <v>3.5856E-6</v>
      </c>
      <c r="D5710" s="2">
        <v>3.5711999999999998E-6</v>
      </c>
      <c r="E5710" s="2">
        <v>3.5568E-6</v>
      </c>
      <c r="F5710" s="2">
        <v>3.5424000000000002E-6</v>
      </c>
      <c r="G5710" s="2">
        <v>3.5279999999999999E-6</v>
      </c>
      <c r="H5710" s="2">
        <v>3.5136000000000001E-6</v>
      </c>
      <c r="I5710" s="2">
        <v>3.4991999999999999E-6</v>
      </c>
      <c r="J5710" s="2">
        <v>3.4848000000000001E-6</v>
      </c>
      <c r="K5710" s="2">
        <v>3.4703999999999998E-6</v>
      </c>
      <c r="L5710" s="2">
        <v>3.456E-6</v>
      </c>
      <c r="M5710" s="2">
        <v>3.4415999999999998E-6</v>
      </c>
      <c r="N5710" s="2">
        <v>3.4272E-6</v>
      </c>
      <c r="O5710" s="2">
        <v>3.4128000000000002E-6</v>
      </c>
      <c r="P5710" s="2">
        <v>3.3983999999999999E-6</v>
      </c>
      <c r="Q5710" s="2">
        <v>3.3840000000000001E-6</v>
      </c>
      <c r="R5710" s="2">
        <v>3.3695999999999999E-6</v>
      </c>
      <c r="S5710" s="2">
        <v>3.3552000000000001E-6</v>
      </c>
      <c r="T5710" s="2">
        <v>3.3407999999999998E-6</v>
      </c>
      <c r="U5710" s="2">
        <v>3.3264E-6</v>
      </c>
      <c r="V5710" s="2">
        <v>3.3119999999999998E-6</v>
      </c>
      <c r="W5710" s="2">
        <v>3.2976E-6</v>
      </c>
      <c r="X5710" s="2">
        <v>3.2832000000000002E-6</v>
      </c>
      <c r="Y5710" s="2">
        <v>3.2687999999999999E-6</v>
      </c>
      <c r="Z5710" s="2">
        <v>3.2544000000000001E-6</v>
      </c>
      <c r="AA5710" s="2">
        <v>3.2399999999999999E-6</v>
      </c>
      <c r="AB5710" s="2">
        <v>3.2256000000000001E-6</v>
      </c>
      <c r="AC5710" s="2">
        <v>3.2111999999999998E-6</v>
      </c>
      <c r="AD5710" s="2">
        <v>3.1968E-6</v>
      </c>
      <c r="AE5710" s="2">
        <v>3.1823999999999998E-6</v>
      </c>
      <c r="AF5710" s="2">
        <v>3.168E-6</v>
      </c>
    </row>
    <row r="5711" spans="1:32">
      <c r="A5711" t="s">
        <v>3095</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3096</v>
      </c>
      <c r="B5712" t="s">
        <v>19</v>
      </c>
      <c r="C5712">
        <v>0.52359699999999998</v>
      </c>
      <c r="D5712">
        <v>0.52149400000000001</v>
      </c>
      <c r="E5712">
        <v>0.51939199999999996</v>
      </c>
      <c r="F5712">
        <v>0.517289</v>
      </c>
      <c r="G5712">
        <v>0.51518600000000003</v>
      </c>
      <c r="H5712">
        <v>0.51308299999999996</v>
      </c>
      <c r="I5712">
        <v>0.51097999999999999</v>
      </c>
      <c r="J5712">
        <v>0.50887800000000005</v>
      </c>
      <c r="K5712">
        <v>0.50677499999999998</v>
      </c>
      <c r="L5712">
        <v>0.50467200000000001</v>
      </c>
      <c r="M5712">
        <v>0.50256900000000004</v>
      </c>
      <c r="N5712">
        <v>0.50046599999999997</v>
      </c>
      <c r="O5712">
        <v>0.49836399999999997</v>
      </c>
      <c r="P5712">
        <v>0.49626100000000001</v>
      </c>
      <c r="Q5712">
        <v>0.49415799999999999</v>
      </c>
      <c r="R5712">
        <v>0.49205500000000002</v>
      </c>
      <c r="S5712">
        <v>0.489952</v>
      </c>
      <c r="T5712">
        <v>0.48785000000000001</v>
      </c>
      <c r="U5712">
        <v>0.48574699999999998</v>
      </c>
      <c r="V5712">
        <v>0.48364400000000002</v>
      </c>
      <c r="W5712">
        <v>0.481541</v>
      </c>
      <c r="X5712">
        <v>0.47943799999999998</v>
      </c>
      <c r="Y5712">
        <v>0.47733599999999998</v>
      </c>
      <c r="Z5712">
        <v>0.47523300000000002</v>
      </c>
      <c r="AA5712">
        <v>0.47313</v>
      </c>
      <c r="AB5712">
        <v>0.47102699999999997</v>
      </c>
      <c r="AC5712">
        <v>0.46892400000000001</v>
      </c>
      <c r="AD5712">
        <v>0.46682200000000001</v>
      </c>
      <c r="AE5712">
        <v>0.46471899999999999</v>
      </c>
      <c r="AF5712">
        <v>0.46261600000000003</v>
      </c>
    </row>
    <row r="5713" spans="1:32">
      <c r="A5713" t="s">
        <v>3097</v>
      </c>
      <c r="B5713" t="s">
        <v>19</v>
      </c>
      <c r="C5713" s="2">
        <v>3.7481499999999997E-5</v>
      </c>
      <c r="D5713" s="2">
        <v>3.7330899999999999E-5</v>
      </c>
      <c r="E5713" s="2">
        <v>3.7180400000000001E-5</v>
      </c>
      <c r="F5713" s="2">
        <v>3.7029900000000003E-5</v>
      </c>
      <c r="G5713" s="2">
        <v>3.6879399999999998E-5</v>
      </c>
      <c r="H5713" s="2">
        <v>3.67288E-5</v>
      </c>
      <c r="I5713" s="2">
        <v>3.6578300000000002E-5</v>
      </c>
      <c r="J5713" s="2">
        <v>3.6427799999999997E-5</v>
      </c>
      <c r="K5713" s="2">
        <v>3.6277199999999999E-5</v>
      </c>
      <c r="L5713" s="2">
        <v>3.6126700000000001E-5</v>
      </c>
      <c r="M5713" s="2">
        <v>3.5976200000000003E-5</v>
      </c>
      <c r="N5713" s="2">
        <v>3.5825699999999998E-5</v>
      </c>
      <c r="O5713" s="2">
        <v>3.56751E-5</v>
      </c>
      <c r="P5713" s="2">
        <v>3.5524600000000002E-5</v>
      </c>
      <c r="Q5713" s="2">
        <v>3.5374099999999997E-5</v>
      </c>
      <c r="R5713" s="2">
        <v>3.5223599999999999E-5</v>
      </c>
      <c r="S5713" s="2">
        <v>3.5073000000000001E-5</v>
      </c>
      <c r="T5713" s="2">
        <v>3.4922500000000003E-5</v>
      </c>
      <c r="U5713" s="2">
        <v>3.4771999999999998E-5</v>
      </c>
      <c r="V5713" s="2">
        <v>3.46214E-5</v>
      </c>
      <c r="W5713" s="2">
        <v>3.4470900000000002E-5</v>
      </c>
      <c r="X5713" s="2">
        <v>3.4320399999999998E-5</v>
      </c>
      <c r="Y5713" s="2">
        <v>3.41699E-5</v>
      </c>
      <c r="Z5713" s="2">
        <v>3.4019300000000001E-5</v>
      </c>
      <c r="AA5713" s="2">
        <v>3.3868799999999997E-5</v>
      </c>
      <c r="AB5713" s="2">
        <v>3.3718299999999999E-5</v>
      </c>
      <c r="AC5713" s="2">
        <v>3.35677E-5</v>
      </c>
      <c r="AD5713" s="2">
        <v>3.3417200000000003E-5</v>
      </c>
      <c r="AE5713" s="2">
        <v>3.3266699999999998E-5</v>
      </c>
      <c r="AF5713" s="2">
        <v>3.31162E-5</v>
      </c>
    </row>
    <row r="5714" spans="1:32">
      <c r="A5714" t="s">
        <v>3098</v>
      </c>
      <c r="B5714" t="s">
        <v>19</v>
      </c>
      <c r="C5714">
        <v>2.5051099999999997E-4</v>
      </c>
      <c r="D5714">
        <v>2.4950500000000002E-4</v>
      </c>
      <c r="E5714">
        <v>2.4849900000000001E-4</v>
      </c>
      <c r="F5714">
        <v>2.47493E-4</v>
      </c>
      <c r="G5714">
        <v>2.4648699999999999E-4</v>
      </c>
      <c r="H5714">
        <v>2.4548099999999998E-4</v>
      </c>
      <c r="I5714">
        <v>2.4447500000000002E-4</v>
      </c>
      <c r="J5714">
        <v>2.4346799999999999E-4</v>
      </c>
      <c r="K5714">
        <v>2.4246200000000001E-4</v>
      </c>
      <c r="L5714">
        <v>2.41456E-4</v>
      </c>
      <c r="M5714">
        <v>2.4044999999999999E-4</v>
      </c>
      <c r="N5714">
        <v>2.3944400000000001E-4</v>
      </c>
      <c r="O5714">
        <v>2.38438E-4</v>
      </c>
      <c r="P5714">
        <v>2.3743200000000001E-4</v>
      </c>
      <c r="Q5714">
        <v>2.36426E-4</v>
      </c>
      <c r="R5714">
        <v>2.3541999999999999E-4</v>
      </c>
      <c r="S5714">
        <v>2.3441400000000001E-4</v>
      </c>
      <c r="T5714">
        <v>2.33408E-4</v>
      </c>
      <c r="U5714">
        <v>2.3240199999999999E-4</v>
      </c>
      <c r="V5714">
        <v>2.3139600000000001E-4</v>
      </c>
      <c r="W5714">
        <v>2.3038999999999999E-4</v>
      </c>
      <c r="X5714">
        <v>2.2938400000000001E-4</v>
      </c>
      <c r="Y5714">
        <v>2.2837700000000001E-4</v>
      </c>
      <c r="Z5714">
        <v>2.27371E-4</v>
      </c>
      <c r="AA5714">
        <v>2.2636499999999999E-4</v>
      </c>
      <c r="AB5714">
        <v>2.2535900000000001E-4</v>
      </c>
      <c r="AC5714">
        <v>2.24353E-4</v>
      </c>
      <c r="AD5714">
        <v>2.2334699999999999E-4</v>
      </c>
      <c r="AE5714">
        <v>2.22341E-4</v>
      </c>
      <c r="AF5714">
        <v>2.2133499999999999E-4</v>
      </c>
    </row>
    <row r="5715" spans="1:32">
      <c r="A5715" t="s">
        <v>3099</v>
      </c>
      <c r="B5715" t="s">
        <v>19</v>
      </c>
      <c r="C5715">
        <v>6.1320799999999996E-4</v>
      </c>
      <c r="D5715">
        <v>6.1074600000000001E-4</v>
      </c>
      <c r="E5715">
        <v>6.0828300000000004E-4</v>
      </c>
      <c r="F5715">
        <v>6.0581999999999997E-4</v>
      </c>
      <c r="G5715">
        <v>6.0335800000000002E-4</v>
      </c>
      <c r="H5715">
        <v>6.0089500000000005E-4</v>
      </c>
      <c r="I5715">
        <v>5.9843199999999998E-4</v>
      </c>
      <c r="J5715">
        <v>5.9597000000000003E-4</v>
      </c>
      <c r="K5715">
        <v>5.9350699999999995E-4</v>
      </c>
      <c r="L5715">
        <v>5.9104399999999999E-4</v>
      </c>
      <c r="M5715">
        <v>5.8858100000000002E-4</v>
      </c>
      <c r="N5715">
        <v>5.8611899999999996E-4</v>
      </c>
      <c r="O5715">
        <v>5.83656E-4</v>
      </c>
      <c r="P5715">
        <v>5.8119300000000003E-4</v>
      </c>
      <c r="Q5715">
        <v>5.7873099999999997E-4</v>
      </c>
      <c r="R5715">
        <v>5.7626800000000001E-4</v>
      </c>
      <c r="S5715">
        <v>5.7380500000000004E-4</v>
      </c>
      <c r="T5715">
        <v>5.7134299999999998E-4</v>
      </c>
      <c r="U5715">
        <v>5.6888000000000001E-4</v>
      </c>
      <c r="V5715">
        <v>5.6641700000000005E-4</v>
      </c>
      <c r="W5715">
        <v>5.6395499999999999E-4</v>
      </c>
      <c r="X5715">
        <v>5.6149200000000002E-4</v>
      </c>
      <c r="Y5715">
        <v>5.5902899999999995E-4</v>
      </c>
      <c r="Z5715">
        <v>5.56567E-4</v>
      </c>
      <c r="AA5715">
        <v>5.5410400000000003E-4</v>
      </c>
      <c r="AB5715">
        <v>5.5164099999999996E-4</v>
      </c>
      <c r="AC5715">
        <v>5.4917900000000001E-4</v>
      </c>
      <c r="AD5715">
        <v>5.4671600000000004E-4</v>
      </c>
      <c r="AE5715">
        <v>5.4425299999999997E-4</v>
      </c>
      <c r="AF5715">
        <v>5.4179E-4</v>
      </c>
    </row>
    <row r="5716" spans="1:32">
      <c r="A5716" t="s">
        <v>3100</v>
      </c>
      <c r="B5716" t="s">
        <v>19</v>
      </c>
      <c r="C5716" s="2">
        <v>5.6040900000000001E-5</v>
      </c>
      <c r="D5716" s="2">
        <v>5.5815900000000002E-5</v>
      </c>
      <c r="E5716" s="2">
        <v>5.5590800000000003E-5</v>
      </c>
      <c r="F5716" s="2">
        <v>5.5365699999999997E-5</v>
      </c>
      <c r="G5716" s="2">
        <v>5.5140699999999999E-5</v>
      </c>
      <c r="H5716" s="2">
        <v>5.49156E-5</v>
      </c>
      <c r="I5716" s="2">
        <v>5.4690600000000001E-5</v>
      </c>
      <c r="J5716" s="2">
        <v>5.4465500000000002E-5</v>
      </c>
      <c r="K5716" s="2">
        <v>5.4240400000000003E-5</v>
      </c>
      <c r="L5716" s="2">
        <v>5.4015399999999998E-5</v>
      </c>
      <c r="M5716" s="2">
        <v>5.3790299999999999E-5</v>
      </c>
      <c r="N5716" s="2">
        <v>5.35652E-5</v>
      </c>
      <c r="O5716" s="2">
        <v>5.3340200000000001E-5</v>
      </c>
      <c r="P5716" s="2">
        <v>5.3115100000000002E-5</v>
      </c>
      <c r="Q5716" s="2">
        <v>5.2889999999999997E-5</v>
      </c>
      <c r="R5716" s="2">
        <v>5.2664999999999998E-5</v>
      </c>
      <c r="S5716" s="2">
        <v>5.2439899999999999E-5</v>
      </c>
      <c r="T5716" s="2">
        <v>5.22148E-5</v>
      </c>
      <c r="U5716" s="2">
        <v>5.1989800000000002E-5</v>
      </c>
      <c r="V5716" s="2">
        <v>5.1764700000000003E-5</v>
      </c>
      <c r="W5716" s="2">
        <v>5.1539699999999997E-5</v>
      </c>
      <c r="X5716" s="2">
        <v>5.1314599999999998E-5</v>
      </c>
      <c r="Y5716" s="2">
        <v>5.1089499999999999E-5</v>
      </c>
      <c r="Z5716" s="2">
        <v>5.0864500000000001E-5</v>
      </c>
      <c r="AA5716" s="2">
        <v>5.0639400000000002E-5</v>
      </c>
      <c r="AB5716" s="2">
        <v>5.0414300000000003E-5</v>
      </c>
      <c r="AC5716" s="2">
        <v>5.0189299999999997E-5</v>
      </c>
      <c r="AD5716" s="2">
        <v>4.9964199999999998E-5</v>
      </c>
      <c r="AE5716" s="2">
        <v>4.97391E-5</v>
      </c>
      <c r="AF5716" s="2">
        <v>4.9514100000000001E-5</v>
      </c>
    </row>
    <row r="5717" spans="1:32">
      <c r="A5717" t="s">
        <v>3101</v>
      </c>
      <c r="B5717" t="s">
        <v>19</v>
      </c>
      <c r="C5717" s="2">
        <v>5.06725E-5</v>
      </c>
      <c r="D5717" s="2">
        <v>5.0469000000000001E-5</v>
      </c>
      <c r="E5717" s="2">
        <v>5.0265500000000002E-5</v>
      </c>
      <c r="F5717" s="2">
        <v>5.0062000000000003E-5</v>
      </c>
      <c r="G5717" s="2">
        <v>4.9858499999999997E-5</v>
      </c>
      <c r="H5717" s="2">
        <v>4.9654999999999998E-5</v>
      </c>
      <c r="I5717" s="2">
        <v>4.9451499999999999E-5</v>
      </c>
      <c r="J5717" s="2">
        <v>4.9248E-5</v>
      </c>
      <c r="K5717" s="2">
        <v>4.9044500000000001E-5</v>
      </c>
      <c r="L5717" s="2">
        <v>4.8841000000000002E-5</v>
      </c>
      <c r="M5717" s="2">
        <v>4.8637500000000003E-5</v>
      </c>
      <c r="N5717" s="2">
        <v>4.8433999999999997E-5</v>
      </c>
      <c r="O5717" s="2">
        <v>4.8230399999999998E-5</v>
      </c>
      <c r="P5717" s="2">
        <v>4.8026899999999999E-5</v>
      </c>
      <c r="Q5717" s="2">
        <v>4.78234E-5</v>
      </c>
      <c r="R5717" s="2">
        <v>4.7619900000000001E-5</v>
      </c>
      <c r="S5717" s="2">
        <v>4.7416400000000002E-5</v>
      </c>
      <c r="T5717" s="2">
        <v>4.7212900000000003E-5</v>
      </c>
      <c r="U5717" s="2">
        <v>4.7009399999999998E-5</v>
      </c>
      <c r="V5717" s="2">
        <v>4.6805899999999999E-5</v>
      </c>
      <c r="W5717" s="2">
        <v>4.66024E-5</v>
      </c>
      <c r="X5717" s="2">
        <v>4.6398900000000001E-5</v>
      </c>
      <c r="Y5717" s="2">
        <v>4.6195400000000002E-5</v>
      </c>
      <c r="Z5717" s="2">
        <v>4.5991900000000003E-5</v>
      </c>
      <c r="AA5717" s="2">
        <v>4.5788399999999997E-5</v>
      </c>
      <c r="AB5717" s="2">
        <v>4.5584899999999998E-5</v>
      </c>
      <c r="AC5717" s="2">
        <v>4.5381399999999999E-5</v>
      </c>
      <c r="AD5717" s="2">
        <v>4.51779E-5</v>
      </c>
      <c r="AE5717" s="2">
        <v>4.4974400000000001E-5</v>
      </c>
      <c r="AF5717" s="2">
        <v>4.4770900000000002E-5</v>
      </c>
    </row>
    <row r="5718" spans="1:32">
      <c r="A5718" t="s">
        <v>3102</v>
      </c>
      <c r="B5718" t="s">
        <v>19</v>
      </c>
      <c r="C5718" s="2">
        <v>2.8954699999999999E-5</v>
      </c>
      <c r="D5718" s="2">
        <v>2.8838400000000002E-5</v>
      </c>
      <c r="E5718" s="2">
        <v>2.8722100000000001E-5</v>
      </c>
      <c r="F5718" s="2">
        <v>2.86059E-5</v>
      </c>
      <c r="G5718" s="2">
        <v>2.8489599999999999E-5</v>
      </c>
      <c r="H5718" s="2">
        <v>2.8373300000000002E-5</v>
      </c>
      <c r="I5718" s="2">
        <v>2.8257000000000001E-5</v>
      </c>
      <c r="J5718" s="2">
        <v>2.81407E-5</v>
      </c>
      <c r="K5718" s="2">
        <v>2.8024399999999999E-5</v>
      </c>
      <c r="L5718" s="2">
        <v>2.7908200000000002E-5</v>
      </c>
      <c r="M5718" s="2">
        <v>2.7791900000000001E-5</v>
      </c>
      <c r="N5718" s="2">
        <v>2.76756E-5</v>
      </c>
      <c r="O5718" s="2">
        <v>2.7559299999999999E-5</v>
      </c>
      <c r="P5718" s="2">
        <v>2.7443000000000001E-5</v>
      </c>
      <c r="Q5718" s="2">
        <v>2.73267E-5</v>
      </c>
      <c r="R5718" s="2">
        <v>2.72105E-5</v>
      </c>
      <c r="S5718" s="2">
        <v>2.7094199999999999E-5</v>
      </c>
      <c r="T5718" s="2">
        <v>2.6977900000000001E-5</v>
      </c>
      <c r="U5718" s="2">
        <v>2.68616E-5</v>
      </c>
      <c r="V5718" s="2">
        <v>2.67453E-5</v>
      </c>
      <c r="W5718" s="2">
        <v>2.6628999999999999E-5</v>
      </c>
      <c r="X5718" s="2">
        <v>2.6512800000000001E-5</v>
      </c>
      <c r="Y5718" s="2">
        <v>2.63965E-5</v>
      </c>
      <c r="Z5718" s="2">
        <v>2.62802E-5</v>
      </c>
      <c r="AA5718" s="2">
        <v>2.6163899999999999E-5</v>
      </c>
      <c r="AB5718" s="2">
        <v>2.6047600000000001E-5</v>
      </c>
      <c r="AC5718" s="2">
        <v>2.59313E-5</v>
      </c>
      <c r="AD5718" s="2">
        <v>2.5814999999999999E-5</v>
      </c>
      <c r="AE5718" s="2">
        <v>2.5698799999999999E-5</v>
      </c>
      <c r="AF5718" s="2">
        <v>2.5582500000000001E-5</v>
      </c>
    </row>
    <row r="5719" spans="1:32">
      <c r="A5719" t="s">
        <v>3103</v>
      </c>
      <c r="B5719" t="s">
        <v>19</v>
      </c>
      <c r="C5719" s="2">
        <v>5.9192300000000004E-6</v>
      </c>
      <c r="D5719" s="2">
        <v>5.8954600000000003E-6</v>
      </c>
      <c r="E5719" s="2">
        <v>5.8716800000000003E-6</v>
      </c>
      <c r="F5719" s="2">
        <v>5.8479100000000002E-6</v>
      </c>
      <c r="G5719" s="2">
        <v>5.8241400000000001E-6</v>
      </c>
      <c r="H5719" s="2">
        <v>5.80037E-6</v>
      </c>
      <c r="I5719" s="2">
        <v>5.7765999999999999E-6</v>
      </c>
      <c r="J5719" s="2">
        <v>5.7528199999999999E-6</v>
      </c>
      <c r="K5719" s="2">
        <v>5.7290499999999998E-6</v>
      </c>
      <c r="L5719" s="2">
        <v>5.7052799999999997E-6</v>
      </c>
      <c r="M5719" s="2">
        <v>5.6815099999999996E-6</v>
      </c>
      <c r="N5719" s="2">
        <v>5.6577400000000003E-6</v>
      </c>
      <c r="O5719" s="2">
        <v>5.6339600000000003E-6</v>
      </c>
      <c r="P5719" s="2">
        <v>5.6101900000000002E-6</v>
      </c>
      <c r="Q5719" s="2">
        <v>5.5864200000000001E-6</v>
      </c>
      <c r="R5719" s="2">
        <v>5.56265E-6</v>
      </c>
      <c r="S5719" s="2">
        <v>5.5388799999999999E-6</v>
      </c>
      <c r="T5719" s="2">
        <v>5.5150999999999999E-6</v>
      </c>
      <c r="U5719" s="2">
        <v>5.4913299999999998E-6</v>
      </c>
      <c r="V5719" s="2">
        <v>5.4675599999999997E-6</v>
      </c>
      <c r="W5719" s="2">
        <v>5.4437899999999996E-6</v>
      </c>
      <c r="X5719" s="2">
        <v>5.4200200000000003E-6</v>
      </c>
      <c r="Y5719" s="2">
        <v>5.3962400000000004E-6</v>
      </c>
      <c r="Z5719" s="2">
        <v>5.3724700000000002E-6</v>
      </c>
      <c r="AA5719" s="2">
        <v>5.3487000000000001E-6</v>
      </c>
      <c r="AB5719" s="2">
        <v>5.32493E-6</v>
      </c>
      <c r="AC5719" s="2">
        <v>5.3011599999999999E-6</v>
      </c>
      <c r="AD5719" s="2">
        <v>5.2773799999999999E-6</v>
      </c>
      <c r="AE5719" s="2">
        <v>5.2536099999999998E-6</v>
      </c>
      <c r="AF5719" s="2">
        <v>5.2298399999999997E-6</v>
      </c>
    </row>
    <row r="5720" spans="1:32">
      <c r="A5720" t="s">
        <v>3104</v>
      </c>
      <c r="B5720" t="s">
        <v>19</v>
      </c>
      <c r="C5720" s="2">
        <v>1.15317E-5</v>
      </c>
      <c r="D5720" s="2">
        <v>1.14854E-5</v>
      </c>
      <c r="E5720" s="2">
        <v>1.14391E-5</v>
      </c>
      <c r="F5720" s="2">
        <v>1.13928E-5</v>
      </c>
      <c r="G5720" s="2">
        <v>1.13464E-5</v>
      </c>
      <c r="H5720" s="2">
        <v>1.13001E-5</v>
      </c>
      <c r="I5720" s="2">
        <v>1.1253800000000001E-5</v>
      </c>
      <c r="J5720" s="2">
        <v>1.1207500000000001E-5</v>
      </c>
      <c r="K5720" s="2">
        <v>1.1161200000000001E-5</v>
      </c>
      <c r="L5720" s="2">
        <v>1.1114899999999999E-5</v>
      </c>
      <c r="M5720" s="2">
        <v>1.1068599999999999E-5</v>
      </c>
      <c r="N5720" s="2">
        <v>1.1022299999999999E-5</v>
      </c>
      <c r="O5720" s="2">
        <v>1.0975899999999999E-5</v>
      </c>
      <c r="P5720" s="2">
        <v>1.09296E-5</v>
      </c>
      <c r="Q5720" s="2">
        <v>1.08833E-5</v>
      </c>
      <c r="R5720" s="2">
        <v>1.0837E-5</v>
      </c>
      <c r="S5720" s="2">
        <v>1.07907E-5</v>
      </c>
      <c r="T5720" s="2">
        <v>1.07444E-5</v>
      </c>
      <c r="U5720" s="2">
        <v>1.06981E-5</v>
      </c>
      <c r="V5720" s="2">
        <v>1.06518E-5</v>
      </c>
      <c r="W5720" s="2">
        <v>1.06054E-5</v>
      </c>
      <c r="X5720" s="2">
        <v>1.05591E-5</v>
      </c>
      <c r="Y5720" s="2">
        <v>1.05128E-5</v>
      </c>
      <c r="Z5720" s="2">
        <v>1.0466500000000001E-5</v>
      </c>
      <c r="AA5720" s="2">
        <v>1.0420200000000001E-5</v>
      </c>
      <c r="AB5720" s="2">
        <v>1.0373900000000001E-5</v>
      </c>
      <c r="AC5720" s="2">
        <v>1.0327599999999999E-5</v>
      </c>
      <c r="AD5720" s="2">
        <v>1.0281299999999999E-5</v>
      </c>
      <c r="AE5720" s="2">
        <v>1.0234999999999999E-5</v>
      </c>
      <c r="AF5720" s="2">
        <v>1.0188599999999999E-5</v>
      </c>
    </row>
    <row r="5721" spans="1:32">
      <c r="A5721" t="s">
        <v>3105</v>
      </c>
      <c r="B5721" t="s">
        <v>19</v>
      </c>
      <c r="C5721" s="2">
        <v>2.0916000000000001E-5</v>
      </c>
      <c r="D5721" s="2">
        <v>2.0832E-5</v>
      </c>
      <c r="E5721" s="2">
        <v>2.0747999999999999E-5</v>
      </c>
      <c r="F5721" s="2">
        <v>2.0664000000000001E-5</v>
      </c>
      <c r="G5721" s="2">
        <v>2.0579999999999999E-5</v>
      </c>
      <c r="H5721" s="2">
        <v>2.0496000000000002E-5</v>
      </c>
      <c r="I5721" s="2">
        <v>2.0412E-5</v>
      </c>
      <c r="J5721" s="2">
        <v>2.0327999999999999E-5</v>
      </c>
      <c r="K5721" s="2">
        <v>2.0244000000000001E-5</v>
      </c>
      <c r="L5721" s="2">
        <v>2.016E-5</v>
      </c>
      <c r="M5721" s="2">
        <v>2.0075999999999999E-5</v>
      </c>
      <c r="N5721" s="2">
        <v>1.9992000000000001E-5</v>
      </c>
      <c r="O5721" s="2">
        <v>1.9908E-5</v>
      </c>
      <c r="P5721" s="2">
        <v>1.9823999999999999E-5</v>
      </c>
      <c r="Q5721" s="2">
        <v>1.9740000000000001E-5</v>
      </c>
      <c r="R5721" s="2">
        <v>1.9656E-5</v>
      </c>
      <c r="S5721" s="2">
        <v>1.9572000000000002E-5</v>
      </c>
      <c r="T5721" s="2">
        <v>1.9488E-5</v>
      </c>
      <c r="U5721" s="2">
        <v>1.9403999999999999E-5</v>
      </c>
      <c r="V5721" s="2">
        <v>1.9320000000000001E-5</v>
      </c>
      <c r="W5721" s="2">
        <v>1.9236E-5</v>
      </c>
      <c r="X5721" s="2">
        <v>1.9151999999999999E-5</v>
      </c>
      <c r="Y5721" s="2">
        <v>1.9068000000000001E-5</v>
      </c>
      <c r="Z5721" s="2">
        <v>1.8984E-5</v>
      </c>
      <c r="AA5721" s="2">
        <v>1.8899999999999999E-5</v>
      </c>
      <c r="AB5721" s="2">
        <v>1.8816000000000001E-5</v>
      </c>
      <c r="AC5721" s="2">
        <v>1.8732E-5</v>
      </c>
      <c r="AD5721" s="2">
        <v>1.8647999999999998E-5</v>
      </c>
      <c r="AE5721" s="2">
        <v>1.8564E-5</v>
      </c>
      <c r="AF5721" s="2">
        <v>1.8479999999999999E-5</v>
      </c>
    </row>
    <row r="5722" spans="1:32">
      <c r="A5722" t="s">
        <v>3106</v>
      </c>
      <c r="B5722" t="s">
        <v>19</v>
      </c>
      <c r="C5722" s="2">
        <v>4.1832E-6</v>
      </c>
      <c r="D5722" s="2">
        <v>4.1663999999999996E-6</v>
      </c>
      <c r="E5722" s="2">
        <v>4.1496E-6</v>
      </c>
      <c r="F5722" s="2">
        <v>4.1327999999999996E-6</v>
      </c>
      <c r="G5722" s="2">
        <v>4.1160000000000001E-6</v>
      </c>
      <c r="H5722" s="2">
        <v>4.0991999999999996E-6</v>
      </c>
      <c r="I5722" s="2">
        <v>4.0824000000000001E-6</v>
      </c>
      <c r="J5722" s="2">
        <v>4.0655999999999997E-6</v>
      </c>
      <c r="K5722" s="2">
        <v>4.0488000000000001E-6</v>
      </c>
      <c r="L5722" s="2">
        <v>4.0319999999999997E-6</v>
      </c>
      <c r="M5722" s="2">
        <v>4.0152000000000001E-6</v>
      </c>
      <c r="N5722" s="2">
        <v>3.9983999999999997E-6</v>
      </c>
      <c r="O5722" s="2">
        <v>3.9816000000000001E-6</v>
      </c>
      <c r="P5722" s="2">
        <v>3.9647999999999997E-6</v>
      </c>
      <c r="Q5722" s="2">
        <v>3.9480000000000001E-6</v>
      </c>
      <c r="R5722" s="2">
        <v>3.9311999999999997E-6</v>
      </c>
      <c r="S5722" s="2">
        <v>3.9144000000000002E-6</v>
      </c>
      <c r="T5722" s="2">
        <v>3.8975999999999997E-6</v>
      </c>
      <c r="U5722" s="2">
        <v>3.8808000000000002E-6</v>
      </c>
      <c r="V5722" s="2">
        <v>3.8639999999999998E-6</v>
      </c>
      <c r="W5722" s="2">
        <v>3.8472000000000002E-6</v>
      </c>
      <c r="X5722" s="2">
        <v>3.8303999999999998E-6</v>
      </c>
      <c r="Y5722" s="2">
        <v>3.8135999999999998E-6</v>
      </c>
      <c r="Z5722" s="2">
        <v>3.7967999999999998E-6</v>
      </c>
      <c r="AA5722" s="2">
        <v>3.7799999999999998E-6</v>
      </c>
      <c r="AB5722" s="2">
        <v>3.7631999999999998E-6</v>
      </c>
      <c r="AC5722" s="2">
        <v>3.7463999999999998E-6</v>
      </c>
      <c r="AD5722" s="2">
        <v>3.7295999999999998E-6</v>
      </c>
      <c r="AE5722" s="2">
        <v>3.7127999999999998E-6</v>
      </c>
      <c r="AF5722" s="2">
        <v>3.6959999999999998E-6</v>
      </c>
    </row>
    <row r="5723" spans="1:32">
      <c r="A5723" t="s">
        <v>3107</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3108</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3109</v>
      </c>
      <c r="B5725" t="s">
        <v>19</v>
      </c>
      <c r="C5725" s="2">
        <v>621817000</v>
      </c>
      <c r="D5725" s="2">
        <v>638010000</v>
      </c>
      <c r="E5725" s="2">
        <v>618689000</v>
      </c>
      <c r="F5725" s="2">
        <v>577754000</v>
      </c>
      <c r="G5725" s="2">
        <v>573097000</v>
      </c>
      <c r="H5725" s="2">
        <v>570665000</v>
      </c>
      <c r="I5725" s="2">
        <v>569136000</v>
      </c>
      <c r="J5725" s="2">
        <v>567468000</v>
      </c>
      <c r="K5725" s="2">
        <v>565383000</v>
      </c>
      <c r="L5725" s="2">
        <v>562881000</v>
      </c>
      <c r="M5725" s="2">
        <v>559753000</v>
      </c>
      <c r="N5725" s="2">
        <v>556278000</v>
      </c>
      <c r="O5725" s="2">
        <v>553012000</v>
      </c>
      <c r="P5725" s="2">
        <v>549537000</v>
      </c>
      <c r="Q5725" s="2">
        <v>546479000</v>
      </c>
      <c r="R5725" s="2">
        <v>543977000</v>
      </c>
      <c r="S5725" s="2">
        <v>541822000</v>
      </c>
      <c r="T5725" s="2">
        <v>539737000</v>
      </c>
      <c r="U5725" s="2">
        <v>538000000</v>
      </c>
      <c r="V5725" s="2">
        <v>536471000</v>
      </c>
      <c r="W5725" s="2">
        <v>535220000</v>
      </c>
      <c r="X5725" s="2">
        <v>534066000</v>
      </c>
      <c r="Y5725" s="2">
        <v>533162000</v>
      </c>
      <c r="Z5725" s="2">
        <v>532551000</v>
      </c>
      <c r="AA5725" s="2">
        <v>532064000</v>
      </c>
      <c r="AB5725" s="2">
        <v>531606000</v>
      </c>
      <c r="AC5725" s="2">
        <v>531202000</v>
      </c>
      <c r="AD5725" s="2">
        <v>531063000</v>
      </c>
      <c r="AE5725" s="2">
        <v>530959000</v>
      </c>
      <c r="AF5725" s="2">
        <v>531029000</v>
      </c>
    </row>
    <row r="5726" spans="1:32">
      <c r="A5726" t="s">
        <v>3110</v>
      </c>
      <c r="B5726" t="s">
        <v>19</v>
      </c>
      <c r="C5726" s="2">
        <v>5078140000</v>
      </c>
      <c r="D5726" s="2">
        <v>5210380000</v>
      </c>
      <c r="E5726" s="2">
        <v>5052600000</v>
      </c>
      <c r="F5726" s="2">
        <v>4718290000</v>
      </c>
      <c r="G5726" s="2">
        <v>4680260000</v>
      </c>
      <c r="H5726" s="2">
        <v>4660400000</v>
      </c>
      <c r="I5726" s="2">
        <v>4647910000</v>
      </c>
      <c r="J5726" s="2">
        <v>4634290000</v>
      </c>
      <c r="K5726" s="2">
        <v>4617260000</v>
      </c>
      <c r="L5726" s="2">
        <v>4596830000</v>
      </c>
      <c r="M5726" s="2">
        <v>4571290000</v>
      </c>
      <c r="N5726" s="2">
        <v>4542910000</v>
      </c>
      <c r="O5726" s="2">
        <v>4516230000</v>
      </c>
      <c r="P5726" s="2">
        <v>4487860000</v>
      </c>
      <c r="Q5726" s="2">
        <v>4462880000</v>
      </c>
      <c r="R5726" s="2">
        <v>4442450000</v>
      </c>
      <c r="S5726" s="2">
        <v>4424850000</v>
      </c>
      <c r="T5726" s="2">
        <v>4407830000</v>
      </c>
      <c r="U5726" s="2">
        <v>4393640000</v>
      </c>
      <c r="V5726" s="2">
        <v>4381150000</v>
      </c>
      <c r="W5726" s="2">
        <v>4370930000</v>
      </c>
      <c r="X5726" s="2">
        <v>4361510000</v>
      </c>
      <c r="Y5726" s="2">
        <v>4354130000</v>
      </c>
      <c r="Z5726" s="2">
        <v>4349140000</v>
      </c>
      <c r="AA5726" s="2">
        <v>4345170000</v>
      </c>
      <c r="AB5726" s="2">
        <v>4341420000</v>
      </c>
      <c r="AC5726" s="2">
        <v>4338130000</v>
      </c>
      <c r="AD5726" s="2">
        <v>4336990000</v>
      </c>
      <c r="AE5726" s="2">
        <v>4336140000</v>
      </c>
      <c r="AF5726" s="2">
        <v>4336710000</v>
      </c>
    </row>
    <row r="5727" spans="1:32">
      <c r="A5727" t="s">
        <v>3111</v>
      </c>
      <c r="B5727" t="s">
        <v>19</v>
      </c>
      <c r="C5727" s="2">
        <v>9459130000</v>
      </c>
      <c r="D5727" s="2">
        <v>9705460000</v>
      </c>
      <c r="E5727" s="2">
        <v>9411550000</v>
      </c>
      <c r="F5727" s="2">
        <v>8788840000</v>
      </c>
      <c r="G5727" s="2">
        <v>8718000000</v>
      </c>
      <c r="H5727" s="2">
        <v>8681000000</v>
      </c>
      <c r="I5727" s="2">
        <v>8657740000</v>
      </c>
      <c r="J5727" s="2">
        <v>8632360000</v>
      </c>
      <c r="K5727" s="2">
        <v>8600650000</v>
      </c>
      <c r="L5727" s="2">
        <v>8562590000</v>
      </c>
      <c r="M5727" s="2">
        <v>8515010000</v>
      </c>
      <c r="N5727" s="2">
        <v>8462150000</v>
      </c>
      <c r="O5727" s="2">
        <v>8412460000</v>
      </c>
      <c r="P5727" s="2">
        <v>8359600000</v>
      </c>
      <c r="Q5727" s="2">
        <v>8313080000</v>
      </c>
      <c r="R5727" s="2">
        <v>8275020000</v>
      </c>
      <c r="S5727" s="2">
        <v>8242240000</v>
      </c>
      <c r="T5727" s="2">
        <v>8210530000</v>
      </c>
      <c r="U5727" s="2">
        <v>8184090000</v>
      </c>
      <c r="V5727" s="2">
        <v>8160840000</v>
      </c>
      <c r="W5727" s="2">
        <v>8141810000</v>
      </c>
      <c r="X5727" s="2">
        <v>8124260000</v>
      </c>
      <c r="Y5727" s="2">
        <v>8110510000</v>
      </c>
      <c r="Z5727" s="2">
        <v>8101210000</v>
      </c>
      <c r="AA5727" s="2">
        <v>8093810000</v>
      </c>
      <c r="AB5727" s="2">
        <v>8086830000</v>
      </c>
      <c r="AC5727" s="2">
        <v>8080700000</v>
      </c>
      <c r="AD5727" s="2">
        <v>8078580000</v>
      </c>
      <c r="AE5727" s="2">
        <v>8077000000</v>
      </c>
      <c r="AF5727" s="2">
        <v>8078050000</v>
      </c>
    </row>
    <row r="5728" spans="1:32">
      <c r="A5728" t="s">
        <v>3112</v>
      </c>
      <c r="B5728" t="s">
        <v>19</v>
      </c>
      <c r="C5728" s="2">
        <v>5497390000</v>
      </c>
      <c r="D5728" s="2">
        <v>5640560000</v>
      </c>
      <c r="E5728" s="2">
        <v>5469740000</v>
      </c>
      <c r="F5728" s="2">
        <v>5107840000</v>
      </c>
      <c r="G5728" s="2">
        <v>5066670000</v>
      </c>
      <c r="H5728" s="2">
        <v>5045170000</v>
      </c>
      <c r="I5728" s="2">
        <v>5031650000</v>
      </c>
      <c r="J5728" s="2">
        <v>5016900000</v>
      </c>
      <c r="K5728" s="2">
        <v>4998470000</v>
      </c>
      <c r="L5728" s="2">
        <v>4976350000</v>
      </c>
      <c r="M5728" s="2">
        <v>4948700000</v>
      </c>
      <c r="N5728" s="2">
        <v>4917980000</v>
      </c>
      <c r="O5728" s="2">
        <v>4889100000</v>
      </c>
      <c r="P5728" s="2">
        <v>4858380000</v>
      </c>
      <c r="Q5728" s="2">
        <v>4831340000</v>
      </c>
      <c r="R5728" s="2">
        <v>4809220000</v>
      </c>
      <c r="S5728" s="2">
        <v>4790170000</v>
      </c>
      <c r="T5728" s="2">
        <v>4771740000</v>
      </c>
      <c r="U5728" s="2">
        <v>4756380000</v>
      </c>
      <c r="V5728" s="2">
        <v>4742860000</v>
      </c>
      <c r="W5728" s="2">
        <v>4731800000</v>
      </c>
      <c r="X5728" s="2">
        <v>4721600000</v>
      </c>
      <c r="Y5728" s="2">
        <v>4713620000</v>
      </c>
      <c r="Z5728" s="2">
        <v>4708210000</v>
      </c>
      <c r="AA5728" s="2">
        <v>4703910000</v>
      </c>
      <c r="AB5728" s="2">
        <v>4699850000</v>
      </c>
      <c r="AC5728" s="2">
        <v>4696290000</v>
      </c>
      <c r="AD5728" s="2">
        <v>4695060000</v>
      </c>
      <c r="AE5728" s="2">
        <v>4694140000</v>
      </c>
      <c r="AF5728" s="2">
        <v>4694750000</v>
      </c>
    </row>
    <row r="5729" spans="1:32">
      <c r="A5729" t="s">
        <v>3113</v>
      </c>
      <c r="B5729" t="s">
        <v>19</v>
      </c>
      <c r="C5729" s="2">
        <v>1681770000</v>
      </c>
      <c r="D5729" s="2">
        <v>1725560000</v>
      </c>
      <c r="E5729" s="2">
        <v>1673310000</v>
      </c>
      <c r="F5729" s="2">
        <v>1562590000</v>
      </c>
      <c r="G5729" s="2">
        <v>1550000000</v>
      </c>
      <c r="H5729" s="2">
        <v>1543420000</v>
      </c>
      <c r="I5729" s="2">
        <v>1539290000</v>
      </c>
      <c r="J5729" s="2">
        <v>1534780000</v>
      </c>
      <c r="K5729" s="2">
        <v>1529140000</v>
      </c>
      <c r="L5729" s="2">
        <v>1522370000</v>
      </c>
      <c r="M5729" s="2">
        <v>1513910000</v>
      </c>
      <c r="N5729" s="2">
        <v>1504510000</v>
      </c>
      <c r="O5729" s="2">
        <v>1495680000</v>
      </c>
      <c r="P5729" s="2">
        <v>1486280000</v>
      </c>
      <c r="Q5729" s="2">
        <v>1478010000</v>
      </c>
      <c r="R5729" s="2">
        <v>1471240000</v>
      </c>
      <c r="S5729" s="2">
        <v>1465410000</v>
      </c>
      <c r="T5729" s="2">
        <v>1459780000</v>
      </c>
      <c r="U5729" s="2">
        <v>1455080000</v>
      </c>
      <c r="V5729" s="2">
        <v>1450940000</v>
      </c>
      <c r="W5729" s="2">
        <v>1447560000</v>
      </c>
      <c r="X5729" s="2">
        <v>1444440000</v>
      </c>
      <c r="Y5729" s="2">
        <v>1441990000</v>
      </c>
      <c r="Z5729" s="2">
        <v>1440340000</v>
      </c>
      <c r="AA5729" s="2">
        <v>1439020000</v>
      </c>
      <c r="AB5729" s="2">
        <v>1437780000</v>
      </c>
      <c r="AC5729" s="2">
        <v>1436690000</v>
      </c>
      <c r="AD5729" s="2">
        <v>1436320000</v>
      </c>
      <c r="AE5729" s="2">
        <v>1436030000</v>
      </c>
      <c r="AF5729" s="2">
        <v>1436220000</v>
      </c>
    </row>
    <row r="5730" spans="1:32">
      <c r="A5730" t="s">
        <v>3114</v>
      </c>
      <c r="B5730" t="s">
        <v>19</v>
      </c>
      <c r="C5730" s="2">
        <v>36333900000</v>
      </c>
      <c r="D5730" s="2">
        <v>37280100000</v>
      </c>
      <c r="E5730" s="2">
        <v>36151100000</v>
      </c>
      <c r="F5730" s="2">
        <v>33759200000</v>
      </c>
      <c r="G5730" s="2">
        <v>33487100000</v>
      </c>
      <c r="H5730" s="2">
        <v>33345000000</v>
      </c>
      <c r="I5730" s="2">
        <v>33255600000</v>
      </c>
      <c r="J5730" s="2">
        <v>33158100000</v>
      </c>
      <c r="K5730" s="2">
        <v>33036300000</v>
      </c>
      <c r="L5730" s="2">
        <v>32890100000</v>
      </c>
      <c r="M5730" s="2">
        <v>32707400000</v>
      </c>
      <c r="N5730" s="2">
        <v>32504300000</v>
      </c>
      <c r="O5730" s="2">
        <v>32313500000</v>
      </c>
      <c r="P5730" s="2">
        <v>32110400000</v>
      </c>
      <c r="Q5730" s="2">
        <v>31931700000</v>
      </c>
      <c r="R5730" s="2">
        <v>31785500000</v>
      </c>
      <c r="S5730" s="2">
        <v>31659600000</v>
      </c>
      <c r="T5730" s="2">
        <v>31537800000</v>
      </c>
      <c r="U5730" s="2">
        <v>31436300000</v>
      </c>
      <c r="V5730" s="2">
        <v>31346900000</v>
      </c>
      <c r="W5730" s="2">
        <v>31273800000</v>
      </c>
      <c r="X5730" s="2">
        <v>31206400000</v>
      </c>
      <c r="Y5730" s="2">
        <v>31153600000</v>
      </c>
      <c r="Z5730" s="2">
        <v>31117900000</v>
      </c>
      <c r="AA5730" s="2">
        <v>31089500000</v>
      </c>
      <c r="AB5730" s="2">
        <v>31062700000</v>
      </c>
      <c r="AC5730" s="2">
        <v>31039100000</v>
      </c>
      <c r="AD5730" s="2">
        <v>31031000000</v>
      </c>
      <c r="AE5730" s="2">
        <v>31024900000</v>
      </c>
      <c r="AF5730" s="2">
        <v>31029000000</v>
      </c>
    </row>
    <row r="5731" spans="1:32">
      <c r="A5731" t="s">
        <v>3115</v>
      </c>
      <c r="B5731" t="s">
        <v>19</v>
      </c>
      <c r="C5731" s="2">
        <v>37666900</v>
      </c>
      <c r="D5731" s="2">
        <v>38647800</v>
      </c>
      <c r="E5731" s="2">
        <v>37477400</v>
      </c>
      <c r="F5731" s="2">
        <v>34997700</v>
      </c>
      <c r="G5731" s="2">
        <v>34715700</v>
      </c>
      <c r="H5731" s="2">
        <v>34568300</v>
      </c>
      <c r="I5731" s="2">
        <v>34475700</v>
      </c>
      <c r="J5731" s="2">
        <v>34374700</v>
      </c>
      <c r="K5731" s="2">
        <v>34248400</v>
      </c>
      <c r="L5731" s="2">
        <v>34096800</v>
      </c>
      <c r="M5731" s="2">
        <v>33907300</v>
      </c>
      <c r="N5731" s="2">
        <v>33696800</v>
      </c>
      <c r="O5731" s="2">
        <v>33499000</v>
      </c>
      <c r="P5731" s="2">
        <v>33288500</v>
      </c>
      <c r="Q5731" s="2">
        <v>33103200</v>
      </c>
      <c r="R5731" s="2">
        <v>32951700</v>
      </c>
      <c r="S5731" s="2">
        <v>32821200</v>
      </c>
      <c r="T5731" s="2">
        <v>32694900</v>
      </c>
      <c r="U5731" s="2">
        <v>32589600</v>
      </c>
      <c r="V5731" s="2">
        <v>32497000</v>
      </c>
      <c r="W5731" s="2">
        <v>32421200</v>
      </c>
      <c r="X5731" s="2">
        <v>32351300</v>
      </c>
      <c r="Y5731" s="2">
        <v>32296600</v>
      </c>
      <c r="Z5731" s="2">
        <v>32259500</v>
      </c>
      <c r="AA5731" s="2">
        <v>32230100</v>
      </c>
      <c r="AB5731" s="2">
        <v>32202300</v>
      </c>
      <c r="AC5731" s="2">
        <v>32177900</v>
      </c>
      <c r="AD5731" s="2">
        <v>32169500</v>
      </c>
      <c r="AE5731" s="2">
        <v>32163100</v>
      </c>
      <c r="AF5731" s="2">
        <v>32167300</v>
      </c>
    </row>
    <row r="5732" spans="1:32">
      <c r="A5732" t="s">
        <v>3116</v>
      </c>
      <c r="B5732" t="s">
        <v>19</v>
      </c>
      <c r="C5732" s="2">
        <v>28272500</v>
      </c>
      <c r="D5732" s="2">
        <v>29008800</v>
      </c>
      <c r="E5732" s="2">
        <v>28130300</v>
      </c>
      <c r="F5732" s="2">
        <v>26269100</v>
      </c>
      <c r="G5732" s="2">
        <v>26057400</v>
      </c>
      <c r="H5732" s="2">
        <v>25946800</v>
      </c>
      <c r="I5732" s="2">
        <v>25877200</v>
      </c>
      <c r="J5732" s="2">
        <v>25801400</v>
      </c>
      <c r="K5732" s="2">
        <v>25706600</v>
      </c>
      <c r="L5732" s="2">
        <v>25592800</v>
      </c>
      <c r="M5732" s="2">
        <v>25450600</v>
      </c>
      <c r="N5732" s="2">
        <v>25292600</v>
      </c>
      <c r="O5732" s="2">
        <v>25144100</v>
      </c>
      <c r="P5732" s="2">
        <v>24986100</v>
      </c>
      <c r="Q5732" s="2">
        <v>24847100</v>
      </c>
      <c r="R5732" s="2">
        <v>24733300</v>
      </c>
      <c r="S5732" s="2">
        <v>24635400</v>
      </c>
      <c r="T5732" s="2">
        <v>24540600</v>
      </c>
      <c r="U5732" s="2">
        <v>24461600</v>
      </c>
      <c r="V5732" s="2">
        <v>24392000</v>
      </c>
      <c r="W5732" s="2">
        <v>24335200</v>
      </c>
      <c r="X5732" s="2">
        <v>24282700</v>
      </c>
      <c r="Y5732" s="2">
        <v>24241600</v>
      </c>
      <c r="Z5732" s="2">
        <v>24213800</v>
      </c>
      <c r="AA5732" s="2">
        <v>24191700</v>
      </c>
      <c r="AB5732" s="2">
        <v>24170800</v>
      </c>
      <c r="AC5732" s="2">
        <v>24152500</v>
      </c>
      <c r="AD5732" s="2">
        <v>24146200</v>
      </c>
      <c r="AE5732" s="2">
        <v>24141500</v>
      </c>
      <c r="AF5732" s="2">
        <v>24144600</v>
      </c>
    </row>
    <row r="5733" spans="1:32">
      <c r="A5733" t="s">
        <v>3117</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3118</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3119</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3120</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3121</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3122</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3123</v>
      </c>
      <c r="B5739" t="s">
        <v>19</v>
      </c>
      <c r="C5739">
        <v>4.5473399999999999E-4</v>
      </c>
      <c r="D5739">
        <v>4.5290800000000002E-4</v>
      </c>
      <c r="E5739">
        <v>4.5108099999999999E-4</v>
      </c>
      <c r="F5739">
        <v>4.4925500000000002E-4</v>
      </c>
      <c r="G5739">
        <v>4.47429E-4</v>
      </c>
      <c r="H5739">
        <v>4.4560299999999998E-4</v>
      </c>
      <c r="I5739">
        <v>4.43776E-4</v>
      </c>
      <c r="J5739">
        <v>4.4194999999999998E-4</v>
      </c>
      <c r="K5739">
        <v>4.4012400000000002E-4</v>
      </c>
      <c r="L5739">
        <v>4.38298E-4</v>
      </c>
      <c r="M5739">
        <v>4.3647100000000002E-4</v>
      </c>
      <c r="N5739">
        <v>4.34645E-4</v>
      </c>
      <c r="O5739">
        <v>4.3281899999999998E-4</v>
      </c>
      <c r="P5739">
        <v>4.3099300000000001E-4</v>
      </c>
      <c r="Q5739">
        <v>4.2916599999999998E-4</v>
      </c>
      <c r="R5739">
        <v>4.2734000000000001E-4</v>
      </c>
      <c r="S5739">
        <v>4.2551399999999999E-4</v>
      </c>
      <c r="T5739">
        <v>4.2368800000000003E-4</v>
      </c>
      <c r="U5739">
        <v>4.2186200000000001E-4</v>
      </c>
      <c r="V5739">
        <v>4.2003500000000003E-4</v>
      </c>
      <c r="W5739">
        <v>4.1820900000000001E-4</v>
      </c>
      <c r="X5739">
        <v>4.1638299999999999E-4</v>
      </c>
      <c r="Y5739">
        <v>4.1455700000000002E-4</v>
      </c>
      <c r="Z5739">
        <v>4.1272999999999999E-4</v>
      </c>
      <c r="AA5739">
        <v>4.1090400000000002E-4</v>
      </c>
      <c r="AB5739">
        <v>4.09078E-4</v>
      </c>
      <c r="AC5739">
        <v>4.0725199999999998E-4</v>
      </c>
      <c r="AD5739">
        <v>4.05425E-4</v>
      </c>
      <c r="AE5739">
        <v>4.0359899999999998E-4</v>
      </c>
      <c r="AF5739">
        <v>4.0177300000000002E-4</v>
      </c>
    </row>
    <row r="5740" spans="1:32">
      <c r="A5740" t="s">
        <v>3124</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3125</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3126</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3127</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3128</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3129</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3130</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3131</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3132</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3133</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3134</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3135</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3136</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3137</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3138</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3139</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3140</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3141</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3142</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3143</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3144</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3145</v>
      </c>
      <c r="B5761" t="s">
        <v>19</v>
      </c>
      <c r="C5761" s="2">
        <v>152552000</v>
      </c>
      <c r="D5761" s="2">
        <v>166592000</v>
      </c>
      <c r="E5761" s="2">
        <v>168120000</v>
      </c>
      <c r="F5761" s="2">
        <v>167982000</v>
      </c>
      <c r="G5761" s="2">
        <v>169928000</v>
      </c>
      <c r="H5761" s="2">
        <v>171943000</v>
      </c>
      <c r="I5761" s="2">
        <v>173889000</v>
      </c>
      <c r="J5761" s="2">
        <v>175904000</v>
      </c>
      <c r="K5761" s="2">
        <v>177920000</v>
      </c>
      <c r="L5761" s="2">
        <v>170414000</v>
      </c>
      <c r="M5761" s="2">
        <v>171040000</v>
      </c>
      <c r="N5761" s="2">
        <v>171874000</v>
      </c>
      <c r="O5761" s="2">
        <v>172568000</v>
      </c>
      <c r="P5761" s="2">
        <v>173264000</v>
      </c>
      <c r="Q5761" s="2">
        <v>173958000</v>
      </c>
      <c r="R5761" s="2">
        <v>174514000</v>
      </c>
      <c r="S5761" s="2">
        <v>175001000</v>
      </c>
      <c r="T5761" s="2">
        <v>175418000</v>
      </c>
      <c r="U5761" s="2">
        <v>175974000</v>
      </c>
      <c r="V5761" s="2">
        <v>176460000</v>
      </c>
      <c r="W5761" s="2">
        <v>176947000</v>
      </c>
      <c r="X5761" s="2">
        <v>177434000</v>
      </c>
      <c r="Y5761" s="2">
        <v>177920000</v>
      </c>
      <c r="Z5761" s="2">
        <v>178406000</v>
      </c>
      <c r="AA5761" s="2">
        <v>178893000</v>
      </c>
      <c r="AB5761" s="2">
        <v>179240000</v>
      </c>
      <c r="AC5761" s="2">
        <v>179796000</v>
      </c>
      <c r="AD5761" s="2">
        <v>180283000</v>
      </c>
      <c r="AE5761" s="2">
        <v>180839000</v>
      </c>
      <c r="AF5761" s="2">
        <v>181395000</v>
      </c>
    </row>
    <row r="5762" spans="1:32">
      <c r="A5762" t="s">
        <v>3146</v>
      </c>
      <c r="B5762" t="s">
        <v>19</v>
      </c>
      <c r="C5762" s="2">
        <v>1245840000</v>
      </c>
      <c r="D5762" s="2">
        <v>1360490000</v>
      </c>
      <c r="E5762" s="2">
        <v>1372980000</v>
      </c>
      <c r="F5762" s="2">
        <v>1371840000</v>
      </c>
      <c r="G5762" s="2">
        <v>1387730000</v>
      </c>
      <c r="H5762" s="2">
        <v>1404190000</v>
      </c>
      <c r="I5762" s="2">
        <v>1420090000</v>
      </c>
      <c r="J5762" s="2">
        <v>1436540000</v>
      </c>
      <c r="K5762" s="2">
        <v>1453000000</v>
      </c>
      <c r="L5762" s="2">
        <v>1391710000</v>
      </c>
      <c r="M5762" s="2">
        <v>1396810000</v>
      </c>
      <c r="N5762" s="2">
        <v>1403630000</v>
      </c>
      <c r="O5762" s="2">
        <v>1409300000</v>
      </c>
      <c r="P5762" s="2">
        <v>1414980000</v>
      </c>
      <c r="Q5762" s="2">
        <v>1420650000</v>
      </c>
      <c r="R5762" s="2">
        <v>1425190000</v>
      </c>
      <c r="S5762" s="2">
        <v>1429170000</v>
      </c>
      <c r="T5762" s="2">
        <v>1432570000</v>
      </c>
      <c r="U5762" s="2">
        <v>1437110000</v>
      </c>
      <c r="V5762" s="2">
        <v>1441090000</v>
      </c>
      <c r="W5762" s="2">
        <v>1445060000</v>
      </c>
      <c r="X5762" s="2">
        <v>1449030000</v>
      </c>
      <c r="Y5762" s="2">
        <v>1453000000</v>
      </c>
      <c r="Z5762" s="2">
        <v>1456980000</v>
      </c>
      <c r="AA5762" s="2">
        <v>1460950000</v>
      </c>
      <c r="AB5762" s="2">
        <v>1463790000</v>
      </c>
      <c r="AC5762" s="2">
        <v>1468330000</v>
      </c>
      <c r="AD5762" s="2">
        <v>1472300000</v>
      </c>
      <c r="AE5762" s="2">
        <v>1476840000</v>
      </c>
      <c r="AF5762" s="2">
        <v>1481380000</v>
      </c>
    </row>
    <row r="5763" spans="1:32">
      <c r="A5763" t="s">
        <v>3147</v>
      </c>
      <c r="B5763" t="s">
        <v>19</v>
      </c>
      <c r="C5763" s="2">
        <v>2320640000</v>
      </c>
      <c r="D5763" s="2">
        <v>2534200000</v>
      </c>
      <c r="E5763" s="2">
        <v>2557460000</v>
      </c>
      <c r="F5763" s="2">
        <v>2555350000</v>
      </c>
      <c r="G5763" s="2">
        <v>2584950000</v>
      </c>
      <c r="H5763" s="2">
        <v>2615610000</v>
      </c>
      <c r="I5763" s="2">
        <v>2645210000</v>
      </c>
      <c r="J5763" s="2">
        <v>2675870000</v>
      </c>
      <c r="K5763" s="2">
        <v>2706530000</v>
      </c>
      <c r="L5763" s="2">
        <v>2592350000</v>
      </c>
      <c r="M5763" s="2">
        <v>2601870000</v>
      </c>
      <c r="N5763" s="2">
        <v>2614550000</v>
      </c>
      <c r="O5763" s="2">
        <v>2625130000</v>
      </c>
      <c r="P5763" s="2">
        <v>2635700000</v>
      </c>
      <c r="Q5763" s="2">
        <v>2646270000</v>
      </c>
      <c r="R5763" s="2">
        <v>2654730000</v>
      </c>
      <c r="S5763" s="2">
        <v>2662130000</v>
      </c>
      <c r="T5763" s="2">
        <v>2668470000</v>
      </c>
      <c r="U5763" s="2">
        <v>2676930000</v>
      </c>
      <c r="V5763" s="2">
        <v>2684330000</v>
      </c>
      <c r="W5763" s="2">
        <v>2691730000</v>
      </c>
      <c r="X5763" s="2">
        <v>2699130000</v>
      </c>
      <c r="Y5763" s="2">
        <v>2706530000</v>
      </c>
      <c r="Z5763" s="2">
        <v>2713940000</v>
      </c>
      <c r="AA5763" s="2">
        <v>2721340000</v>
      </c>
      <c r="AB5763" s="2">
        <v>2726620000</v>
      </c>
      <c r="AC5763" s="2">
        <v>2735080000</v>
      </c>
      <c r="AD5763" s="2">
        <v>2742480000</v>
      </c>
      <c r="AE5763" s="2">
        <v>2750940000</v>
      </c>
      <c r="AF5763" s="2">
        <v>2759400000</v>
      </c>
    </row>
    <row r="5764" spans="1:32">
      <c r="A5764" t="s">
        <v>3148</v>
      </c>
      <c r="B5764" t="s">
        <v>19</v>
      </c>
      <c r="C5764" s="2">
        <v>1348700000</v>
      </c>
      <c r="D5764" s="2">
        <v>1472810000</v>
      </c>
      <c r="E5764" s="2">
        <v>1486330000</v>
      </c>
      <c r="F5764" s="2">
        <v>1485100000</v>
      </c>
      <c r="G5764" s="2">
        <v>1502310000</v>
      </c>
      <c r="H5764" s="2">
        <v>1520120000</v>
      </c>
      <c r="I5764" s="2">
        <v>1537330000</v>
      </c>
      <c r="J5764" s="2">
        <v>1555150000</v>
      </c>
      <c r="K5764" s="2">
        <v>1572970000</v>
      </c>
      <c r="L5764" s="2">
        <v>1506610000</v>
      </c>
      <c r="M5764" s="2">
        <v>1512140000</v>
      </c>
      <c r="N5764" s="2">
        <v>1519510000</v>
      </c>
      <c r="O5764" s="2">
        <v>1525650000</v>
      </c>
      <c r="P5764" s="2">
        <v>1531800000</v>
      </c>
      <c r="Q5764" s="2">
        <v>1537940000</v>
      </c>
      <c r="R5764" s="2">
        <v>1542860000</v>
      </c>
      <c r="S5764" s="2">
        <v>1547160000</v>
      </c>
      <c r="T5764" s="2">
        <v>1550850000</v>
      </c>
      <c r="U5764" s="2">
        <v>1555760000</v>
      </c>
      <c r="V5764" s="2">
        <v>1560060000</v>
      </c>
      <c r="W5764" s="2">
        <v>1564360000</v>
      </c>
      <c r="X5764" s="2">
        <v>1568670000</v>
      </c>
      <c r="Y5764" s="2">
        <v>1572970000</v>
      </c>
      <c r="Z5764" s="2">
        <v>1577270000</v>
      </c>
      <c r="AA5764" s="2">
        <v>1581570000</v>
      </c>
      <c r="AB5764" s="2">
        <v>1584640000</v>
      </c>
      <c r="AC5764" s="2">
        <v>1589560000</v>
      </c>
      <c r="AD5764" s="2">
        <v>1593860000</v>
      </c>
      <c r="AE5764" s="2">
        <v>1598770000</v>
      </c>
      <c r="AF5764" s="2">
        <v>1603690000</v>
      </c>
    </row>
    <row r="5765" spans="1:32">
      <c r="A5765" t="s">
        <v>3149</v>
      </c>
      <c r="B5765" t="s">
        <v>19</v>
      </c>
      <c r="C5765" s="2">
        <v>412594000</v>
      </c>
      <c r="D5765" s="2">
        <v>450564000</v>
      </c>
      <c r="E5765" s="2">
        <v>454699000</v>
      </c>
      <c r="F5765" s="2">
        <v>454323000</v>
      </c>
      <c r="G5765" s="2">
        <v>459587000</v>
      </c>
      <c r="H5765" s="2">
        <v>465038000</v>
      </c>
      <c r="I5765" s="2">
        <v>470301000</v>
      </c>
      <c r="J5765" s="2">
        <v>475752000</v>
      </c>
      <c r="K5765" s="2">
        <v>481203000</v>
      </c>
      <c r="L5765" s="2">
        <v>460902000</v>
      </c>
      <c r="M5765" s="2">
        <v>462594000</v>
      </c>
      <c r="N5765" s="2">
        <v>464850000</v>
      </c>
      <c r="O5765" s="2">
        <v>466730000</v>
      </c>
      <c r="P5765" s="2">
        <v>468609000</v>
      </c>
      <c r="Q5765" s="2">
        <v>470489000</v>
      </c>
      <c r="R5765" s="2">
        <v>471993000</v>
      </c>
      <c r="S5765" s="2">
        <v>473308000</v>
      </c>
      <c r="T5765" s="2">
        <v>474436000</v>
      </c>
      <c r="U5765" s="2">
        <v>475940000</v>
      </c>
      <c r="V5765" s="2">
        <v>477256000</v>
      </c>
      <c r="W5765" s="2">
        <v>478572000</v>
      </c>
      <c r="X5765" s="2">
        <v>479887000</v>
      </c>
      <c r="Y5765" s="2">
        <v>481203000</v>
      </c>
      <c r="Z5765" s="2">
        <v>482519000</v>
      </c>
      <c r="AA5765" s="2">
        <v>483835000</v>
      </c>
      <c r="AB5765" s="2">
        <v>484775000</v>
      </c>
      <c r="AC5765" s="2">
        <v>486278000</v>
      </c>
      <c r="AD5765" s="2">
        <v>487594000</v>
      </c>
      <c r="AE5765" s="2">
        <v>489098000</v>
      </c>
      <c r="AF5765" s="2">
        <v>490602000</v>
      </c>
    </row>
    <row r="5766" spans="1:32">
      <c r="A5766" t="s">
        <v>3150</v>
      </c>
      <c r="B5766" t="s">
        <v>19</v>
      </c>
      <c r="C5766" s="2">
        <v>8913920000</v>
      </c>
      <c r="D5766" s="2">
        <v>9734240000</v>
      </c>
      <c r="E5766" s="2">
        <v>9823580000</v>
      </c>
      <c r="F5766" s="2">
        <v>9815460000</v>
      </c>
      <c r="G5766" s="2">
        <v>9929170000</v>
      </c>
      <c r="H5766" s="2">
        <v>10046900000</v>
      </c>
      <c r="I5766" s="2">
        <v>10160600000</v>
      </c>
      <c r="J5766" s="2">
        <v>10278400000</v>
      </c>
      <c r="K5766" s="2">
        <v>10396200000</v>
      </c>
      <c r="L5766" s="2">
        <v>9957600000</v>
      </c>
      <c r="M5766" s="2">
        <v>9994150000</v>
      </c>
      <c r="N5766" s="2">
        <v>10042900000</v>
      </c>
      <c r="O5766" s="2">
        <v>10083500000</v>
      </c>
      <c r="P5766" s="2">
        <v>10124100000</v>
      </c>
      <c r="Q5766" s="2">
        <v>10164700000</v>
      </c>
      <c r="R5766" s="2">
        <v>10197200000</v>
      </c>
      <c r="S5766" s="2">
        <v>10225600000</v>
      </c>
      <c r="T5766" s="2">
        <v>10250000000</v>
      </c>
      <c r="U5766" s="2">
        <v>10282500000</v>
      </c>
      <c r="V5766" s="2">
        <v>10310900000</v>
      </c>
      <c r="W5766" s="2">
        <v>10339300000</v>
      </c>
      <c r="X5766" s="2">
        <v>10367800000</v>
      </c>
      <c r="Y5766" s="2">
        <v>10396200000</v>
      </c>
      <c r="Z5766" s="2">
        <v>10424600000</v>
      </c>
      <c r="AA5766" s="2">
        <v>10453000000</v>
      </c>
      <c r="AB5766" s="2">
        <v>10473300000</v>
      </c>
      <c r="AC5766" s="2">
        <v>10505800000</v>
      </c>
      <c r="AD5766" s="2">
        <v>10534300000</v>
      </c>
      <c r="AE5766" s="2">
        <v>10566700000</v>
      </c>
      <c r="AF5766" s="2">
        <v>10599200000</v>
      </c>
    </row>
    <row r="5767" spans="1:32">
      <c r="A5767" t="s">
        <v>3151</v>
      </c>
      <c r="B5767" t="s">
        <v>19</v>
      </c>
      <c r="C5767" s="2">
        <v>9240950</v>
      </c>
      <c r="D5767" s="2">
        <v>10091400</v>
      </c>
      <c r="E5767" s="2">
        <v>10184000</v>
      </c>
      <c r="F5767" s="2">
        <v>10175600</v>
      </c>
      <c r="G5767" s="2">
        <v>10293400</v>
      </c>
      <c r="H5767" s="2">
        <v>10415500</v>
      </c>
      <c r="I5767" s="2">
        <v>10533400</v>
      </c>
      <c r="J5767" s="2">
        <v>10655500</v>
      </c>
      <c r="K5767" s="2">
        <v>10777600</v>
      </c>
      <c r="L5767" s="2">
        <v>10322900</v>
      </c>
      <c r="M5767" s="2">
        <v>10360800</v>
      </c>
      <c r="N5767" s="2">
        <v>10411300</v>
      </c>
      <c r="O5767" s="2">
        <v>10453400</v>
      </c>
      <c r="P5767" s="2">
        <v>10495500</v>
      </c>
      <c r="Q5767" s="2">
        <v>10537600</v>
      </c>
      <c r="R5767" s="2">
        <v>10571300</v>
      </c>
      <c r="S5767" s="2">
        <v>10600800</v>
      </c>
      <c r="T5767" s="2">
        <v>10626000</v>
      </c>
      <c r="U5767" s="2">
        <v>10659700</v>
      </c>
      <c r="V5767" s="2">
        <v>10689200</v>
      </c>
      <c r="W5767" s="2">
        <v>10718700</v>
      </c>
      <c r="X5767" s="2">
        <v>10748100</v>
      </c>
      <c r="Y5767" s="2">
        <v>10777600</v>
      </c>
      <c r="Z5767" s="2">
        <v>10807100</v>
      </c>
      <c r="AA5767" s="2">
        <v>10836500</v>
      </c>
      <c r="AB5767" s="2">
        <v>10857600</v>
      </c>
      <c r="AC5767" s="2">
        <v>10891300</v>
      </c>
      <c r="AD5767" s="2">
        <v>10920700</v>
      </c>
      <c r="AE5767" s="2">
        <v>10954400</v>
      </c>
      <c r="AF5767" s="2">
        <v>10988100</v>
      </c>
    </row>
    <row r="5768" spans="1:32">
      <c r="A5768" t="s">
        <v>3152</v>
      </c>
      <c r="B5768" t="s">
        <v>19</v>
      </c>
      <c r="C5768" s="2">
        <v>6936200</v>
      </c>
      <c r="D5768" s="2">
        <v>7574520</v>
      </c>
      <c r="E5768" s="2">
        <v>7644040</v>
      </c>
      <c r="F5768" s="2">
        <v>7637720</v>
      </c>
      <c r="G5768" s="2">
        <v>7726200</v>
      </c>
      <c r="H5768" s="2">
        <v>7817840</v>
      </c>
      <c r="I5768" s="2">
        <v>7906320</v>
      </c>
      <c r="J5768" s="2">
        <v>7997960</v>
      </c>
      <c r="K5768" s="2">
        <v>8089600</v>
      </c>
      <c r="L5768" s="2">
        <v>7748320</v>
      </c>
      <c r="M5768" s="2">
        <v>7776760</v>
      </c>
      <c r="N5768" s="2">
        <v>7814680</v>
      </c>
      <c r="O5768" s="2">
        <v>7846280</v>
      </c>
      <c r="P5768" s="2">
        <v>7877880</v>
      </c>
      <c r="Q5768" s="2">
        <v>7909480</v>
      </c>
      <c r="R5768" s="2">
        <v>7934760</v>
      </c>
      <c r="S5768" s="2">
        <v>7956880</v>
      </c>
      <c r="T5768" s="2">
        <v>7975840</v>
      </c>
      <c r="U5768" s="2">
        <v>8001120</v>
      </c>
      <c r="V5768" s="2">
        <v>8023240</v>
      </c>
      <c r="W5768" s="2">
        <v>8045360</v>
      </c>
      <c r="X5768" s="2">
        <v>8067480</v>
      </c>
      <c r="Y5768" s="2">
        <v>8089600</v>
      </c>
      <c r="Z5768" s="2">
        <v>8111720</v>
      </c>
      <c r="AA5768" s="2">
        <v>8133840</v>
      </c>
      <c r="AB5768" s="2">
        <v>8149640</v>
      </c>
      <c r="AC5768" s="2">
        <v>8174920</v>
      </c>
      <c r="AD5768" s="2">
        <v>8197040</v>
      </c>
      <c r="AE5768" s="2">
        <v>8222320</v>
      </c>
      <c r="AF5768" s="2">
        <v>8247600</v>
      </c>
    </row>
    <row r="5769" spans="1:32">
      <c r="A5769" t="s">
        <v>3153</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3154</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3155</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3156</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3157</v>
      </c>
      <c r="B5773" t="s">
        <v>19</v>
      </c>
      <c r="C5773" s="2">
        <v>18571100000</v>
      </c>
      <c r="D5773" s="2">
        <v>19245400000</v>
      </c>
      <c r="E5773" s="2">
        <v>19296700000</v>
      </c>
      <c r="F5773" s="2">
        <v>18745000000</v>
      </c>
      <c r="G5773" s="2">
        <v>19404700000</v>
      </c>
      <c r="H5773" s="2">
        <v>19582300000</v>
      </c>
      <c r="I5773" s="2">
        <v>19736500000</v>
      </c>
      <c r="J5773" s="2">
        <v>19884700000</v>
      </c>
      <c r="K5773" s="2">
        <v>20016300000</v>
      </c>
      <c r="L5773" s="2">
        <v>19564800000</v>
      </c>
      <c r="M5773" s="2">
        <v>19621500000</v>
      </c>
      <c r="N5773" s="2">
        <v>19661400000</v>
      </c>
      <c r="O5773" s="2">
        <v>19673700000</v>
      </c>
      <c r="P5773" s="2">
        <v>19668300000</v>
      </c>
      <c r="Q5773" s="2">
        <v>19651600000</v>
      </c>
      <c r="R5773" s="2">
        <v>19637200000</v>
      </c>
      <c r="S5773" s="2">
        <v>19622300000</v>
      </c>
      <c r="T5773" s="2">
        <v>19576500000</v>
      </c>
      <c r="U5773" s="2">
        <v>19545900000</v>
      </c>
      <c r="V5773" s="2">
        <v>19502400000</v>
      </c>
      <c r="W5773" s="2">
        <v>19456700000</v>
      </c>
      <c r="X5773" s="2">
        <v>19419500000</v>
      </c>
      <c r="Y5773" s="2">
        <v>19403100000</v>
      </c>
      <c r="Z5773" s="2">
        <v>19407000000</v>
      </c>
      <c r="AA5773" s="2">
        <v>19391300000</v>
      </c>
      <c r="AB5773" s="2">
        <v>19326900000</v>
      </c>
      <c r="AC5773" s="2">
        <v>19298900000</v>
      </c>
      <c r="AD5773" s="2">
        <v>19291800000</v>
      </c>
      <c r="AE5773" s="2">
        <v>19284200000</v>
      </c>
      <c r="AF5773" s="2">
        <v>19263000000</v>
      </c>
    </row>
    <row r="5774" spans="1:32">
      <c r="A5774" t="s">
        <v>3158</v>
      </c>
      <c r="B5774" t="s">
        <v>19</v>
      </c>
      <c r="C5774" s="2">
        <v>103286000000</v>
      </c>
      <c r="D5774" s="2">
        <v>107036000000</v>
      </c>
      <c r="E5774" s="2">
        <v>107322000000</v>
      </c>
      <c r="F5774" s="2">
        <v>104254000000</v>
      </c>
      <c r="G5774" s="2">
        <v>107923000000</v>
      </c>
      <c r="H5774" s="2">
        <v>108910000000</v>
      </c>
      <c r="I5774" s="2">
        <v>109768000000</v>
      </c>
      <c r="J5774" s="2">
        <v>110592000000</v>
      </c>
      <c r="K5774" s="2">
        <v>111324000000</v>
      </c>
      <c r="L5774" s="2">
        <v>108813000000</v>
      </c>
      <c r="M5774" s="2">
        <v>109128000000</v>
      </c>
      <c r="N5774" s="2">
        <v>109350000000</v>
      </c>
      <c r="O5774" s="2">
        <v>109419000000</v>
      </c>
      <c r="P5774" s="2">
        <v>109388000000</v>
      </c>
      <c r="Q5774" s="2">
        <v>109296000000</v>
      </c>
      <c r="R5774" s="2">
        <v>109216000000</v>
      </c>
      <c r="S5774" s="2">
        <v>109133000000</v>
      </c>
      <c r="T5774" s="2">
        <v>108878000000</v>
      </c>
      <c r="U5774" s="2">
        <v>108708000000</v>
      </c>
      <c r="V5774" s="2">
        <v>108466000000</v>
      </c>
      <c r="W5774" s="2">
        <v>108212000000</v>
      </c>
      <c r="X5774" s="2">
        <v>108005000000</v>
      </c>
      <c r="Y5774" s="2">
        <v>107914000000</v>
      </c>
      <c r="Z5774" s="2">
        <v>107936000000</v>
      </c>
      <c r="AA5774" s="2">
        <v>107848000000</v>
      </c>
      <c r="AB5774" s="2">
        <v>107490000000</v>
      </c>
      <c r="AC5774" s="2">
        <v>107334000000</v>
      </c>
      <c r="AD5774" s="2">
        <v>107295000000</v>
      </c>
      <c r="AE5774" s="2">
        <v>107252000000</v>
      </c>
      <c r="AF5774" s="2">
        <v>107134000000</v>
      </c>
    </row>
    <row r="5775" spans="1:32">
      <c r="A5775" t="s">
        <v>3159</v>
      </c>
      <c r="B5775" t="s">
        <v>19</v>
      </c>
      <c r="C5775" s="2">
        <v>129774000000</v>
      </c>
      <c r="D5775" s="2">
        <v>134487000000</v>
      </c>
      <c r="E5775" s="2">
        <v>134845000000</v>
      </c>
      <c r="F5775" s="2">
        <v>130990000000</v>
      </c>
      <c r="G5775" s="2">
        <v>135600000000</v>
      </c>
      <c r="H5775" s="2">
        <v>136841000000</v>
      </c>
      <c r="I5775" s="2">
        <v>137918000000</v>
      </c>
      <c r="J5775" s="2">
        <v>138954000000</v>
      </c>
      <c r="K5775" s="2">
        <v>139873000000</v>
      </c>
      <c r="L5775" s="2">
        <v>136718000000</v>
      </c>
      <c r="M5775" s="2">
        <v>137114000000</v>
      </c>
      <c r="N5775" s="2">
        <v>137394000000</v>
      </c>
      <c r="O5775" s="2">
        <v>137480000000</v>
      </c>
      <c r="P5775" s="2">
        <v>137442000000</v>
      </c>
      <c r="Q5775" s="2">
        <v>137325000000</v>
      </c>
      <c r="R5775" s="2">
        <v>137225000000</v>
      </c>
      <c r="S5775" s="2">
        <v>137121000000</v>
      </c>
      <c r="T5775" s="2">
        <v>136800000000</v>
      </c>
      <c r="U5775" s="2">
        <v>136586000000</v>
      </c>
      <c r="V5775" s="2">
        <v>136283000000</v>
      </c>
      <c r="W5775" s="2">
        <v>135963000000</v>
      </c>
      <c r="X5775" s="2">
        <v>135703000000</v>
      </c>
      <c r="Y5775" s="2">
        <v>135589000000</v>
      </c>
      <c r="Z5775" s="2">
        <v>135616000000</v>
      </c>
      <c r="AA5775" s="2">
        <v>135506000000</v>
      </c>
      <c r="AB5775" s="2">
        <v>135056000000</v>
      </c>
      <c r="AC5775" s="2">
        <v>134860000000</v>
      </c>
      <c r="AD5775" s="2">
        <v>134811000000</v>
      </c>
      <c r="AE5775" s="2">
        <v>134757000000</v>
      </c>
      <c r="AF5775" s="2">
        <v>134609000000</v>
      </c>
    </row>
    <row r="5776" spans="1:32">
      <c r="A5776" t="s">
        <v>3160</v>
      </c>
      <c r="B5776" t="s">
        <v>19</v>
      </c>
      <c r="C5776" s="2">
        <v>76078700000</v>
      </c>
      <c r="D5776" s="2">
        <v>78841200000</v>
      </c>
      <c r="E5776" s="2">
        <v>79051400000</v>
      </c>
      <c r="F5776" s="2">
        <v>76791500000</v>
      </c>
      <c r="G5776" s="2">
        <v>79494100000</v>
      </c>
      <c r="H5776" s="2">
        <v>80221400000</v>
      </c>
      <c r="I5776" s="2">
        <v>80853000000</v>
      </c>
      <c r="J5776" s="2">
        <v>81460200000</v>
      </c>
      <c r="K5776" s="2">
        <v>81999200000</v>
      </c>
      <c r="L5776" s="2">
        <v>80149700000</v>
      </c>
      <c r="M5776" s="2">
        <v>80381800000</v>
      </c>
      <c r="N5776" s="2">
        <v>80545400000</v>
      </c>
      <c r="O5776" s="2">
        <v>80595900000</v>
      </c>
      <c r="P5776" s="2">
        <v>80573500000</v>
      </c>
      <c r="Q5776" s="2">
        <v>80505200000</v>
      </c>
      <c r="R5776" s="2">
        <v>80446500000</v>
      </c>
      <c r="S5776" s="2">
        <v>80385500000</v>
      </c>
      <c r="T5776" s="2">
        <v>80197600000</v>
      </c>
      <c r="U5776" s="2">
        <v>80072200000</v>
      </c>
      <c r="V5776" s="2">
        <v>79894200000</v>
      </c>
      <c r="W5776" s="2">
        <v>79706800000</v>
      </c>
      <c r="X5776" s="2">
        <v>79554400000</v>
      </c>
      <c r="Y5776" s="2">
        <v>79487400000</v>
      </c>
      <c r="Z5776" s="2">
        <v>79503400000</v>
      </c>
      <c r="AA5776" s="2">
        <v>79439000000</v>
      </c>
      <c r="AB5776" s="2">
        <v>79175100000</v>
      </c>
      <c r="AC5776" s="2">
        <v>79060300000</v>
      </c>
      <c r="AD5776" s="2">
        <v>79031600000</v>
      </c>
      <c r="AE5776" s="2">
        <v>79000000000</v>
      </c>
      <c r="AF5776" s="2">
        <v>78913200000</v>
      </c>
    </row>
    <row r="5777" spans="1:32">
      <c r="A5777" t="s">
        <v>3161</v>
      </c>
      <c r="B5777" t="s">
        <v>19</v>
      </c>
      <c r="C5777" s="2">
        <v>70908300000</v>
      </c>
      <c r="D5777" s="2">
        <v>73483000000</v>
      </c>
      <c r="E5777" s="2">
        <v>73678900000</v>
      </c>
      <c r="F5777" s="2">
        <v>71572600000</v>
      </c>
      <c r="G5777" s="2">
        <v>74091500000</v>
      </c>
      <c r="H5777" s="2">
        <v>74769400000</v>
      </c>
      <c r="I5777" s="2">
        <v>75358100000</v>
      </c>
      <c r="J5777" s="2">
        <v>75924000000</v>
      </c>
      <c r="K5777" s="2">
        <v>76426400000</v>
      </c>
      <c r="L5777" s="2">
        <v>74702500000</v>
      </c>
      <c r="M5777" s="2">
        <v>74918900000</v>
      </c>
      <c r="N5777" s="2">
        <v>75071400000</v>
      </c>
      <c r="O5777" s="2">
        <v>75118500000</v>
      </c>
      <c r="P5777" s="2">
        <v>75097600000</v>
      </c>
      <c r="Q5777" s="2">
        <v>75033900000</v>
      </c>
      <c r="R5777" s="2">
        <v>74979200000</v>
      </c>
      <c r="S5777" s="2">
        <v>74922300000</v>
      </c>
      <c r="T5777" s="2">
        <v>74747200000</v>
      </c>
      <c r="U5777" s="2">
        <v>74630300000</v>
      </c>
      <c r="V5777" s="2">
        <v>74464400000</v>
      </c>
      <c r="W5777" s="2">
        <v>74289800000</v>
      </c>
      <c r="X5777" s="2">
        <v>74147700000</v>
      </c>
      <c r="Y5777" s="2">
        <v>74085300000</v>
      </c>
      <c r="Z5777" s="2">
        <v>74100200000</v>
      </c>
      <c r="AA5777" s="2">
        <v>74040200000</v>
      </c>
      <c r="AB5777" s="2">
        <v>73794200000</v>
      </c>
      <c r="AC5777" s="2">
        <v>73687200000</v>
      </c>
      <c r="AD5777" s="2">
        <v>73660400000</v>
      </c>
      <c r="AE5777" s="2">
        <v>73631000000</v>
      </c>
      <c r="AF5777" s="2">
        <v>73550100000</v>
      </c>
    </row>
    <row r="5778" spans="1:32">
      <c r="A5778" t="s">
        <v>3162</v>
      </c>
      <c r="B5778" t="s">
        <v>19</v>
      </c>
      <c r="C5778" s="2">
        <v>872287000</v>
      </c>
      <c r="D5778" s="2">
        <v>903960000</v>
      </c>
      <c r="E5778" s="2">
        <v>906371000</v>
      </c>
      <c r="F5778" s="2">
        <v>880459000</v>
      </c>
      <c r="G5778" s="2">
        <v>911446000</v>
      </c>
      <c r="H5778" s="2">
        <v>919785000</v>
      </c>
      <c r="I5778" s="2">
        <v>927027000</v>
      </c>
      <c r="J5778" s="2">
        <v>933988000</v>
      </c>
      <c r="K5778" s="2">
        <v>940169000</v>
      </c>
      <c r="L5778" s="2">
        <v>918962000</v>
      </c>
      <c r="M5778" s="2">
        <v>921624000</v>
      </c>
      <c r="N5778" s="2">
        <v>923500000</v>
      </c>
      <c r="O5778" s="2">
        <v>924079000</v>
      </c>
      <c r="P5778" s="2">
        <v>923822000</v>
      </c>
      <c r="Q5778" s="2">
        <v>923039000</v>
      </c>
      <c r="R5778" s="2">
        <v>922366000</v>
      </c>
      <c r="S5778" s="2">
        <v>921666000</v>
      </c>
      <c r="T5778" s="2">
        <v>919513000</v>
      </c>
      <c r="U5778" s="2">
        <v>918074000</v>
      </c>
      <c r="V5778" s="2">
        <v>916033000</v>
      </c>
      <c r="W5778" s="2">
        <v>913885000</v>
      </c>
      <c r="X5778" s="2">
        <v>912137000</v>
      </c>
      <c r="Y5778" s="2">
        <v>911370000</v>
      </c>
      <c r="Z5778" s="2">
        <v>911553000</v>
      </c>
      <c r="AA5778" s="2">
        <v>910814000</v>
      </c>
      <c r="AB5778" s="2">
        <v>907788000</v>
      </c>
      <c r="AC5778" s="2">
        <v>906473000</v>
      </c>
      <c r="AD5778" s="2">
        <v>906143000</v>
      </c>
      <c r="AE5778" s="2">
        <v>905781000</v>
      </c>
      <c r="AF5778" s="2">
        <v>904786000</v>
      </c>
    </row>
    <row r="5779" spans="1:32">
      <c r="A5779" t="s">
        <v>3163</v>
      </c>
      <c r="B5779" t="s">
        <v>19</v>
      </c>
      <c r="C5779" s="2">
        <v>2400450000</v>
      </c>
      <c r="D5779" s="2">
        <v>2487620000</v>
      </c>
      <c r="E5779" s="2">
        <v>2494250000</v>
      </c>
      <c r="F5779" s="2">
        <v>2422940000</v>
      </c>
      <c r="G5779" s="2">
        <v>2508210000</v>
      </c>
      <c r="H5779" s="2">
        <v>2531160000</v>
      </c>
      <c r="I5779" s="2">
        <v>2551090000</v>
      </c>
      <c r="J5779" s="2">
        <v>2570250000</v>
      </c>
      <c r="K5779" s="2">
        <v>2587260000</v>
      </c>
      <c r="L5779" s="2">
        <v>2528900000</v>
      </c>
      <c r="M5779" s="2">
        <v>2536230000</v>
      </c>
      <c r="N5779" s="2">
        <v>2541390000</v>
      </c>
      <c r="O5779" s="2">
        <v>2542980000</v>
      </c>
      <c r="P5779" s="2">
        <v>2542270000</v>
      </c>
      <c r="Q5779" s="2">
        <v>2540120000</v>
      </c>
      <c r="R5779" s="2">
        <v>2538270000</v>
      </c>
      <c r="S5779" s="2">
        <v>2536340000</v>
      </c>
      <c r="T5779" s="2">
        <v>2530410000</v>
      </c>
      <c r="U5779" s="2">
        <v>2526460000</v>
      </c>
      <c r="V5779" s="2">
        <v>2520840000</v>
      </c>
      <c r="W5779" s="2">
        <v>2514930000</v>
      </c>
      <c r="X5779" s="2">
        <v>2510120000</v>
      </c>
      <c r="Y5779" s="2">
        <v>2508010000</v>
      </c>
      <c r="Z5779" s="2">
        <v>2508510000</v>
      </c>
      <c r="AA5779" s="2">
        <v>2506480000</v>
      </c>
      <c r="AB5779" s="2">
        <v>2498150000</v>
      </c>
      <c r="AC5779" s="2">
        <v>2494530000</v>
      </c>
      <c r="AD5779" s="2">
        <v>2493620000</v>
      </c>
      <c r="AE5779" s="2">
        <v>2492630000</v>
      </c>
      <c r="AF5779" s="2">
        <v>2489890000</v>
      </c>
    </row>
    <row r="5780" spans="1:32">
      <c r="A5780" t="s">
        <v>3164</v>
      </c>
      <c r="B5780" t="s">
        <v>19</v>
      </c>
      <c r="C5780" s="2">
        <v>45978200000</v>
      </c>
      <c r="D5780" s="2">
        <v>47647700000</v>
      </c>
      <c r="E5780" s="2">
        <v>47774700000</v>
      </c>
      <c r="F5780" s="2">
        <v>46408900000</v>
      </c>
      <c r="G5780" s="2">
        <v>48042200000</v>
      </c>
      <c r="H5780" s="2">
        <v>48481800000</v>
      </c>
      <c r="I5780" s="2">
        <v>48863500000</v>
      </c>
      <c r="J5780" s="2">
        <v>49230400000</v>
      </c>
      <c r="K5780" s="2">
        <v>49556200000</v>
      </c>
      <c r="L5780" s="2">
        <v>48438400000</v>
      </c>
      <c r="M5780" s="2">
        <v>48578700000</v>
      </c>
      <c r="N5780" s="2">
        <v>48677600000</v>
      </c>
      <c r="O5780" s="2">
        <v>48708100000</v>
      </c>
      <c r="P5780" s="2">
        <v>48694600000</v>
      </c>
      <c r="Q5780" s="2">
        <v>48653300000</v>
      </c>
      <c r="R5780" s="2">
        <v>48617800000</v>
      </c>
      <c r="S5780" s="2">
        <v>48581000000</v>
      </c>
      <c r="T5780" s="2">
        <v>48467400000</v>
      </c>
      <c r="U5780" s="2">
        <v>48391600000</v>
      </c>
      <c r="V5780" s="2">
        <v>48284000000</v>
      </c>
      <c r="W5780" s="2">
        <v>48170800000</v>
      </c>
      <c r="X5780" s="2">
        <v>48078700000</v>
      </c>
      <c r="Y5780" s="2">
        <v>48038200000</v>
      </c>
      <c r="Z5780" s="2">
        <v>48047900000</v>
      </c>
      <c r="AA5780" s="2">
        <v>48008900000</v>
      </c>
      <c r="AB5780" s="2">
        <v>47849400000</v>
      </c>
      <c r="AC5780" s="2">
        <v>47780100000</v>
      </c>
      <c r="AD5780" s="2">
        <v>47762700000</v>
      </c>
      <c r="AE5780" s="2">
        <v>47743700000</v>
      </c>
      <c r="AF5780" s="2">
        <v>47691200000</v>
      </c>
    </row>
    <row r="5781" spans="1:32">
      <c r="A5781" t="s">
        <v>3165</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3166</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3167</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3168</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3169</v>
      </c>
      <c r="B5785" t="s">
        <v>19</v>
      </c>
      <c r="C5785" s="2">
        <v>1647140000</v>
      </c>
      <c r="D5785" s="2">
        <v>1556990000</v>
      </c>
      <c r="E5785" s="2">
        <v>1527420000</v>
      </c>
      <c r="F5785" s="2">
        <v>1452450000</v>
      </c>
      <c r="G5785" s="2">
        <v>1458890000</v>
      </c>
      <c r="H5785" s="2">
        <v>1463090000</v>
      </c>
      <c r="I5785" s="2">
        <v>1464540000</v>
      </c>
      <c r="J5785" s="2">
        <v>1465990000</v>
      </c>
      <c r="K5785" s="2">
        <v>1458560000</v>
      </c>
      <c r="L5785" s="2">
        <v>1498760000</v>
      </c>
      <c r="M5785" s="2">
        <v>1489470000</v>
      </c>
      <c r="N5785" s="2">
        <v>1480560000</v>
      </c>
      <c r="O5785" s="2">
        <v>1470330000</v>
      </c>
      <c r="P5785" s="2">
        <v>1460150000</v>
      </c>
      <c r="Q5785" s="2">
        <v>1449130000</v>
      </c>
      <c r="R5785" s="2">
        <v>1438100000</v>
      </c>
      <c r="S5785" s="2">
        <v>1426340000</v>
      </c>
      <c r="T5785" s="2">
        <v>1413990000</v>
      </c>
      <c r="U5785" s="2">
        <v>1402110000</v>
      </c>
      <c r="V5785" s="2">
        <v>1389700000</v>
      </c>
      <c r="W5785" s="2">
        <v>1377000000</v>
      </c>
      <c r="X5785" s="2">
        <v>1365060000</v>
      </c>
      <c r="Y5785" s="2">
        <v>1352370000</v>
      </c>
      <c r="Z5785" s="2">
        <v>1341260000</v>
      </c>
      <c r="AA5785" s="2">
        <v>1329980000</v>
      </c>
      <c r="AB5785" s="2">
        <v>1315780000</v>
      </c>
      <c r="AC5785" s="2">
        <v>1302400000</v>
      </c>
      <c r="AD5785" s="2">
        <v>1290560000</v>
      </c>
      <c r="AE5785" s="2">
        <v>1279380000</v>
      </c>
      <c r="AF5785" s="2">
        <v>1268840000</v>
      </c>
    </row>
    <row r="5786" spans="1:32">
      <c r="A5786" t="s">
        <v>3170</v>
      </c>
      <c r="B5786" t="s">
        <v>19</v>
      </c>
      <c r="C5786" s="2">
        <v>11008800000</v>
      </c>
      <c r="D5786" s="2">
        <v>10406300000</v>
      </c>
      <c r="E5786" s="2">
        <v>10208700000</v>
      </c>
      <c r="F5786" s="2">
        <v>9707590000</v>
      </c>
      <c r="G5786" s="2">
        <v>9750600000</v>
      </c>
      <c r="H5786" s="2">
        <v>9778690000</v>
      </c>
      <c r="I5786" s="2">
        <v>9788360000</v>
      </c>
      <c r="J5786" s="2">
        <v>9798100000</v>
      </c>
      <c r="K5786" s="2">
        <v>9748400000</v>
      </c>
      <c r="L5786" s="2">
        <v>10017100000</v>
      </c>
      <c r="M5786" s="2">
        <v>9955040000</v>
      </c>
      <c r="N5786" s="2">
        <v>9895470000</v>
      </c>
      <c r="O5786" s="2">
        <v>9827090000</v>
      </c>
      <c r="P5786" s="2">
        <v>9759040000</v>
      </c>
      <c r="Q5786" s="2">
        <v>9685380000</v>
      </c>
      <c r="R5786" s="2">
        <v>9611650000</v>
      </c>
      <c r="S5786" s="2">
        <v>9533110000</v>
      </c>
      <c r="T5786" s="2">
        <v>9450540000</v>
      </c>
      <c r="U5786" s="2">
        <v>9371130000</v>
      </c>
      <c r="V5786" s="2">
        <v>9288160000</v>
      </c>
      <c r="W5786" s="2">
        <v>9203290000</v>
      </c>
      <c r="X5786" s="2">
        <v>9123530000</v>
      </c>
      <c r="Y5786" s="2">
        <v>9038660000</v>
      </c>
      <c r="Z5786" s="2">
        <v>8964430000</v>
      </c>
      <c r="AA5786" s="2">
        <v>8889080000</v>
      </c>
      <c r="AB5786" s="2">
        <v>8794150000</v>
      </c>
      <c r="AC5786" s="2">
        <v>8704680000</v>
      </c>
      <c r="AD5786" s="2">
        <v>8625560000</v>
      </c>
      <c r="AE5786" s="2">
        <v>8550820000</v>
      </c>
      <c r="AF5786" s="2">
        <v>8480430000</v>
      </c>
    </row>
    <row r="5787" spans="1:32">
      <c r="A5787" t="s">
        <v>3171</v>
      </c>
      <c r="B5787" t="s">
        <v>19</v>
      </c>
      <c r="C5787" s="2">
        <v>26947700000</v>
      </c>
      <c r="D5787" s="2">
        <v>25472900000</v>
      </c>
      <c r="E5787" s="2">
        <v>24989100000</v>
      </c>
      <c r="F5787" s="2">
        <v>23762500000</v>
      </c>
      <c r="G5787" s="2">
        <v>23867800000</v>
      </c>
      <c r="H5787" s="2">
        <v>23936600000</v>
      </c>
      <c r="I5787" s="2">
        <v>23960200000</v>
      </c>
      <c r="J5787" s="2">
        <v>23984100000</v>
      </c>
      <c r="K5787" s="2">
        <v>23862400000</v>
      </c>
      <c r="L5787" s="2">
        <v>24520200000</v>
      </c>
      <c r="M5787" s="2">
        <v>24368300000</v>
      </c>
      <c r="N5787" s="2">
        <v>24222400000</v>
      </c>
      <c r="O5787" s="2">
        <v>24055100000</v>
      </c>
      <c r="P5787" s="2">
        <v>23888500000</v>
      </c>
      <c r="Q5787" s="2">
        <v>23708200000</v>
      </c>
      <c r="R5787" s="2">
        <v>23527700000</v>
      </c>
      <c r="S5787" s="2">
        <v>23335400000</v>
      </c>
      <c r="T5787" s="2">
        <v>23133300000</v>
      </c>
      <c r="U5787" s="2">
        <v>22938900000</v>
      </c>
      <c r="V5787" s="2">
        <v>22735900000</v>
      </c>
      <c r="W5787" s="2">
        <v>22528100000</v>
      </c>
      <c r="X5787" s="2">
        <v>22332800000</v>
      </c>
      <c r="Y5787" s="2">
        <v>22125100000</v>
      </c>
      <c r="Z5787" s="2">
        <v>21943400000</v>
      </c>
      <c r="AA5787" s="2">
        <v>21759000000</v>
      </c>
      <c r="AB5787" s="2">
        <v>21526600000</v>
      </c>
      <c r="AC5787" s="2">
        <v>21307600000</v>
      </c>
      <c r="AD5787" s="2">
        <v>21113900000</v>
      </c>
      <c r="AE5787" s="2">
        <v>20931000000</v>
      </c>
      <c r="AF5787" s="2">
        <v>20758700000</v>
      </c>
    </row>
    <row r="5788" spans="1:32">
      <c r="A5788" t="s">
        <v>3172</v>
      </c>
      <c r="B5788" t="s">
        <v>19</v>
      </c>
      <c r="C5788" s="2">
        <v>2462750000</v>
      </c>
      <c r="D5788" s="2">
        <v>2327960000</v>
      </c>
      <c r="E5788" s="2">
        <v>2283750000</v>
      </c>
      <c r="F5788" s="2">
        <v>2171650000</v>
      </c>
      <c r="G5788" s="2">
        <v>2181270000</v>
      </c>
      <c r="H5788" s="2">
        <v>2187560000</v>
      </c>
      <c r="I5788" s="2">
        <v>2189720000</v>
      </c>
      <c r="J5788" s="2">
        <v>2191900000</v>
      </c>
      <c r="K5788" s="2">
        <v>2180780000</v>
      </c>
      <c r="L5788" s="2">
        <v>2240890000</v>
      </c>
      <c r="M5788" s="2">
        <v>2227010000</v>
      </c>
      <c r="N5788" s="2">
        <v>2213680000</v>
      </c>
      <c r="O5788" s="2">
        <v>2198380000</v>
      </c>
      <c r="P5788" s="2">
        <v>2183160000</v>
      </c>
      <c r="Q5788" s="2">
        <v>2166680000</v>
      </c>
      <c r="R5788" s="2">
        <v>2150190000</v>
      </c>
      <c r="S5788" s="2">
        <v>2132620000</v>
      </c>
      <c r="T5788" s="2">
        <v>2114150000</v>
      </c>
      <c r="U5788" s="2">
        <v>2096380000</v>
      </c>
      <c r="V5788" s="2">
        <v>2077820000</v>
      </c>
      <c r="W5788" s="2">
        <v>2058840000</v>
      </c>
      <c r="X5788" s="2">
        <v>2040990000</v>
      </c>
      <c r="Y5788" s="2">
        <v>2022010000</v>
      </c>
      <c r="Z5788" s="2">
        <v>2005400000</v>
      </c>
      <c r="AA5788" s="2">
        <v>1988540000</v>
      </c>
      <c r="AB5788" s="2">
        <v>1967310000</v>
      </c>
      <c r="AC5788" s="2">
        <v>1947290000</v>
      </c>
      <c r="AD5788" s="2">
        <v>1929590000</v>
      </c>
      <c r="AE5788" s="2">
        <v>1912880000</v>
      </c>
      <c r="AF5788" s="2">
        <v>1897130000</v>
      </c>
    </row>
    <row r="5789" spans="1:32">
      <c r="A5789" t="s">
        <v>3173</v>
      </c>
      <c r="B5789" t="s">
        <v>19</v>
      </c>
      <c r="C5789" s="2">
        <v>2226830000</v>
      </c>
      <c r="D5789" s="2">
        <v>2104950000</v>
      </c>
      <c r="E5789" s="2">
        <v>2064980000</v>
      </c>
      <c r="F5789" s="2">
        <v>1963620000</v>
      </c>
      <c r="G5789" s="2">
        <v>1972320000</v>
      </c>
      <c r="H5789" s="2">
        <v>1978000000</v>
      </c>
      <c r="I5789" s="2">
        <v>1979960000</v>
      </c>
      <c r="J5789" s="2">
        <v>1981930000</v>
      </c>
      <c r="K5789" s="2">
        <v>1971870000</v>
      </c>
      <c r="L5789" s="2">
        <v>2026220000</v>
      </c>
      <c r="M5789" s="2">
        <v>2013670000</v>
      </c>
      <c r="N5789" s="2">
        <v>2001620000</v>
      </c>
      <c r="O5789" s="2">
        <v>1987790000</v>
      </c>
      <c r="P5789" s="2">
        <v>1974030000</v>
      </c>
      <c r="Q5789" s="2">
        <v>1959130000</v>
      </c>
      <c r="R5789" s="2">
        <v>1944210000</v>
      </c>
      <c r="S5789" s="2">
        <v>1928320000</v>
      </c>
      <c r="T5789" s="2">
        <v>1911620000</v>
      </c>
      <c r="U5789" s="2">
        <v>1895560000</v>
      </c>
      <c r="V5789" s="2">
        <v>1878780000</v>
      </c>
      <c r="W5789" s="2">
        <v>1861610000</v>
      </c>
      <c r="X5789" s="2">
        <v>1845480000</v>
      </c>
      <c r="Y5789" s="2">
        <v>1828310000</v>
      </c>
      <c r="Z5789" s="2">
        <v>1813290000</v>
      </c>
      <c r="AA5789" s="2">
        <v>1798050000</v>
      </c>
      <c r="AB5789" s="2">
        <v>1778850000</v>
      </c>
      <c r="AC5789" s="2">
        <v>1760750000</v>
      </c>
      <c r="AD5789" s="2">
        <v>1744750000</v>
      </c>
      <c r="AE5789" s="2">
        <v>1729630000</v>
      </c>
      <c r="AF5789" s="2">
        <v>1715390000</v>
      </c>
    </row>
    <row r="5790" spans="1:32">
      <c r="A5790" t="s">
        <v>3174</v>
      </c>
      <c r="B5790" t="s">
        <v>19</v>
      </c>
      <c r="C5790" s="2">
        <v>1272430000</v>
      </c>
      <c r="D5790" s="2">
        <v>1202790000</v>
      </c>
      <c r="E5790" s="2">
        <v>1179950000</v>
      </c>
      <c r="F5790" s="2">
        <v>1122030000</v>
      </c>
      <c r="G5790" s="2">
        <v>1127000000</v>
      </c>
      <c r="H5790" s="2">
        <v>1130250000</v>
      </c>
      <c r="I5790" s="2">
        <v>1131360000</v>
      </c>
      <c r="J5790" s="2">
        <v>1132490000</v>
      </c>
      <c r="K5790" s="2">
        <v>1126750000</v>
      </c>
      <c r="L5790" s="2">
        <v>1157800000</v>
      </c>
      <c r="M5790" s="2">
        <v>1150630000</v>
      </c>
      <c r="N5790" s="2">
        <v>1143740000</v>
      </c>
      <c r="O5790" s="2">
        <v>1135840000</v>
      </c>
      <c r="P5790" s="2">
        <v>1127980000</v>
      </c>
      <c r="Q5790" s="2">
        <v>1119460000</v>
      </c>
      <c r="R5790" s="2">
        <v>1110940000</v>
      </c>
      <c r="S5790" s="2">
        <v>1101860000</v>
      </c>
      <c r="T5790" s="2">
        <v>1092320000</v>
      </c>
      <c r="U5790" s="2">
        <v>1083140000</v>
      </c>
      <c r="V5790" s="2">
        <v>1073550000</v>
      </c>
      <c r="W5790" s="2">
        <v>1063740000</v>
      </c>
      <c r="X5790" s="2">
        <v>1054520000</v>
      </c>
      <c r="Y5790" s="2">
        <v>1044710000</v>
      </c>
      <c r="Z5790" s="2">
        <v>1036130000</v>
      </c>
      <c r="AA5790" s="2">
        <v>1027420000</v>
      </c>
      <c r="AB5790" s="2">
        <v>1016450000</v>
      </c>
      <c r="AC5790" s="2">
        <v>1006110000</v>
      </c>
      <c r="AD5790" s="2">
        <v>996965000</v>
      </c>
      <c r="AE5790" s="2">
        <v>988327000</v>
      </c>
      <c r="AF5790" s="2">
        <v>980191000</v>
      </c>
    </row>
    <row r="5791" spans="1:32">
      <c r="A5791" t="s">
        <v>3175</v>
      </c>
      <c r="B5791" t="s">
        <v>19</v>
      </c>
      <c r="C5791" s="2">
        <v>260123000</v>
      </c>
      <c r="D5791" s="2">
        <v>245887000</v>
      </c>
      <c r="E5791" s="2">
        <v>241217000</v>
      </c>
      <c r="F5791" s="2">
        <v>229377000</v>
      </c>
      <c r="G5791" s="2">
        <v>230393000</v>
      </c>
      <c r="H5791" s="2">
        <v>231057000</v>
      </c>
      <c r="I5791" s="2">
        <v>231285000</v>
      </c>
      <c r="J5791" s="2">
        <v>231516000</v>
      </c>
      <c r="K5791" s="2">
        <v>230341000</v>
      </c>
      <c r="L5791" s="2">
        <v>236690000</v>
      </c>
      <c r="M5791" s="2">
        <v>235224000</v>
      </c>
      <c r="N5791" s="2">
        <v>233816000</v>
      </c>
      <c r="O5791" s="2">
        <v>232201000</v>
      </c>
      <c r="P5791" s="2">
        <v>230593000</v>
      </c>
      <c r="Q5791" s="2">
        <v>228852000</v>
      </c>
      <c r="R5791" s="2">
        <v>227110000</v>
      </c>
      <c r="S5791" s="2">
        <v>225254000</v>
      </c>
      <c r="T5791" s="2">
        <v>223303000</v>
      </c>
      <c r="U5791" s="2">
        <v>221427000</v>
      </c>
      <c r="V5791" s="2">
        <v>219466000</v>
      </c>
      <c r="W5791" s="2">
        <v>217461000</v>
      </c>
      <c r="X5791" s="2">
        <v>215576000</v>
      </c>
      <c r="Y5791" s="2">
        <v>213571000</v>
      </c>
      <c r="Z5791" s="2">
        <v>211817000</v>
      </c>
      <c r="AA5791" s="2">
        <v>210037000</v>
      </c>
      <c r="AB5791" s="2">
        <v>207794000</v>
      </c>
      <c r="AC5791" s="2">
        <v>205680000</v>
      </c>
      <c r="AD5791" s="2">
        <v>203810000</v>
      </c>
      <c r="AE5791" s="2">
        <v>202044000</v>
      </c>
      <c r="AF5791" s="2">
        <v>200381000</v>
      </c>
    </row>
    <row r="5792" spans="1:32">
      <c r="A5792" t="s">
        <v>3176</v>
      </c>
      <c r="B5792" t="s">
        <v>19</v>
      </c>
      <c r="C5792" s="2">
        <v>506766000</v>
      </c>
      <c r="D5792" s="2">
        <v>479030000</v>
      </c>
      <c r="E5792" s="2">
        <v>469933000</v>
      </c>
      <c r="F5792" s="2">
        <v>446866000</v>
      </c>
      <c r="G5792" s="2">
        <v>448846000</v>
      </c>
      <c r="H5792" s="2">
        <v>450139000</v>
      </c>
      <c r="I5792" s="2">
        <v>450584000</v>
      </c>
      <c r="J5792" s="2">
        <v>451033000</v>
      </c>
      <c r="K5792" s="2">
        <v>448745000</v>
      </c>
      <c r="L5792" s="2">
        <v>461114000</v>
      </c>
      <c r="M5792" s="2">
        <v>458257000</v>
      </c>
      <c r="N5792" s="2">
        <v>455515000</v>
      </c>
      <c r="O5792" s="2">
        <v>452367000</v>
      </c>
      <c r="P5792" s="2">
        <v>449235000</v>
      </c>
      <c r="Q5792" s="2">
        <v>445844000</v>
      </c>
      <c r="R5792" s="2">
        <v>442450000</v>
      </c>
      <c r="S5792" s="2">
        <v>438834000</v>
      </c>
      <c r="T5792" s="2">
        <v>435033000</v>
      </c>
      <c r="U5792" s="2">
        <v>431378000</v>
      </c>
      <c r="V5792" s="2">
        <v>427559000</v>
      </c>
      <c r="W5792" s="2">
        <v>423652000</v>
      </c>
      <c r="X5792" s="2">
        <v>419980000</v>
      </c>
      <c r="Y5792" s="2">
        <v>416074000</v>
      </c>
      <c r="Z5792" s="2">
        <v>412656000</v>
      </c>
      <c r="AA5792" s="2">
        <v>409188000</v>
      </c>
      <c r="AB5792" s="2">
        <v>404818000</v>
      </c>
      <c r="AC5792" s="2">
        <v>400700000</v>
      </c>
      <c r="AD5792" s="2">
        <v>397058000</v>
      </c>
      <c r="AE5792" s="2">
        <v>393617000</v>
      </c>
      <c r="AF5792" s="2">
        <v>390377000</v>
      </c>
    </row>
    <row r="5793" spans="1:32">
      <c r="A5793" t="s">
        <v>3177</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3178</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3179</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3180</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3181</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3182</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3183</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3184</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3185</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3186</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3187</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3188</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3189</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3190</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3191</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3192</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3193</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3194</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3195</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3196</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3197</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3198</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3199</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3200</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3201</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3202</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3203</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3204</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3205</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3206</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3207</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3208</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3209</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3210</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3211</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3212</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3213</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3214</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3215</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3216</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3217</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3218</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3219</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3220</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3221</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3222</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3223</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3224</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3225</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3226</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3227</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3228</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3229</v>
      </c>
      <c r="B5845" t="s">
        <v>19</v>
      </c>
      <c r="C5845" s="2">
        <v>3660910000</v>
      </c>
      <c r="D5845" s="2">
        <v>3998060000</v>
      </c>
      <c r="E5845" s="2">
        <v>4036070000</v>
      </c>
      <c r="F5845" s="2">
        <v>4030720000</v>
      </c>
      <c r="G5845" s="2">
        <v>4048100000</v>
      </c>
      <c r="H5845" s="2">
        <v>4060400000</v>
      </c>
      <c r="I5845" s="2">
        <v>4072700000</v>
      </c>
      <c r="J5845" s="2">
        <v>4092300000</v>
      </c>
      <c r="K5845" s="2">
        <v>4111900000</v>
      </c>
      <c r="L5845" s="2">
        <v>4090010000</v>
      </c>
      <c r="M5845" s="2">
        <v>4104670000</v>
      </c>
      <c r="N5845" s="2">
        <v>4124960000</v>
      </c>
      <c r="O5845" s="2">
        <v>4142480000</v>
      </c>
      <c r="P5845" s="2">
        <v>4158530000</v>
      </c>
      <c r="Q5845" s="2">
        <v>4174590000</v>
      </c>
      <c r="R5845" s="2">
        <v>4187790000</v>
      </c>
      <c r="S5845" s="2">
        <v>4199610000</v>
      </c>
      <c r="T5845" s="2">
        <v>4211350000</v>
      </c>
      <c r="U5845" s="2">
        <v>4223100000</v>
      </c>
      <c r="V5845" s="2">
        <v>4234840000</v>
      </c>
      <c r="W5845" s="2">
        <v>4246660000</v>
      </c>
      <c r="X5845" s="2">
        <v>4257710000</v>
      </c>
      <c r="Y5845" s="2">
        <v>4270150000</v>
      </c>
      <c r="Z5845" s="2">
        <v>4281270000</v>
      </c>
      <c r="AA5845" s="2">
        <v>4293020000</v>
      </c>
      <c r="AB5845" s="2">
        <v>4302120000</v>
      </c>
      <c r="AC5845" s="2">
        <v>4314700000</v>
      </c>
      <c r="AD5845" s="2">
        <v>4325820000</v>
      </c>
      <c r="AE5845" s="2">
        <v>4340340000</v>
      </c>
      <c r="AF5845" s="2">
        <v>4353550000</v>
      </c>
    </row>
    <row r="5846" spans="1:32">
      <c r="A5846" t="s">
        <v>3230</v>
      </c>
      <c r="B5846" t="s">
        <v>19</v>
      </c>
      <c r="C5846" s="2">
        <v>29897300000</v>
      </c>
      <c r="D5846" s="2">
        <v>32650600000</v>
      </c>
      <c r="E5846" s="2">
        <v>32961100000</v>
      </c>
      <c r="F5846" s="2">
        <v>32917400000</v>
      </c>
      <c r="G5846" s="2">
        <v>33059300000</v>
      </c>
      <c r="H5846" s="2">
        <v>33159700000</v>
      </c>
      <c r="I5846" s="2">
        <v>33260200000</v>
      </c>
      <c r="J5846" s="2">
        <v>33420200000</v>
      </c>
      <c r="K5846" s="2">
        <v>33580300000</v>
      </c>
      <c r="L5846" s="2">
        <v>33401500000</v>
      </c>
      <c r="M5846" s="2">
        <v>33521300000</v>
      </c>
      <c r="N5846" s="2">
        <v>33687000000</v>
      </c>
      <c r="O5846" s="2">
        <v>33830000000</v>
      </c>
      <c r="P5846" s="2">
        <v>33961100000</v>
      </c>
      <c r="Q5846" s="2">
        <v>34092300000</v>
      </c>
      <c r="R5846" s="2">
        <v>34200100000</v>
      </c>
      <c r="S5846" s="2">
        <v>34296600000</v>
      </c>
      <c r="T5846" s="2">
        <v>34392500000</v>
      </c>
      <c r="U5846" s="2">
        <v>34488400000</v>
      </c>
      <c r="V5846" s="2">
        <v>34584400000</v>
      </c>
      <c r="W5846" s="2">
        <v>34680800000</v>
      </c>
      <c r="X5846" s="2">
        <v>34771100000</v>
      </c>
      <c r="Y5846" s="2">
        <v>34872700000</v>
      </c>
      <c r="Z5846" s="2">
        <v>34963500000</v>
      </c>
      <c r="AA5846" s="2">
        <v>35059400000</v>
      </c>
      <c r="AB5846" s="2">
        <v>35133800000</v>
      </c>
      <c r="AC5846" s="2">
        <v>35236500000</v>
      </c>
      <c r="AD5846" s="2">
        <v>35327300000</v>
      </c>
      <c r="AE5846" s="2">
        <v>35445900000</v>
      </c>
      <c r="AF5846" s="2">
        <v>35553800000</v>
      </c>
    </row>
    <row r="5847" spans="1:32">
      <c r="A5847" t="s">
        <v>3231</v>
      </c>
      <c r="B5847" t="s">
        <v>19</v>
      </c>
      <c r="C5847" s="2">
        <v>55690100000</v>
      </c>
      <c r="D5847" s="2">
        <v>60818800000</v>
      </c>
      <c r="E5847" s="2">
        <v>61397100000</v>
      </c>
      <c r="F5847" s="2">
        <v>61315700000</v>
      </c>
      <c r="G5847" s="2">
        <v>61580000000</v>
      </c>
      <c r="H5847" s="2">
        <v>61767100000</v>
      </c>
      <c r="I5847" s="2">
        <v>61954300000</v>
      </c>
      <c r="J5847" s="2">
        <v>62252400000</v>
      </c>
      <c r="K5847" s="2">
        <v>62550500000</v>
      </c>
      <c r="L5847" s="2">
        <v>62217500000</v>
      </c>
      <c r="M5847" s="2">
        <v>62440600000</v>
      </c>
      <c r="N5847" s="2">
        <v>62749300000</v>
      </c>
      <c r="O5847" s="2">
        <v>63015700000</v>
      </c>
      <c r="P5847" s="2">
        <v>63260000000</v>
      </c>
      <c r="Q5847" s="2">
        <v>63504200000</v>
      </c>
      <c r="R5847" s="2">
        <v>63705100000</v>
      </c>
      <c r="S5847" s="2">
        <v>63884800000</v>
      </c>
      <c r="T5847" s="2">
        <v>64063500000</v>
      </c>
      <c r="U5847" s="2">
        <v>64242100000</v>
      </c>
      <c r="V5847" s="2">
        <v>64420800000</v>
      </c>
      <c r="W5847" s="2">
        <v>64600500000</v>
      </c>
      <c r="X5847" s="2">
        <v>64768600000</v>
      </c>
      <c r="Y5847" s="2">
        <v>64957900000</v>
      </c>
      <c r="Z5847" s="2">
        <v>65127000000</v>
      </c>
      <c r="AA5847" s="2">
        <v>65305700000</v>
      </c>
      <c r="AB5847" s="2">
        <v>65444200000</v>
      </c>
      <c r="AC5847" s="2">
        <v>65635600000</v>
      </c>
      <c r="AD5847" s="2">
        <v>65804700000</v>
      </c>
      <c r="AE5847" s="2">
        <v>66025700000</v>
      </c>
      <c r="AF5847" s="2">
        <v>66226600000</v>
      </c>
    </row>
    <row r="5848" spans="1:32">
      <c r="A5848" t="s">
        <v>3232</v>
      </c>
      <c r="B5848" t="s">
        <v>19</v>
      </c>
      <c r="C5848" s="2">
        <v>32365600000</v>
      </c>
      <c r="D5848" s="2">
        <v>35346300000</v>
      </c>
      <c r="E5848" s="2">
        <v>35682400000</v>
      </c>
      <c r="F5848" s="2">
        <v>35635100000</v>
      </c>
      <c r="G5848" s="2">
        <v>35788700000</v>
      </c>
      <c r="H5848" s="2">
        <v>35897400000</v>
      </c>
      <c r="I5848" s="2">
        <v>36006200000</v>
      </c>
      <c r="J5848" s="2">
        <v>36179500000</v>
      </c>
      <c r="K5848" s="2">
        <v>36352700000</v>
      </c>
      <c r="L5848" s="2">
        <v>36159200000</v>
      </c>
      <c r="M5848" s="2">
        <v>36288800000</v>
      </c>
      <c r="N5848" s="2">
        <v>36468200000</v>
      </c>
      <c r="O5848" s="2">
        <v>36623100000</v>
      </c>
      <c r="P5848" s="2">
        <v>36765000000</v>
      </c>
      <c r="Q5848" s="2">
        <v>36907000000</v>
      </c>
      <c r="R5848" s="2">
        <v>37023700000</v>
      </c>
      <c r="S5848" s="2">
        <v>37128200000</v>
      </c>
      <c r="T5848" s="2">
        <v>37232000000</v>
      </c>
      <c r="U5848" s="2">
        <v>37335800000</v>
      </c>
      <c r="V5848" s="2">
        <v>37439700000</v>
      </c>
      <c r="W5848" s="2">
        <v>37544100000</v>
      </c>
      <c r="X5848" s="2">
        <v>37641800000</v>
      </c>
      <c r="Y5848" s="2">
        <v>37751800000</v>
      </c>
      <c r="Z5848" s="2">
        <v>37850100000</v>
      </c>
      <c r="AA5848" s="2">
        <v>37954000000</v>
      </c>
      <c r="AB5848" s="2">
        <v>38034500000</v>
      </c>
      <c r="AC5848" s="2">
        <v>38145700000</v>
      </c>
      <c r="AD5848" s="2">
        <v>38244000000</v>
      </c>
      <c r="AE5848" s="2">
        <v>38372400000</v>
      </c>
      <c r="AF5848" s="2">
        <v>38489100000</v>
      </c>
    </row>
    <row r="5849" spans="1:32">
      <c r="A5849" t="s">
        <v>3233</v>
      </c>
      <c r="B5849" t="s">
        <v>19</v>
      </c>
      <c r="C5849" s="2">
        <v>9901320000</v>
      </c>
      <c r="D5849" s="2">
        <v>10813200000</v>
      </c>
      <c r="E5849" s="2">
        <v>10916000000</v>
      </c>
      <c r="F5849" s="2">
        <v>10901500000</v>
      </c>
      <c r="G5849" s="2">
        <v>10948500000</v>
      </c>
      <c r="H5849" s="2">
        <v>10981800000</v>
      </c>
      <c r="I5849" s="2">
        <v>11015000000</v>
      </c>
      <c r="J5849" s="2">
        <v>11068000000</v>
      </c>
      <c r="K5849" s="2">
        <v>11121100000</v>
      </c>
      <c r="L5849" s="2">
        <v>11061800000</v>
      </c>
      <c r="M5849" s="2">
        <v>11101500000</v>
      </c>
      <c r="N5849" s="2">
        <v>11156400000</v>
      </c>
      <c r="O5849" s="2">
        <v>11203800000</v>
      </c>
      <c r="P5849" s="2">
        <v>11247200000</v>
      </c>
      <c r="Q5849" s="2">
        <v>11290600000</v>
      </c>
      <c r="R5849" s="2">
        <v>11326300000</v>
      </c>
      <c r="S5849" s="2">
        <v>11358300000</v>
      </c>
      <c r="T5849" s="2">
        <v>11390000000</v>
      </c>
      <c r="U5849" s="2">
        <v>11421800000</v>
      </c>
      <c r="V5849" s="2">
        <v>11453600000</v>
      </c>
      <c r="W5849" s="2">
        <v>11485500000</v>
      </c>
      <c r="X5849" s="2">
        <v>11515400000</v>
      </c>
      <c r="Y5849" s="2">
        <v>11549100000</v>
      </c>
      <c r="Z5849" s="2">
        <v>11579100000</v>
      </c>
      <c r="AA5849" s="2">
        <v>11610900000</v>
      </c>
      <c r="AB5849" s="2">
        <v>11635500000</v>
      </c>
      <c r="AC5849" s="2">
        <v>11669600000</v>
      </c>
      <c r="AD5849" s="2">
        <v>11699600000</v>
      </c>
      <c r="AE5849" s="2">
        <v>11738900000</v>
      </c>
      <c r="AF5849" s="2">
        <v>11774600000</v>
      </c>
    </row>
    <row r="5850" spans="1:32">
      <c r="A5850" t="s">
        <v>3234</v>
      </c>
      <c r="B5850" t="s">
        <v>19</v>
      </c>
      <c r="C5850" s="2">
        <v>213914000000</v>
      </c>
      <c r="D5850" s="2">
        <v>233614000000</v>
      </c>
      <c r="E5850" s="2">
        <v>235835000000</v>
      </c>
      <c r="F5850" s="2">
        <v>235522000000</v>
      </c>
      <c r="G5850" s="2">
        <v>236538000000</v>
      </c>
      <c r="H5850" s="2">
        <v>237256000000</v>
      </c>
      <c r="I5850" s="2">
        <v>237975000000</v>
      </c>
      <c r="J5850" s="2">
        <v>239120000000</v>
      </c>
      <c r="K5850" s="2">
        <v>240266000000</v>
      </c>
      <c r="L5850" s="2">
        <v>238986000000</v>
      </c>
      <c r="M5850" s="2">
        <v>239843000000</v>
      </c>
      <c r="N5850" s="2">
        <v>241029000000</v>
      </c>
      <c r="O5850" s="2">
        <v>242052000000</v>
      </c>
      <c r="P5850" s="2">
        <v>242991000000</v>
      </c>
      <c r="Q5850" s="2">
        <v>243929000000</v>
      </c>
      <c r="R5850" s="2">
        <v>244700000000</v>
      </c>
      <c r="S5850" s="2">
        <v>245391000000</v>
      </c>
      <c r="T5850" s="2">
        <v>246077000000</v>
      </c>
      <c r="U5850" s="2">
        <v>246763000000</v>
      </c>
      <c r="V5850" s="2">
        <v>247450000000</v>
      </c>
      <c r="W5850" s="2">
        <v>248140000000</v>
      </c>
      <c r="X5850" s="2">
        <v>248786000000</v>
      </c>
      <c r="Y5850" s="2">
        <v>249513000000</v>
      </c>
      <c r="Z5850" s="2">
        <v>250162000000</v>
      </c>
      <c r="AA5850" s="2">
        <v>250849000000</v>
      </c>
      <c r="AB5850" s="2">
        <v>251381000000</v>
      </c>
      <c r="AC5850" s="2">
        <v>252116000000</v>
      </c>
      <c r="AD5850" s="2">
        <v>252765000000</v>
      </c>
      <c r="AE5850" s="2">
        <v>253614000000</v>
      </c>
      <c r="AF5850" s="2">
        <v>254386000000</v>
      </c>
    </row>
    <row r="5851" spans="1:32">
      <c r="A5851" t="s">
        <v>3235</v>
      </c>
      <c r="B5851" t="s">
        <v>19</v>
      </c>
      <c r="C5851" s="2">
        <v>221762000</v>
      </c>
      <c r="D5851" s="2">
        <v>242184000</v>
      </c>
      <c r="E5851" s="2">
        <v>244487000</v>
      </c>
      <c r="F5851" s="2">
        <v>244163000</v>
      </c>
      <c r="G5851" s="2">
        <v>245216000</v>
      </c>
      <c r="H5851" s="2">
        <v>245961000</v>
      </c>
      <c r="I5851" s="2">
        <v>246706000</v>
      </c>
      <c r="J5851" s="2">
        <v>247893000</v>
      </c>
      <c r="K5851" s="2">
        <v>249080000</v>
      </c>
      <c r="L5851" s="2">
        <v>247754000</v>
      </c>
      <c r="M5851" s="2">
        <v>248643000</v>
      </c>
      <c r="N5851" s="2">
        <v>249872000</v>
      </c>
      <c r="O5851" s="2">
        <v>250933000</v>
      </c>
      <c r="P5851" s="2">
        <v>251905000</v>
      </c>
      <c r="Q5851" s="2">
        <v>252878000</v>
      </c>
      <c r="R5851" s="2">
        <v>253678000</v>
      </c>
      <c r="S5851" s="2">
        <v>254393000</v>
      </c>
      <c r="T5851" s="2">
        <v>255105000</v>
      </c>
      <c r="U5851" s="2">
        <v>255816000</v>
      </c>
      <c r="V5851" s="2">
        <v>256528000</v>
      </c>
      <c r="W5851" s="2">
        <v>257244000</v>
      </c>
      <c r="X5851" s="2">
        <v>257913000</v>
      </c>
      <c r="Y5851" s="2">
        <v>258667000</v>
      </c>
      <c r="Z5851" s="2">
        <v>259340000</v>
      </c>
      <c r="AA5851" s="2">
        <v>260052000</v>
      </c>
      <c r="AB5851" s="2">
        <v>260603000</v>
      </c>
      <c r="AC5851" s="2">
        <v>261365000</v>
      </c>
      <c r="AD5851" s="2">
        <v>262039000</v>
      </c>
      <c r="AE5851" s="2">
        <v>262919000</v>
      </c>
      <c r="AF5851" s="2">
        <v>263719000</v>
      </c>
    </row>
    <row r="5852" spans="1:32">
      <c r="A5852" t="s">
        <v>3236</v>
      </c>
      <c r="B5852" t="s">
        <v>19</v>
      </c>
      <c r="C5852" s="2">
        <v>166453000</v>
      </c>
      <c r="D5852" s="2">
        <v>181782000</v>
      </c>
      <c r="E5852" s="2">
        <v>183511000</v>
      </c>
      <c r="F5852" s="2">
        <v>183267000</v>
      </c>
      <c r="G5852" s="2">
        <v>184057000</v>
      </c>
      <c r="H5852" s="2">
        <v>184617000</v>
      </c>
      <c r="I5852" s="2">
        <v>185176000</v>
      </c>
      <c r="J5852" s="2">
        <v>186067000</v>
      </c>
      <c r="K5852" s="2">
        <v>186958000</v>
      </c>
      <c r="L5852" s="2">
        <v>185963000</v>
      </c>
      <c r="M5852" s="2">
        <v>186630000</v>
      </c>
      <c r="N5852" s="2">
        <v>187552000</v>
      </c>
      <c r="O5852" s="2">
        <v>188349000</v>
      </c>
      <c r="P5852" s="2">
        <v>189079000</v>
      </c>
      <c r="Q5852" s="2">
        <v>189809000</v>
      </c>
      <c r="R5852" s="2">
        <v>190409000</v>
      </c>
      <c r="S5852" s="2">
        <v>190946000</v>
      </c>
      <c r="T5852" s="2">
        <v>191480000</v>
      </c>
      <c r="U5852" s="2">
        <v>192014000</v>
      </c>
      <c r="V5852" s="2">
        <v>192548000</v>
      </c>
      <c r="W5852" s="2">
        <v>193085000</v>
      </c>
      <c r="X5852" s="2">
        <v>193588000</v>
      </c>
      <c r="Y5852" s="2">
        <v>194154000</v>
      </c>
      <c r="Z5852" s="2">
        <v>194659000</v>
      </c>
      <c r="AA5852" s="2">
        <v>195193000</v>
      </c>
      <c r="AB5852" s="2">
        <v>195607000</v>
      </c>
      <c r="AC5852" s="2">
        <v>196179000</v>
      </c>
      <c r="AD5852" s="2">
        <v>196685000</v>
      </c>
      <c r="AE5852" s="2">
        <v>197345000</v>
      </c>
      <c r="AF5852" s="2">
        <v>197946000</v>
      </c>
    </row>
    <row r="5853" spans="1:32">
      <c r="A5853" t="s">
        <v>3237</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3238</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3239</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3240</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3241</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3242</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3243</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3244</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3245</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3246</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3247</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3248</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3249</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3250</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3251</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1685.77</v>
      </c>
      <c r="D5868">
        <v>1677.65</v>
      </c>
      <c r="E5868">
        <v>1678.6</v>
      </c>
      <c r="F5868">
        <v>1656.64</v>
      </c>
      <c r="G5868">
        <v>1630.88</v>
      </c>
      <c r="H5868">
        <v>1607.67</v>
      </c>
      <c r="I5868">
        <v>1580.98</v>
      </c>
      <c r="J5868">
        <v>1552.41</v>
      </c>
      <c r="K5868">
        <v>1514.07</v>
      </c>
      <c r="L5868">
        <v>1470.69</v>
      </c>
      <c r="M5868">
        <v>1423.06</v>
      </c>
      <c r="N5868">
        <v>1371.65</v>
      </c>
      <c r="O5868">
        <v>1321.67</v>
      </c>
      <c r="P5868">
        <v>1271.8599999999999</v>
      </c>
      <c r="Q5868">
        <v>1221.69</v>
      </c>
      <c r="R5868">
        <v>1171.72</v>
      </c>
      <c r="S5868">
        <v>1122.5</v>
      </c>
      <c r="T5868">
        <v>1076.5999999999999</v>
      </c>
      <c r="U5868">
        <v>1031.44</v>
      </c>
      <c r="V5868">
        <v>990.09100000000001</v>
      </c>
      <c r="W5868">
        <v>951.19500000000005</v>
      </c>
      <c r="X5868">
        <v>914.77099999999996</v>
      </c>
      <c r="Y5868">
        <v>882.08799999999997</v>
      </c>
      <c r="Z5868">
        <v>853.86</v>
      </c>
      <c r="AA5868">
        <v>829.27499999999998</v>
      </c>
      <c r="AB5868">
        <v>809.79200000000003</v>
      </c>
      <c r="AC5868">
        <v>794.38300000000004</v>
      </c>
      <c r="AD5868">
        <v>784.35500000000002</v>
      </c>
      <c r="AE5868">
        <v>778.96299999999997</v>
      </c>
      <c r="AF5868">
        <v>776.14200000000005</v>
      </c>
    </row>
    <row r="5869" spans="1:32">
      <c r="A5869" t="s">
        <v>8</v>
      </c>
      <c r="B5869" t="s">
        <v>19</v>
      </c>
      <c r="C5869">
        <v>1595.69</v>
      </c>
      <c r="D5869">
        <v>1542.45</v>
      </c>
      <c r="E5869">
        <v>1453.35</v>
      </c>
      <c r="F5869">
        <v>1298.8499999999999</v>
      </c>
      <c r="G5869">
        <v>1237.1199999999999</v>
      </c>
      <c r="H5869">
        <v>1145.9100000000001</v>
      </c>
      <c r="I5869">
        <v>1042.2</v>
      </c>
      <c r="J5869">
        <v>950.41700000000003</v>
      </c>
      <c r="K5869">
        <v>866.13400000000001</v>
      </c>
      <c r="L5869">
        <v>749.42399999999998</v>
      </c>
      <c r="M5869">
        <v>676.57299999999998</v>
      </c>
      <c r="N5869">
        <v>589.41600000000005</v>
      </c>
      <c r="O5869">
        <v>563.53200000000004</v>
      </c>
      <c r="P5869">
        <v>512.02800000000002</v>
      </c>
      <c r="Q5869">
        <v>460.202</v>
      </c>
      <c r="R5869">
        <v>438.541</v>
      </c>
      <c r="S5869">
        <v>411.185</v>
      </c>
      <c r="T5869">
        <v>384.423</v>
      </c>
      <c r="U5869">
        <v>417.35199999999998</v>
      </c>
      <c r="V5869">
        <v>449.56400000000002</v>
      </c>
      <c r="W5869">
        <v>490.529</v>
      </c>
      <c r="X5869">
        <v>538.32899999999995</v>
      </c>
      <c r="Y5869">
        <v>585.97299999999996</v>
      </c>
      <c r="Z5869">
        <v>605.822</v>
      </c>
      <c r="AA5869">
        <v>617.40800000000002</v>
      </c>
      <c r="AB5869">
        <v>639.01900000000001</v>
      </c>
      <c r="AC5869">
        <v>648.99800000000005</v>
      </c>
      <c r="AD5869">
        <v>663.06399999999996</v>
      </c>
      <c r="AE5869">
        <v>671.72699999999998</v>
      </c>
      <c r="AF5869">
        <v>691.28800000000001</v>
      </c>
    </row>
    <row r="5870" spans="1:32">
      <c r="A5870" t="s">
        <v>7007</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7008</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7009</v>
      </c>
      <c r="B5872" t="s">
        <v>19</v>
      </c>
      <c r="C5872">
        <v>2449.37</v>
      </c>
      <c r="D5872">
        <v>2477.54</v>
      </c>
      <c r="E5872">
        <v>2504.7600000000002</v>
      </c>
      <c r="F5872">
        <v>2461.69</v>
      </c>
      <c r="G5872">
        <v>2406.13</v>
      </c>
      <c r="H5872">
        <v>2401.63</v>
      </c>
      <c r="I5872">
        <v>2402.7800000000002</v>
      </c>
      <c r="J5872">
        <v>2317.25</v>
      </c>
      <c r="K5872">
        <v>2317.46</v>
      </c>
      <c r="L5872">
        <v>2299.6799999999998</v>
      </c>
      <c r="M5872">
        <v>2286.5700000000002</v>
      </c>
      <c r="N5872">
        <v>2270</v>
      </c>
      <c r="O5872">
        <v>2257.48</v>
      </c>
      <c r="P5872">
        <v>2252.5700000000002</v>
      </c>
      <c r="Q5872">
        <v>2236.0100000000002</v>
      </c>
      <c r="R5872">
        <v>2241.09</v>
      </c>
      <c r="S5872">
        <v>2237.69</v>
      </c>
      <c r="T5872">
        <v>2242.48</v>
      </c>
      <c r="U5872">
        <v>2249.7199999999998</v>
      </c>
      <c r="V5872">
        <v>2261.23</v>
      </c>
      <c r="W5872">
        <v>2280.15</v>
      </c>
      <c r="X5872">
        <v>2300.92</v>
      </c>
      <c r="Y5872">
        <v>2319.31</v>
      </c>
      <c r="Z5872">
        <v>2337.38</v>
      </c>
      <c r="AA5872">
        <v>2347.94</v>
      </c>
      <c r="AB5872">
        <v>2354.7199999999998</v>
      </c>
      <c r="AC5872">
        <v>2369.11</v>
      </c>
      <c r="AD5872">
        <v>2385.11</v>
      </c>
      <c r="AE5872">
        <v>2403.23</v>
      </c>
      <c r="AF5872">
        <v>2419</v>
      </c>
    </row>
    <row r="5873" spans="1:32">
      <c r="A5873" t="s">
        <v>9</v>
      </c>
      <c r="B5873" t="s">
        <v>19</v>
      </c>
      <c r="C5873">
        <v>65.616299999999995</v>
      </c>
      <c r="D5873">
        <v>67.340299999999999</v>
      </c>
      <c r="E5873">
        <v>66.9298</v>
      </c>
      <c r="F5873">
        <v>60.912700000000001</v>
      </c>
      <c r="G5873">
        <v>56.249299999999998</v>
      </c>
      <c r="H5873">
        <v>51.842100000000002</v>
      </c>
      <c r="I5873">
        <v>47.433</v>
      </c>
      <c r="J5873">
        <v>42.478499999999997</v>
      </c>
      <c r="K5873">
        <v>37.670999999999999</v>
      </c>
      <c r="L5873">
        <v>32.9726</v>
      </c>
      <c r="M5873">
        <v>28.229900000000001</v>
      </c>
      <c r="N5873">
        <v>23.5139</v>
      </c>
      <c r="O5873">
        <v>23.3902</v>
      </c>
      <c r="P5873">
        <v>23.277100000000001</v>
      </c>
      <c r="Q5873">
        <v>23.189399999999999</v>
      </c>
      <c r="R5873">
        <v>23.0762</v>
      </c>
      <c r="S5873">
        <v>22.9513</v>
      </c>
      <c r="T5873">
        <v>22.7987</v>
      </c>
      <c r="U5873">
        <v>22.675699999999999</v>
      </c>
      <c r="V5873">
        <v>22.5623</v>
      </c>
      <c r="W5873">
        <v>22.458200000000001</v>
      </c>
      <c r="X5873">
        <v>22.384799999999998</v>
      </c>
      <c r="Y5873">
        <v>22.250499999999999</v>
      </c>
      <c r="Z5873">
        <v>22.1297</v>
      </c>
      <c r="AA5873">
        <v>21.965599999999998</v>
      </c>
      <c r="AB5873">
        <v>21.851600000000001</v>
      </c>
      <c r="AC5873">
        <v>21.737500000000001</v>
      </c>
      <c r="AD5873">
        <v>21.670100000000001</v>
      </c>
      <c r="AE5873">
        <v>21.607500000000002</v>
      </c>
      <c r="AF5873">
        <v>21.511700000000001</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3280</v>
      </c>
      <c r="B1682" t="s">
        <v>4</v>
      </c>
      <c r="C1682" t="s">
        <v>6880</v>
      </c>
      <c r="D1682" t="s">
        <v>1702</v>
      </c>
    </row>
    <row r="1683" spans="1:4">
      <c r="A1683" t="s">
        <v>3281</v>
      </c>
      <c r="B1683" t="s">
        <v>4</v>
      </c>
      <c r="C1683" t="s">
        <v>6880</v>
      </c>
      <c r="D1683" t="s">
        <v>1705</v>
      </c>
    </row>
    <row r="1684" spans="1:4">
      <c r="A1684" t="s">
        <v>3282</v>
      </c>
      <c r="B1684" t="s">
        <v>4</v>
      </c>
      <c r="C1684" t="s">
        <v>6880</v>
      </c>
      <c r="D1684" t="s">
        <v>1706</v>
      </c>
    </row>
    <row r="1685" spans="1:4">
      <c r="A1685" t="s">
        <v>3283</v>
      </c>
      <c r="B1685" t="s">
        <v>4</v>
      </c>
      <c r="C1685" t="s">
        <v>6880</v>
      </c>
      <c r="D1685" t="s">
        <v>1707</v>
      </c>
    </row>
    <row r="1686" spans="1:4">
      <c r="A1686" t="s">
        <v>3284</v>
      </c>
      <c r="B1686" t="s">
        <v>4</v>
      </c>
      <c r="C1686" t="s">
        <v>6880</v>
      </c>
      <c r="D1686" t="s">
        <v>1708</v>
      </c>
    </row>
    <row r="1687" spans="1:4">
      <c r="A1687" t="s">
        <v>3285</v>
      </c>
      <c r="B1687" t="s">
        <v>4</v>
      </c>
      <c r="C1687" t="s">
        <v>6880</v>
      </c>
      <c r="D1687" t="s">
        <v>1709</v>
      </c>
    </row>
    <row r="1688" spans="1:4">
      <c r="A1688" t="s">
        <v>3286</v>
      </c>
      <c r="B1688" t="s">
        <v>4</v>
      </c>
      <c r="C1688" t="s">
        <v>6880</v>
      </c>
      <c r="D1688" t="s">
        <v>1710</v>
      </c>
    </row>
    <row r="1689" spans="1:4">
      <c r="A1689" t="s">
        <v>3287</v>
      </c>
      <c r="B1689" t="s">
        <v>4</v>
      </c>
      <c r="C1689" t="s">
        <v>6880</v>
      </c>
      <c r="D1689" t="s">
        <v>1711</v>
      </c>
    </row>
    <row r="1690" spans="1:4">
      <c r="A1690" t="s">
        <v>3288</v>
      </c>
      <c r="B1690" t="s">
        <v>4</v>
      </c>
      <c r="C1690" t="s">
        <v>6880</v>
      </c>
      <c r="D1690" t="s">
        <v>1712</v>
      </c>
    </row>
    <row r="1691" spans="1:4">
      <c r="A1691" t="s">
        <v>3289</v>
      </c>
      <c r="B1691" t="s">
        <v>4</v>
      </c>
      <c r="C1691" t="s">
        <v>6880</v>
      </c>
      <c r="D1691" t="s">
        <v>1713</v>
      </c>
    </row>
    <row r="1692" spans="1:4">
      <c r="A1692" t="s">
        <v>3290</v>
      </c>
      <c r="B1692" t="s">
        <v>4</v>
      </c>
      <c r="C1692" t="s">
        <v>6880</v>
      </c>
      <c r="D1692" t="s">
        <v>1714</v>
      </c>
    </row>
    <row r="1693" spans="1:4">
      <c r="A1693" t="s">
        <v>3291</v>
      </c>
      <c r="B1693" t="s">
        <v>4</v>
      </c>
      <c r="C1693" t="s">
        <v>6880</v>
      </c>
      <c r="D1693" t="s">
        <v>1715</v>
      </c>
    </row>
    <row r="1694" spans="1:4">
      <c r="A1694" t="s">
        <v>3292</v>
      </c>
      <c r="B1694" t="s">
        <v>4</v>
      </c>
      <c r="C1694" t="s">
        <v>6881</v>
      </c>
      <c r="D1694" t="s">
        <v>1702</v>
      </c>
    </row>
    <row r="1695" spans="1:4">
      <c r="A1695" t="s">
        <v>3293</v>
      </c>
      <c r="B1695" t="s">
        <v>4</v>
      </c>
      <c r="C1695" t="s">
        <v>6881</v>
      </c>
      <c r="D1695" t="s">
        <v>1705</v>
      </c>
    </row>
    <row r="1696" spans="1:4">
      <c r="A1696" t="s">
        <v>3294</v>
      </c>
      <c r="B1696" t="s">
        <v>4</v>
      </c>
      <c r="C1696" t="s">
        <v>6881</v>
      </c>
      <c r="D1696" t="s">
        <v>1706</v>
      </c>
    </row>
    <row r="1697" spans="1:4">
      <c r="A1697" t="s">
        <v>3295</v>
      </c>
      <c r="B1697" t="s">
        <v>4</v>
      </c>
      <c r="C1697" t="s">
        <v>6881</v>
      </c>
      <c r="D1697" t="s">
        <v>1707</v>
      </c>
    </row>
    <row r="1698" spans="1:4">
      <c r="A1698" t="s">
        <v>3296</v>
      </c>
      <c r="B1698" t="s">
        <v>4</v>
      </c>
      <c r="C1698" t="s">
        <v>6881</v>
      </c>
      <c r="D1698" t="s">
        <v>1708</v>
      </c>
    </row>
    <row r="1699" spans="1:4">
      <c r="A1699" t="s">
        <v>3297</v>
      </c>
      <c r="B1699" t="s">
        <v>4</v>
      </c>
      <c r="C1699" t="s">
        <v>6881</v>
      </c>
      <c r="D1699" t="s">
        <v>1709</v>
      </c>
    </row>
    <row r="1700" spans="1:4">
      <c r="A1700" t="s">
        <v>3298</v>
      </c>
      <c r="B1700" t="s">
        <v>4</v>
      </c>
      <c r="C1700" t="s">
        <v>6881</v>
      </c>
      <c r="D1700" t="s">
        <v>1710</v>
      </c>
    </row>
    <row r="1701" spans="1:4">
      <c r="A1701" t="s">
        <v>3299</v>
      </c>
      <c r="B1701" t="s">
        <v>4</v>
      </c>
      <c r="C1701" t="s">
        <v>6881</v>
      </c>
      <c r="D1701" t="s">
        <v>1711</v>
      </c>
    </row>
    <row r="1702" spans="1:4">
      <c r="A1702" t="s">
        <v>3300</v>
      </c>
      <c r="B1702" t="s">
        <v>4</v>
      </c>
      <c r="C1702" t="s">
        <v>6881</v>
      </c>
      <c r="D1702" t="s">
        <v>1712</v>
      </c>
    </row>
    <row r="1703" spans="1:4">
      <c r="A1703" t="s">
        <v>3301</v>
      </c>
      <c r="B1703" t="s">
        <v>4</v>
      </c>
      <c r="C1703" t="s">
        <v>6881</v>
      </c>
      <c r="D1703" t="s">
        <v>1713</v>
      </c>
    </row>
    <row r="1704" spans="1:4">
      <c r="A1704" t="s">
        <v>3302</v>
      </c>
      <c r="B1704" t="s">
        <v>4</v>
      </c>
      <c r="C1704" t="s">
        <v>6881</v>
      </c>
      <c r="D1704" t="s">
        <v>1714</v>
      </c>
    </row>
    <row r="1705" spans="1:4">
      <c r="A1705" t="s">
        <v>3303</v>
      </c>
      <c r="B1705" t="s">
        <v>4</v>
      </c>
      <c r="C1705" t="s">
        <v>6881</v>
      </c>
      <c r="D1705" t="s">
        <v>1715</v>
      </c>
    </row>
    <row r="1706" spans="1:4">
      <c r="A1706" t="s">
        <v>3304</v>
      </c>
      <c r="B1706" t="s">
        <v>4</v>
      </c>
      <c r="C1706" t="s">
        <v>6882</v>
      </c>
      <c r="D1706" t="s">
        <v>1702</v>
      </c>
    </row>
    <row r="1707" spans="1:4">
      <c r="A1707" t="s">
        <v>3305</v>
      </c>
      <c r="B1707" t="s">
        <v>4</v>
      </c>
      <c r="C1707" t="s">
        <v>6882</v>
      </c>
      <c r="D1707" t="s">
        <v>1705</v>
      </c>
    </row>
    <row r="1708" spans="1:4">
      <c r="A1708" t="s">
        <v>3306</v>
      </c>
      <c r="B1708" t="s">
        <v>4</v>
      </c>
      <c r="C1708" t="s">
        <v>6882</v>
      </c>
      <c r="D1708" t="s">
        <v>1706</v>
      </c>
    </row>
    <row r="1709" spans="1:4">
      <c r="A1709" t="s">
        <v>3307</v>
      </c>
      <c r="B1709" t="s">
        <v>4</v>
      </c>
      <c r="C1709" t="s">
        <v>6882</v>
      </c>
      <c r="D1709" t="s">
        <v>1707</v>
      </c>
    </row>
    <row r="1710" spans="1:4">
      <c r="A1710" t="s">
        <v>3308</v>
      </c>
      <c r="B1710" t="s">
        <v>4</v>
      </c>
      <c r="C1710" t="s">
        <v>6882</v>
      </c>
      <c r="D1710" t="s">
        <v>1708</v>
      </c>
    </row>
    <row r="1711" spans="1:4">
      <c r="A1711" t="s">
        <v>3309</v>
      </c>
      <c r="B1711" t="s">
        <v>4</v>
      </c>
      <c r="C1711" t="s">
        <v>6882</v>
      </c>
      <c r="D1711" t="s">
        <v>1709</v>
      </c>
    </row>
    <row r="1712" spans="1:4">
      <c r="A1712" t="s">
        <v>3310</v>
      </c>
      <c r="B1712" t="s">
        <v>4</v>
      </c>
      <c r="C1712" t="s">
        <v>6882</v>
      </c>
      <c r="D1712" t="s">
        <v>1710</v>
      </c>
    </row>
    <row r="1713" spans="1:4">
      <c r="A1713" t="s">
        <v>3311</v>
      </c>
      <c r="B1713" t="s">
        <v>4</v>
      </c>
      <c r="C1713" t="s">
        <v>6882</v>
      </c>
      <c r="D1713" t="s">
        <v>1711</v>
      </c>
    </row>
    <row r="1714" spans="1:4">
      <c r="A1714" t="s">
        <v>3312</v>
      </c>
      <c r="B1714" t="s">
        <v>4</v>
      </c>
      <c r="C1714" t="s">
        <v>6882</v>
      </c>
      <c r="D1714" t="s">
        <v>1712</v>
      </c>
    </row>
    <row r="1715" spans="1:4">
      <c r="A1715" t="s">
        <v>3313</v>
      </c>
      <c r="B1715" t="s">
        <v>4</v>
      </c>
      <c r="C1715" t="s">
        <v>6882</v>
      </c>
      <c r="D1715" t="s">
        <v>1713</v>
      </c>
    </row>
    <row r="1716" spans="1:4">
      <c r="A1716" t="s">
        <v>3314</v>
      </c>
      <c r="B1716" t="s">
        <v>4</v>
      </c>
      <c r="C1716" t="s">
        <v>6882</v>
      </c>
      <c r="D1716" t="s">
        <v>1714</v>
      </c>
    </row>
    <row r="1717" spans="1:4">
      <c r="A1717" t="s">
        <v>3315</v>
      </c>
      <c r="B1717" t="s">
        <v>4</v>
      </c>
      <c r="C1717" t="s">
        <v>6882</v>
      </c>
      <c r="D1717" t="s">
        <v>1715</v>
      </c>
    </row>
    <row r="1718" spans="1:4">
      <c r="A1718" t="s">
        <v>3316</v>
      </c>
      <c r="B1718" t="s">
        <v>4</v>
      </c>
      <c r="C1718" t="s">
        <v>6883</v>
      </c>
      <c r="D1718" t="s">
        <v>1702</v>
      </c>
    </row>
    <row r="1719" spans="1:4">
      <c r="A1719" t="s">
        <v>3317</v>
      </c>
      <c r="B1719" t="s">
        <v>4</v>
      </c>
      <c r="C1719" t="s">
        <v>6883</v>
      </c>
      <c r="D1719" t="s">
        <v>1705</v>
      </c>
    </row>
    <row r="1720" spans="1:4">
      <c r="A1720" t="s">
        <v>3318</v>
      </c>
      <c r="B1720" t="s">
        <v>4</v>
      </c>
      <c r="C1720" t="s">
        <v>6883</v>
      </c>
      <c r="D1720" t="s">
        <v>1706</v>
      </c>
    </row>
    <row r="1721" spans="1:4">
      <c r="A1721" t="s">
        <v>3319</v>
      </c>
      <c r="B1721" t="s">
        <v>4</v>
      </c>
      <c r="C1721" t="s">
        <v>6883</v>
      </c>
      <c r="D1721" t="s">
        <v>1707</v>
      </c>
    </row>
    <row r="1722" spans="1:4">
      <c r="A1722" t="s">
        <v>3320</v>
      </c>
      <c r="B1722" t="s">
        <v>4</v>
      </c>
      <c r="C1722" t="s">
        <v>6883</v>
      </c>
      <c r="D1722" t="s">
        <v>1708</v>
      </c>
    </row>
    <row r="1723" spans="1:4">
      <c r="A1723" t="s">
        <v>3321</v>
      </c>
      <c r="B1723" t="s">
        <v>4</v>
      </c>
      <c r="C1723" t="s">
        <v>6883</v>
      </c>
      <c r="D1723" t="s">
        <v>1709</v>
      </c>
    </row>
    <row r="1724" spans="1:4">
      <c r="A1724" t="s">
        <v>3322</v>
      </c>
      <c r="B1724" t="s">
        <v>4</v>
      </c>
      <c r="C1724" t="s">
        <v>6883</v>
      </c>
      <c r="D1724" t="s">
        <v>1710</v>
      </c>
    </row>
    <row r="1725" spans="1:4">
      <c r="A1725" t="s">
        <v>3323</v>
      </c>
      <c r="B1725" t="s">
        <v>4</v>
      </c>
      <c r="C1725" t="s">
        <v>6883</v>
      </c>
      <c r="D1725" t="s">
        <v>1711</v>
      </c>
    </row>
    <row r="1726" spans="1:4">
      <c r="A1726" t="s">
        <v>3324</v>
      </c>
      <c r="B1726" t="s">
        <v>4</v>
      </c>
      <c r="C1726" t="s">
        <v>6883</v>
      </c>
      <c r="D1726" t="s">
        <v>1712</v>
      </c>
    </row>
    <row r="1727" spans="1:4">
      <c r="A1727" t="s">
        <v>3325</v>
      </c>
      <c r="B1727" t="s">
        <v>4</v>
      </c>
      <c r="C1727" t="s">
        <v>6883</v>
      </c>
      <c r="D1727" t="s">
        <v>1713</v>
      </c>
    </row>
    <row r="1728" spans="1:4">
      <c r="A1728" t="s">
        <v>3326</v>
      </c>
      <c r="B1728" t="s">
        <v>4</v>
      </c>
      <c r="C1728" t="s">
        <v>6883</v>
      </c>
      <c r="D1728" t="s">
        <v>1714</v>
      </c>
    </row>
    <row r="1729" spans="1:4">
      <c r="A1729" t="s">
        <v>3327</v>
      </c>
      <c r="B1729" t="s">
        <v>4</v>
      </c>
      <c r="C1729" t="s">
        <v>6883</v>
      </c>
      <c r="D1729" t="s">
        <v>1715</v>
      </c>
    </row>
    <row r="1730" spans="1:4">
      <c r="A1730" t="s">
        <v>3328</v>
      </c>
      <c r="B1730" t="s">
        <v>4</v>
      </c>
      <c r="C1730" t="s">
        <v>6884</v>
      </c>
      <c r="D1730" t="s">
        <v>1702</v>
      </c>
    </row>
    <row r="1731" spans="1:4">
      <c r="A1731" t="s">
        <v>3329</v>
      </c>
      <c r="B1731" t="s">
        <v>4</v>
      </c>
      <c r="C1731" t="s">
        <v>6884</v>
      </c>
      <c r="D1731" t="s">
        <v>1705</v>
      </c>
    </row>
    <row r="1732" spans="1:4">
      <c r="A1732" t="s">
        <v>3330</v>
      </c>
      <c r="B1732" t="s">
        <v>4</v>
      </c>
      <c r="C1732" t="s">
        <v>6884</v>
      </c>
      <c r="D1732" t="s">
        <v>1706</v>
      </c>
    </row>
    <row r="1733" spans="1:4">
      <c r="A1733" t="s">
        <v>3331</v>
      </c>
      <c r="B1733" t="s">
        <v>4</v>
      </c>
      <c r="C1733" t="s">
        <v>6884</v>
      </c>
      <c r="D1733" t="s">
        <v>1707</v>
      </c>
    </row>
    <row r="1734" spans="1:4">
      <c r="A1734" t="s">
        <v>3332</v>
      </c>
      <c r="B1734" t="s">
        <v>4</v>
      </c>
      <c r="C1734" t="s">
        <v>6884</v>
      </c>
      <c r="D1734" t="s">
        <v>1708</v>
      </c>
    </row>
    <row r="1735" spans="1:4">
      <c r="A1735" t="s">
        <v>3333</v>
      </c>
      <c r="B1735" t="s">
        <v>4</v>
      </c>
      <c r="C1735" t="s">
        <v>6884</v>
      </c>
      <c r="D1735" t="s">
        <v>1709</v>
      </c>
    </row>
    <row r="1736" spans="1:4">
      <c r="A1736" t="s">
        <v>3334</v>
      </c>
      <c r="B1736" t="s">
        <v>4</v>
      </c>
      <c r="C1736" t="s">
        <v>6884</v>
      </c>
      <c r="D1736" t="s">
        <v>1710</v>
      </c>
    </row>
    <row r="1737" spans="1:4">
      <c r="A1737" t="s">
        <v>3335</v>
      </c>
      <c r="B1737" t="s">
        <v>4</v>
      </c>
      <c r="C1737" t="s">
        <v>6884</v>
      </c>
      <c r="D1737" t="s">
        <v>1711</v>
      </c>
    </row>
    <row r="1738" spans="1:4">
      <c r="A1738" t="s">
        <v>3336</v>
      </c>
      <c r="B1738" t="s">
        <v>4</v>
      </c>
      <c r="C1738" t="s">
        <v>6884</v>
      </c>
      <c r="D1738" t="s">
        <v>1712</v>
      </c>
    </row>
    <row r="1739" spans="1:4">
      <c r="A1739" t="s">
        <v>3337</v>
      </c>
      <c r="B1739" t="s">
        <v>4</v>
      </c>
      <c r="C1739" t="s">
        <v>6884</v>
      </c>
      <c r="D1739" t="s">
        <v>1713</v>
      </c>
    </row>
    <row r="1740" spans="1:4">
      <c r="A1740" t="s">
        <v>3338</v>
      </c>
      <c r="B1740" t="s">
        <v>4</v>
      </c>
      <c r="C1740" t="s">
        <v>6884</v>
      </c>
      <c r="D1740" t="s">
        <v>1714</v>
      </c>
    </row>
    <row r="1741" spans="1:4">
      <c r="A1741" t="s">
        <v>3339</v>
      </c>
      <c r="B1741" t="s">
        <v>4</v>
      </c>
      <c r="C1741" t="s">
        <v>6884</v>
      </c>
      <c r="D1741" t="s">
        <v>1715</v>
      </c>
    </row>
    <row r="1742" spans="1:4">
      <c r="A1742" t="s">
        <v>3340</v>
      </c>
      <c r="B1742" t="s">
        <v>4</v>
      </c>
      <c r="C1742" t="s">
        <v>6885</v>
      </c>
      <c r="D1742" t="s">
        <v>1702</v>
      </c>
    </row>
    <row r="1743" spans="1:4">
      <c r="A1743" t="s">
        <v>3341</v>
      </c>
      <c r="B1743" t="s">
        <v>4</v>
      </c>
      <c r="C1743" t="s">
        <v>6885</v>
      </c>
      <c r="D1743" t="s">
        <v>1705</v>
      </c>
    </row>
    <row r="1744" spans="1:4">
      <c r="A1744" t="s">
        <v>3342</v>
      </c>
      <c r="B1744" t="s">
        <v>4</v>
      </c>
      <c r="C1744" t="s">
        <v>6885</v>
      </c>
      <c r="D1744" t="s">
        <v>1706</v>
      </c>
    </row>
    <row r="1745" spans="1:4">
      <c r="A1745" t="s">
        <v>3343</v>
      </c>
      <c r="B1745" t="s">
        <v>4</v>
      </c>
      <c r="C1745" t="s">
        <v>6885</v>
      </c>
      <c r="D1745" t="s">
        <v>1707</v>
      </c>
    </row>
    <row r="1746" spans="1:4">
      <c r="A1746" t="s">
        <v>3344</v>
      </c>
      <c r="B1746" t="s">
        <v>4</v>
      </c>
      <c r="C1746" t="s">
        <v>6885</v>
      </c>
      <c r="D1746" t="s">
        <v>1708</v>
      </c>
    </row>
    <row r="1747" spans="1:4">
      <c r="A1747" t="s">
        <v>3345</v>
      </c>
      <c r="B1747" t="s">
        <v>4</v>
      </c>
      <c r="C1747" t="s">
        <v>6885</v>
      </c>
      <c r="D1747" t="s">
        <v>1709</v>
      </c>
    </row>
    <row r="1748" spans="1:4">
      <c r="A1748" t="s">
        <v>3346</v>
      </c>
      <c r="B1748" t="s">
        <v>4</v>
      </c>
      <c r="C1748" t="s">
        <v>6885</v>
      </c>
      <c r="D1748" t="s">
        <v>1710</v>
      </c>
    </row>
    <row r="1749" spans="1:4">
      <c r="A1749" t="s">
        <v>3347</v>
      </c>
      <c r="B1749" t="s">
        <v>4</v>
      </c>
      <c r="C1749" t="s">
        <v>6885</v>
      </c>
      <c r="D1749" t="s">
        <v>1711</v>
      </c>
    </row>
    <row r="1750" spans="1:4">
      <c r="A1750" t="s">
        <v>3348</v>
      </c>
      <c r="B1750" t="s">
        <v>4</v>
      </c>
      <c r="C1750" t="s">
        <v>6885</v>
      </c>
      <c r="D1750" t="s">
        <v>1712</v>
      </c>
    </row>
    <row r="1751" spans="1:4">
      <c r="A1751" t="s">
        <v>3349</v>
      </c>
      <c r="B1751" t="s">
        <v>4</v>
      </c>
      <c r="C1751" t="s">
        <v>6885</v>
      </c>
      <c r="D1751" t="s">
        <v>1713</v>
      </c>
    </row>
    <row r="1752" spans="1:4">
      <c r="A1752" t="s">
        <v>3350</v>
      </c>
      <c r="B1752" t="s">
        <v>4</v>
      </c>
      <c r="C1752" t="s">
        <v>6885</v>
      </c>
      <c r="D1752" t="s">
        <v>1714</v>
      </c>
    </row>
    <row r="1753" spans="1:4">
      <c r="A1753" t="s">
        <v>3351</v>
      </c>
      <c r="B1753" t="s">
        <v>4</v>
      </c>
      <c r="C1753" t="s">
        <v>6885</v>
      </c>
      <c r="D1753" t="s">
        <v>1715</v>
      </c>
    </row>
    <row r="1754" spans="1:4">
      <c r="A1754" t="s">
        <v>3352</v>
      </c>
      <c r="B1754" t="s">
        <v>4</v>
      </c>
      <c r="C1754" t="s">
        <v>6886</v>
      </c>
      <c r="D1754" t="s">
        <v>1702</v>
      </c>
    </row>
    <row r="1755" spans="1:4">
      <c r="A1755" t="s">
        <v>3353</v>
      </c>
      <c r="B1755" t="s">
        <v>4</v>
      </c>
      <c r="C1755" t="s">
        <v>6886</v>
      </c>
      <c r="D1755" t="s">
        <v>1705</v>
      </c>
    </row>
    <row r="1756" spans="1:4">
      <c r="A1756" t="s">
        <v>3354</v>
      </c>
      <c r="B1756" t="s">
        <v>4</v>
      </c>
      <c r="C1756" t="s">
        <v>6886</v>
      </c>
      <c r="D1756" t="s">
        <v>1706</v>
      </c>
    </row>
    <row r="1757" spans="1:4">
      <c r="A1757" t="s">
        <v>3355</v>
      </c>
      <c r="B1757" t="s">
        <v>4</v>
      </c>
      <c r="C1757" t="s">
        <v>6886</v>
      </c>
      <c r="D1757" t="s">
        <v>1707</v>
      </c>
    </row>
    <row r="1758" spans="1:4">
      <c r="A1758" t="s">
        <v>3356</v>
      </c>
      <c r="B1758" t="s">
        <v>4</v>
      </c>
      <c r="C1758" t="s">
        <v>6886</v>
      </c>
      <c r="D1758" t="s">
        <v>1708</v>
      </c>
    </row>
    <row r="1759" spans="1:4">
      <c r="A1759" t="s">
        <v>3357</v>
      </c>
      <c r="B1759" t="s">
        <v>4</v>
      </c>
      <c r="C1759" t="s">
        <v>6886</v>
      </c>
      <c r="D1759" t="s">
        <v>1709</v>
      </c>
    </row>
    <row r="1760" spans="1:4">
      <c r="A1760" t="s">
        <v>3358</v>
      </c>
      <c r="B1760" t="s">
        <v>4</v>
      </c>
      <c r="C1760" t="s">
        <v>6886</v>
      </c>
      <c r="D1760" t="s">
        <v>1710</v>
      </c>
    </row>
    <row r="1761" spans="1:4">
      <c r="A1761" t="s">
        <v>3359</v>
      </c>
      <c r="B1761" t="s">
        <v>4</v>
      </c>
      <c r="C1761" t="s">
        <v>6886</v>
      </c>
      <c r="D1761" t="s">
        <v>1711</v>
      </c>
    </row>
    <row r="1762" spans="1:4">
      <c r="A1762" t="s">
        <v>3360</v>
      </c>
      <c r="B1762" t="s">
        <v>4</v>
      </c>
      <c r="C1762" t="s">
        <v>6886</v>
      </c>
      <c r="D1762" t="s">
        <v>1712</v>
      </c>
    </row>
    <row r="1763" spans="1:4">
      <c r="A1763" t="s">
        <v>3361</v>
      </c>
      <c r="B1763" t="s">
        <v>4</v>
      </c>
      <c r="C1763" t="s">
        <v>6886</v>
      </c>
      <c r="D1763" t="s">
        <v>1713</v>
      </c>
    </row>
    <row r="1764" spans="1:4">
      <c r="A1764" t="s">
        <v>3362</v>
      </c>
      <c r="B1764" t="s">
        <v>4</v>
      </c>
      <c r="C1764" t="s">
        <v>6886</v>
      </c>
      <c r="D1764" t="s">
        <v>1714</v>
      </c>
    </row>
    <row r="1765" spans="1:4">
      <c r="A1765" t="s">
        <v>3363</v>
      </c>
      <c r="B1765" t="s">
        <v>4</v>
      </c>
      <c r="C1765" t="s">
        <v>6886</v>
      </c>
      <c r="D1765" t="s">
        <v>1715</v>
      </c>
    </row>
    <row r="1766" spans="1:4">
      <c r="A1766" t="s">
        <v>3364</v>
      </c>
      <c r="B1766" t="s">
        <v>4</v>
      </c>
      <c r="C1766" t="s">
        <v>6887</v>
      </c>
      <c r="D1766" t="s">
        <v>1702</v>
      </c>
    </row>
    <row r="1767" spans="1:4">
      <c r="A1767" t="s">
        <v>3365</v>
      </c>
      <c r="B1767" t="s">
        <v>4</v>
      </c>
      <c r="C1767" t="s">
        <v>6887</v>
      </c>
      <c r="D1767" t="s">
        <v>1705</v>
      </c>
    </row>
    <row r="1768" spans="1:4">
      <c r="A1768" t="s">
        <v>3366</v>
      </c>
      <c r="B1768" t="s">
        <v>4</v>
      </c>
      <c r="C1768" t="s">
        <v>6887</v>
      </c>
      <c r="D1768" t="s">
        <v>1706</v>
      </c>
    </row>
    <row r="1769" spans="1:4">
      <c r="A1769" t="s">
        <v>3367</v>
      </c>
      <c r="B1769" t="s">
        <v>4</v>
      </c>
      <c r="C1769" t="s">
        <v>6887</v>
      </c>
      <c r="D1769" t="s">
        <v>1707</v>
      </c>
    </row>
    <row r="1770" spans="1:4">
      <c r="A1770" t="s">
        <v>3368</v>
      </c>
      <c r="B1770" t="s">
        <v>4</v>
      </c>
      <c r="C1770" t="s">
        <v>6887</v>
      </c>
      <c r="D1770" t="s">
        <v>1708</v>
      </c>
    </row>
    <row r="1771" spans="1:4">
      <c r="A1771" t="s">
        <v>3369</v>
      </c>
      <c r="B1771" t="s">
        <v>4</v>
      </c>
      <c r="C1771" t="s">
        <v>6887</v>
      </c>
      <c r="D1771" t="s">
        <v>1709</v>
      </c>
    </row>
    <row r="1772" spans="1:4">
      <c r="A1772" t="s">
        <v>3370</v>
      </c>
      <c r="B1772" t="s">
        <v>4</v>
      </c>
      <c r="C1772" t="s">
        <v>6887</v>
      </c>
      <c r="D1772" t="s">
        <v>1710</v>
      </c>
    </row>
    <row r="1773" spans="1:4">
      <c r="A1773" t="s">
        <v>3371</v>
      </c>
      <c r="B1773" t="s">
        <v>4</v>
      </c>
      <c r="C1773" t="s">
        <v>6887</v>
      </c>
      <c r="D1773" t="s">
        <v>1711</v>
      </c>
    </row>
    <row r="1774" spans="1:4">
      <c r="A1774" t="s">
        <v>3372</v>
      </c>
      <c r="B1774" t="s">
        <v>4</v>
      </c>
      <c r="C1774" t="s">
        <v>6887</v>
      </c>
      <c r="D1774" t="s">
        <v>1712</v>
      </c>
    </row>
    <row r="1775" spans="1:4">
      <c r="A1775" t="s">
        <v>3373</v>
      </c>
      <c r="B1775" t="s">
        <v>4</v>
      </c>
      <c r="C1775" t="s">
        <v>6887</v>
      </c>
      <c r="D1775" t="s">
        <v>1713</v>
      </c>
    </row>
    <row r="1776" spans="1:4">
      <c r="A1776" t="s">
        <v>3374</v>
      </c>
      <c r="B1776" t="s">
        <v>4</v>
      </c>
      <c r="C1776" t="s">
        <v>6887</v>
      </c>
      <c r="D1776" t="s">
        <v>1714</v>
      </c>
    </row>
    <row r="1777" spans="1:4">
      <c r="A1777" t="s">
        <v>3375</v>
      </c>
      <c r="B1777" t="s">
        <v>4</v>
      </c>
      <c r="C1777" t="s">
        <v>6887</v>
      </c>
      <c r="D1777" t="s">
        <v>1715</v>
      </c>
    </row>
    <row r="1778" spans="1:4">
      <c r="A1778" t="s">
        <v>3376</v>
      </c>
      <c r="B1778" t="s">
        <v>4</v>
      </c>
      <c r="C1778" t="s">
        <v>6888</v>
      </c>
      <c r="D1778" t="s">
        <v>1702</v>
      </c>
    </row>
    <row r="1779" spans="1:4">
      <c r="A1779" t="s">
        <v>3377</v>
      </c>
      <c r="B1779" t="s">
        <v>4</v>
      </c>
      <c r="C1779" t="s">
        <v>6888</v>
      </c>
      <c r="D1779" t="s">
        <v>1705</v>
      </c>
    </row>
    <row r="1780" spans="1:4">
      <c r="A1780" t="s">
        <v>3378</v>
      </c>
      <c r="B1780" t="s">
        <v>4</v>
      </c>
      <c r="C1780" t="s">
        <v>6888</v>
      </c>
      <c r="D1780" t="s">
        <v>1706</v>
      </c>
    </row>
    <row r="1781" spans="1:4">
      <c r="A1781" t="s">
        <v>3379</v>
      </c>
      <c r="B1781" t="s">
        <v>4</v>
      </c>
      <c r="C1781" t="s">
        <v>6888</v>
      </c>
      <c r="D1781" t="s">
        <v>1707</v>
      </c>
    </row>
    <row r="1782" spans="1:4">
      <c r="A1782" t="s">
        <v>3380</v>
      </c>
      <c r="B1782" t="s">
        <v>4</v>
      </c>
      <c r="C1782" t="s">
        <v>6888</v>
      </c>
      <c r="D1782" t="s">
        <v>1708</v>
      </c>
    </row>
    <row r="1783" spans="1:4">
      <c r="A1783" t="s">
        <v>3381</v>
      </c>
      <c r="B1783" t="s">
        <v>4</v>
      </c>
      <c r="C1783" t="s">
        <v>6888</v>
      </c>
      <c r="D1783" t="s">
        <v>1709</v>
      </c>
    </row>
    <row r="1784" spans="1:4">
      <c r="A1784" t="s">
        <v>3382</v>
      </c>
      <c r="B1784" t="s">
        <v>4</v>
      </c>
      <c r="C1784" t="s">
        <v>6888</v>
      </c>
      <c r="D1784" t="s">
        <v>1710</v>
      </c>
    </row>
    <row r="1785" spans="1:4">
      <c r="A1785" t="s">
        <v>3383</v>
      </c>
      <c r="B1785" t="s">
        <v>4</v>
      </c>
      <c r="C1785" t="s">
        <v>6888</v>
      </c>
      <c r="D1785" t="s">
        <v>1711</v>
      </c>
    </row>
    <row r="1786" spans="1:4">
      <c r="A1786" t="s">
        <v>3384</v>
      </c>
      <c r="B1786" t="s">
        <v>4</v>
      </c>
      <c r="C1786" t="s">
        <v>6888</v>
      </c>
      <c r="D1786" t="s">
        <v>1712</v>
      </c>
    </row>
    <row r="1787" spans="1:4">
      <c r="A1787" t="s">
        <v>3385</v>
      </c>
      <c r="B1787" t="s">
        <v>4</v>
      </c>
      <c r="C1787" t="s">
        <v>6888</v>
      </c>
      <c r="D1787" t="s">
        <v>1713</v>
      </c>
    </row>
    <row r="1788" spans="1:4">
      <c r="A1788" t="s">
        <v>3386</v>
      </c>
      <c r="B1788" t="s">
        <v>4</v>
      </c>
      <c r="C1788" t="s">
        <v>6888</v>
      </c>
      <c r="D1788" t="s">
        <v>1714</v>
      </c>
    </row>
    <row r="1789" spans="1:4">
      <c r="A1789" t="s">
        <v>3387</v>
      </c>
      <c r="B1789" t="s">
        <v>4</v>
      </c>
      <c r="C1789" t="s">
        <v>6888</v>
      </c>
      <c r="D1789" t="s">
        <v>1715</v>
      </c>
    </row>
    <row r="1790" spans="1:4">
      <c r="A1790" t="s">
        <v>3388</v>
      </c>
      <c r="B1790" t="s">
        <v>4</v>
      </c>
      <c r="C1790" t="s">
        <v>6889</v>
      </c>
      <c r="D1790" t="s">
        <v>1702</v>
      </c>
    </row>
    <row r="1791" spans="1:4">
      <c r="A1791" t="s">
        <v>3389</v>
      </c>
      <c r="B1791" t="s">
        <v>4</v>
      </c>
      <c r="C1791" t="s">
        <v>6889</v>
      </c>
      <c r="D1791" t="s">
        <v>1705</v>
      </c>
    </row>
    <row r="1792" spans="1:4">
      <c r="A1792" t="s">
        <v>3390</v>
      </c>
      <c r="B1792" t="s">
        <v>4</v>
      </c>
      <c r="C1792" t="s">
        <v>6889</v>
      </c>
      <c r="D1792" t="s">
        <v>1706</v>
      </c>
    </row>
    <row r="1793" spans="1:4">
      <c r="A1793" t="s">
        <v>3391</v>
      </c>
      <c r="B1793" t="s">
        <v>4</v>
      </c>
      <c r="C1793" t="s">
        <v>6889</v>
      </c>
      <c r="D1793" t="s">
        <v>1707</v>
      </c>
    </row>
    <row r="1794" spans="1:4">
      <c r="A1794" t="s">
        <v>3392</v>
      </c>
      <c r="B1794" t="s">
        <v>4</v>
      </c>
      <c r="C1794" t="s">
        <v>6889</v>
      </c>
      <c r="D1794" t="s">
        <v>1708</v>
      </c>
    </row>
    <row r="1795" spans="1:4">
      <c r="A1795" t="s">
        <v>3393</v>
      </c>
      <c r="B1795" t="s">
        <v>4</v>
      </c>
      <c r="C1795" t="s">
        <v>6889</v>
      </c>
      <c r="D1795" t="s">
        <v>1709</v>
      </c>
    </row>
    <row r="1796" spans="1:4">
      <c r="A1796" t="s">
        <v>3394</v>
      </c>
      <c r="B1796" t="s">
        <v>4</v>
      </c>
      <c r="C1796" t="s">
        <v>6889</v>
      </c>
      <c r="D1796" t="s">
        <v>1710</v>
      </c>
    </row>
    <row r="1797" spans="1:4">
      <c r="A1797" t="s">
        <v>3395</v>
      </c>
      <c r="B1797" t="s">
        <v>4</v>
      </c>
      <c r="C1797" t="s">
        <v>6889</v>
      </c>
      <c r="D1797" t="s">
        <v>1711</v>
      </c>
    </row>
    <row r="1798" spans="1:4">
      <c r="A1798" t="s">
        <v>3396</v>
      </c>
      <c r="B1798" t="s">
        <v>4</v>
      </c>
      <c r="C1798" t="s">
        <v>6889</v>
      </c>
      <c r="D1798" t="s">
        <v>1712</v>
      </c>
    </row>
    <row r="1799" spans="1:4">
      <c r="A1799" t="s">
        <v>3397</v>
      </c>
      <c r="B1799" t="s">
        <v>4</v>
      </c>
      <c r="C1799" t="s">
        <v>6889</v>
      </c>
      <c r="D1799" t="s">
        <v>1713</v>
      </c>
    </row>
    <row r="1800" spans="1:4">
      <c r="A1800" t="s">
        <v>3398</v>
      </c>
      <c r="B1800" t="s">
        <v>4</v>
      </c>
      <c r="C1800" t="s">
        <v>6889</v>
      </c>
      <c r="D1800" t="s">
        <v>1714</v>
      </c>
    </row>
    <row r="1801" spans="1:4">
      <c r="A1801" t="s">
        <v>3399</v>
      </c>
      <c r="B1801" t="s">
        <v>4</v>
      </c>
      <c r="C1801" t="s">
        <v>6889</v>
      </c>
      <c r="D1801" t="s">
        <v>1715</v>
      </c>
    </row>
    <row r="1802" spans="1:4">
      <c r="A1802" t="s">
        <v>3400</v>
      </c>
      <c r="B1802" t="s">
        <v>4</v>
      </c>
      <c r="C1802" t="s">
        <v>6890</v>
      </c>
      <c r="D1802" t="s">
        <v>1702</v>
      </c>
    </row>
    <row r="1803" spans="1:4">
      <c r="A1803" t="s">
        <v>3401</v>
      </c>
      <c r="B1803" t="s">
        <v>4</v>
      </c>
      <c r="C1803" t="s">
        <v>6890</v>
      </c>
      <c r="D1803" t="s">
        <v>1705</v>
      </c>
    </row>
    <row r="1804" spans="1:4">
      <c r="A1804" t="s">
        <v>3402</v>
      </c>
      <c r="B1804" t="s">
        <v>4</v>
      </c>
      <c r="C1804" t="s">
        <v>6890</v>
      </c>
      <c r="D1804" t="s">
        <v>1706</v>
      </c>
    </row>
    <row r="1805" spans="1:4">
      <c r="A1805" t="s">
        <v>3403</v>
      </c>
      <c r="B1805" t="s">
        <v>4</v>
      </c>
      <c r="C1805" t="s">
        <v>6890</v>
      </c>
      <c r="D1805" t="s">
        <v>1707</v>
      </c>
    </row>
    <row r="1806" spans="1:4">
      <c r="A1806" t="s">
        <v>3404</v>
      </c>
      <c r="B1806" t="s">
        <v>4</v>
      </c>
      <c r="C1806" t="s">
        <v>6890</v>
      </c>
      <c r="D1806" t="s">
        <v>1708</v>
      </c>
    </row>
    <row r="1807" spans="1:4">
      <c r="A1807" t="s">
        <v>3405</v>
      </c>
      <c r="B1807" t="s">
        <v>4</v>
      </c>
      <c r="C1807" t="s">
        <v>6890</v>
      </c>
      <c r="D1807" t="s">
        <v>1709</v>
      </c>
    </row>
    <row r="1808" spans="1:4">
      <c r="A1808" t="s">
        <v>3406</v>
      </c>
      <c r="B1808" t="s">
        <v>4</v>
      </c>
      <c r="C1808" t="s">
        <v>6890</v>
      </c>
      <c r="D1808" t="s">
        <v>1710</v>
      </c>
    </row>
    <row r="1809" spans="1:4">
      <c r="A1809" t="s">
        <v>3407</v>
      </c>
      <c r="B1809" t="s">
        <v>4</v>
      </c>
      <c r="C1809" t="s">
        <v>6890</v>
      </c>
      <c r="D1809" t="s">
        <v>1711</v>
      </c>
    </row>
    <row r="1810" spans="1:4">
      <c r="A1810" t="s">
        <v>3408</v>
      </c>
      <c r="B1810" t="s">
        <v>4</v>
      </c>
      <c r="C1810" t="s">
        <v>6890</v>
      </c>
      <c r="D1810" t="s">
        <v>1712</v>
      </c>
    </row>
    <row r="1811" spans="1:4">
      <c r="A1811" t="s">
        <v>3409</v>
      </c>
      <c r="B1811" t="s">
        <v>4</v>
      </c>
      <c r="C1811" t="s">
        <v>6890</v>
      </c>
      <c r="D1811" t="s">
        <v>1713</v>
      </c>
    </row>
    <row r="1812" spans="1:4">
      <c r="A1812" t="s">
        <v>3410</v>
      </c>
      <c r="B1812" t="s">
        <v>4</v>
      </c>
      <c r="C1812" t="s">
        <v>6890</v>
      </c>
      <c r="D1812" t="s">
        <v>1714</v>
      </c>
    </row>
    <row r="1813" spans="1:4">
      <c r="A1813" t="s">
        <v>3411</v>
      </c>
      <c r="B1813" t="s">
        <v>4</v>
      </c>
      <c r="C1813" t="s">
        <v>6890</v>
      </c>
      <c r="D1813" t="s">
        <v>1715</v>
      </c>
    </row>
    <row r="1814" spans="1:4">
      <c r="A1814" t="s">
        <v>3412</v>
      </c>
      <c r="B1814" t="s">
        <v>4</v>
      </c>
      <c r="C1814" t="s">
        <v>6891</v>
      </c>
      <c r="D1814" t="s">
        <v>1702</v>
      </c>
    </row>
    <row r="1815" spans="1:4">
      <c r="A1815" t="s">
        <v>3413</v>
      </c>
      <c r="B1815" t="s">
        <v>4</v>
      </c>
      <c r="C1815" t="s">
        <v>6891</v>
      </c>
      <c r="D1815" t="s">
        <v>1705</v>
      </c>
    </row>
    <row r="1816" spans="1:4">
      <c r="A1816" t="s">
        <v>3414</v>
      </c>
      <c r="B1816" t="s">
        <v>4</v>
      </c>
      <c r="C1816" t="s">
        <v>6891</v>
      </c>
      <c r="D1816" t="s">
        <v>1706</v>
      </c>
    </row>
    <row r="1817" spans="1:4">
      <c r="A1817" t="s">
        <v>3415</v>
      </c>
      <c r="B1817" t="s">
        <v>4</v>
      </c>
      <c r="C1817" t="s">
        <v>6891</v>
      </c>
      <c r="D1817" t="s">
        <v>1707</v>
      </c>
    </row>
    <row r="1818" spans="1:4">
      <c r="A1818" t="s">
        <v>3416</v>
      </c>
      <c r="B1818" t="s">
        <v>4</v>
      </c>
      <c r="C1818" t="s">
        <v>6891</v>
      </c>
      <c r="D1818" t="s">
        <v>1708</v>
      </c>
    </row>
    <row r="1819" spans="1:4">
      <c r="A1819" t="s">
        <v>3417</v>
      </c>
      <c r="B1819" t="s">
        <v>4</v>
      </c>
      <c r="C1819" t="s">
        <v>6891</v>
      </c>
      <c r="D1819" t="s">
        <v>1709</v>
      </c>
    </row>
    <row r="1820" spans="1:4">
      <c r="A1820" t="s">
        <v>3418</v>
      </c>
      <c r="B1820" t="s">
        <v>4</v>
      </c>
      <c r="C1820" t="s">
        <v>6891</v>
      </c>
      <c r="D1820" t="s">
        <v>1710</v>
      </c>
    </row>
    <row r="1821" spans="1:4">
      <c r="A1821" t="s">
        <v>3419</v>
      </c>
      <c r="B1821" t="s">
        <v>4</v>
      </c>
      <c r="C1821" t="s">
        <v>6891</v>
      </c>
      <c r="D1821" t="s">
        <v>1711</v>
      </c>
    </row>
    <row r="1822" spans="1:4">
      <c r="A1822" t="s">
        <v>3420</v>
      </c>
      <c r="B1822" t="s">
        <v>4</v>
      </c>
      <c r="C1822" t="s">
        <v>6891</v>
      </c>
      <c r="D1822" t="s">
        <v>1712</v>
      </c>
    </row>
    <row r="1823" spans="1:4">
      <c r="A1823" t="s">
        <v>3421</v>
      </c>
      <c r="B1823" t="s">
        <v>4</v>
      </c>
      <c r="C1823" t="s">
        <v>6891</v>
      </c>
      <c r="D1823" t="s">
        <v>1713</v>
      </c>
    </row>
    <row r="1824" spans="1:4">
      <c r="A1824" t="s">
        <v>3422</v>
      </c>
      <c r="B1824" t="s">
        <v>4</v>
      </c>
      <c r="C1824" t="s">
        <v>6891</v>
      </c>
      <c r="D1824" t="s">
        <v>1714</v>
      </c>
    </row>
    <row r="1825" spans="1:4">
      <c r="A1825" t="s">
        <v>3423</v>
      </c>
      <c r="B1825" t="s">
        <v>4</v>
      </c>
      <c r="C1825" t="s">
        <v>6891</v>
      </c>
      <c r="D1825" t="s">
        <v>1715</v>
      </c>
    </row>
    <row r="1826" spans="1:4">
      <c r="A1826" t="s">
        <v>3424</v>
      </c>
      <c r="B1826" t="s">
        <v>4</v>
      </c>
      <c r="C1826" t="s">
        <v>6892</v>
      </c>
      <c r="D1826" t="s">
        <v>1702</v>
      </c>
    </row>
    <row r="1827" spans="1:4">
      <c r="A1827" t="s">
        <v>3425</v>
      </c>
      <c r="B1827" t="s">
        <v>4</v>
      </c>
      <c r="C1827" t="s">
        <v>6892</v>
      </c>
      <c r="D1827" t="s">
        <v>1705</v>
      </c>
    </row>
    <row r="1828" spans="1:4">
      <c r="A1828" t="s">
        <v>3426</v>
      </c>
      <c r="B1828" t="s">
        <v>4</v>
      </c>
      <c r="C1828" t="s">
        <v>6892</v>
      </c>
      <c r="D1828" t="s">
        <v>1706</v>
      </c>
    </row>
    <row r="1829" spans="1:4">
      <c r="A1829" t="s">
        <v>3427</v>
      </c>
      <c r="B1829" t="s">
        <v>4</v>
      </c>
      <c r="C1829" t="s">
        <v>6892</v>
      </c>
      <c r="D1829" t="s">
        <v>1707</v>
      </c>
    </row>
    <row r="1830" spans="1:4">
      <c r="A1830" t="s">
        <v>3428</v>
      </c>
      <c r="B1830" t="s">
        <v>4</v>
      </c>
      <c r="C1830" t="s">
        <v>6892</v>
      </c>
      <c r="D1830" t="s">
        <v>1708</v>
      </c>
    </row>
    <row r="1831" spans="1:4">
      <c r="A1831" t="s">
        <v>3429</v>
      </c>
      <c r="B1831" t="s">
        <v>4</v>
      </c>
      <c r="C1831" t="s">
        <v>6892</v>
      </c>
      <c r="D1831" t="s">
        <v>1709</v>
      </c>
    </row>
    <row r="1832" spans="1:4">
      <c r="A1832" t="s">
        <v>3430</v>
      </c>
      <c r="B1832" t="s">
        <v>4</v>
      </c>
      <c r="C1832" t="s">
        <v>6892</v>
      </c>
      <c r="D1832" t="s">
        <v>1710</v>
      </c>
    </row>
    <row r="1833" spans="1:4">
      <c r="A1833" t="s">
        <v>3431</v>
      </c>
      <c r="B1833" t="s">
        <v>4</v>
      </c>
      <c r="C1833" t="s">
        <v>6892</v>
      </c>
      <c r="D1833" t="s">
        <v>1711</v>
      </c>
    </row>
    <row r="1834" spans="1:4">
      <c r="A1834" t="s">
        <v>3432</v>
      </c>
      <c r="B1834" t="s">
        <v>4</v>
      </c>
      <c r="C1834" t="s">
        <v>6892</v>
      </c>
      <c r="D1834" t="s">
        <v>1712</v>
      </c>
    </row>
    <row r="1835" spans="1:4">
      <c r="A1835" t="s">
        <v>3433</v>
      </c>
      <c r="B1835" t="s">
        <v>4</v>
      </c>
      <c r="C1835" t="s">
        <v>6892</v>
      </c>
      <c r="D1835" t="s">
        <v>1713</v>
      </c>
    </row>
    <row r="1836" spans="1:4">
      <c r="A1836" t="s">
        <v>3434</v>
      </c>
      <c r="B1836" t="s">
        <v>4</v>
      </c>
      <c r="C1836" t="s">
        <v>6892</v>
      </c>
      <c r="D1836" t="s">
        <v>1714</v>
      </c>
    </row>
    <row r="1837" spans="1:4">
      <c r="A1837" t="s">
        <v>3435</v>
      </c>
      <c r="B1837" t="s">
        <v>4</v>
      </c>
      <c r="C1837" t="s">
        <v>6892</v>
      </c>
      <c r="D1837" t="s">
        <v>1715</v>
      </c>
    </row>
    <row r="1838" spans="1:4">
      <c r="A1838" t="s">
        <v>3436</v>
      </c>
      <c r="B1838" t="s">
        <v>4</v>
      </c>
      <c r="C1838" t="s">
        <v>6893</v>
      </c>
      <c r="D1838" t="s">
        <v>1702</v>
      </c>
    </row>
    <row r="1839" spans="1:4">
      <c r="A1839" t="s">
        <v>3437</v>
      </c>
      <c r="B1839" t="s">
        <v>4</v>
      </c>
      <c r="C1839" t="s">
        <v>6893</v>
      </c>
      <c r="D1839" t="s">
        <v>1705</v>
      </c>
    </row>
    <row r="1840" spans="1:4">
      <c r="A1840" t="s">
        <v>3438</v>
      </c>
      <c r="B1840" t="s">
        <v>4</v>
      </c>
      <c r="C1840" t="s">
        <v>6893</v>
      </c>
      <c r="D1840" t="s">
        <v>1706</v>
      </c>
    </row>
    <row r="1841" spans="1:4">
      <c r="A1841" t="s">
        <v>3439</v>
      </c>
      <c r="B1841" t="s">
        <v>4</v>
      </c>
      <c r="C1841" t="s">
        <v>6893</v>
      </c>
      <c r="D1841" t="s">
        <v>1707</v>
      </c>
    </row>
    <row r="1842" spans="1:4">
      <c r="A1842" t="s">
        <v>3440</v>
      </c>
      <c r="B1842" t="s">
        <v>4</v>
      </c>
      <c r="C1842" t="s">
        <v>6893</v>
      </c>
      <c r="D1842" t="s">
        <v>1708</v>
      </c>
    </row>
    <row r="1843" spans="1:4">
      <c r="A1843" t="s">
        <v>3441</v>
      </c>
      <c r="B1843" t="s">
        <v>4</v>
      </c>
      <c r="C1843" t="s">
        <v>6893</v>
      </c>
      <c r="D1843" t="s">
        <v>1709</v>
      </c>
    </row>
    <row r="1844" spans="1:4">
      <c r="A1844" t="s">
        <v>3442</v>
      </c>
      <c r="B1844" t="s">
        <v>4</v>
      </c>
      <c r="C1844" t="s">
        <v>6893</v>
      </c>
      <c r="D1844" t="s">
        <v>1710</v>
      </c>
    </row>
    <row r="1845" spans="1:4">
      <c r="A1845" t="s">
        <v>3443</v>
      </c>
      <c r="B1845" t="s">
        <v>4</v>
      </c>
      <c r="C1845" t="s">
        <v>6893</v>
      </c>
      <c r="D1845" t="s">
        <v>1711</v>
      </c>
    </row>
    <row r="1846" spans="1:4">
      <c r="A1846" t="s">
        <v>3444</v>
      </c>
      <c r="B1846" t="s">
        <v>4</v>
      </c>
      <c r="C1846" t="s">
        <v>6893</v>
      </c>
      <c r="D1846" t="s">
        <v>1712</v>
      </c>
    </row>
    <row r="1847" spans="1:4">
      <c r="A1847" t="s">
        <v>3445</v>
      </c>
      <c r="B1847" t="s">
        <v>4</v>
      </c>
      <c r="C1847" t="s">
        <v>6893</v>
      </c>
      <c r="D1847" t="s">
        <v>1713</v>
      </c>
    </row>
    <row r="1848" spans="1:4">
      <c r="A1848" t="s">
        <v>3446</v>
      </c>
      <c r="B1848" t="s">
        <v>4</v>
      </c>
      <c r="C1848" t="s">
        <v>6893</v>
      </c>
      <c r="D1848" t="s">
        <v>1714</v>
      </c>
    </row>
    <row r="1849" spans="1:4">
      <c r="A1849" t="s">
        <v>3447</v>
      </c>
      <c r="B1849" t="s">
        <v>4</v>
      </c>
      <c r="C1849" t="s">
        <v>6893</v>
      </c>
      <c r="D1849" t="s">
        <v>1715</v>
      </c>
    </row>
    <row r="1850" spans="1:4">
      <c r="A1850" t="s">
        <v>3448</v>
      </c>
      <c r="B1850" t="s">
        <v>4</v>
      </c>
      <c r="C1850" t="s">
        <v>6894</v>
      </c>
      <c r="D1850" t="s">
        <v>1702</v>
      </c>
    </row>
    <row r="1851" spans="1:4">
      <c r="A1851" t="s">
        <v>3449</v>
      </c>
      <c r="B1851" t="s">
        <v>4</v>
      </c>
      <c r="C1851" t="s">
        <v>6894</v>
      </c>
      <c r="D1851" t="s">
        <v>1705</v>
      </c>
    </row>
    <row r="1852" spans="1:4">
      <c r="A1852" t="s">
        <v>3450</v>
      </c>
      <c r="B1852" t="s">
        <v>4</v>
      </c>
      <c r="C1852" t="s">
        <v>6894</v>
      </c>
      <c r="D1852" t="s">
        <v>1706</v>
      </c>
    </row>
    <row r="1853" spans="1:4">
      <c r="A1853" t="s">
        <v>3451</v>
      </c>
      <c r="B1853" t="s">
        <v>4</v>
      </c>
      <c r="C1853" t="s">
        <v>6894</v>
      </c>
      <c r="D1853" t="s">
        <v>1707</v>
      </c>
    </row>
    <row r="1854" spans="1:4">
      <c r="A1854" t="s">
        <v>3452</v>
      </c>
      <c r="B1854" t="s">
        <v>4</v>
      </c>
      <c r="C1854" t="s">
        <v>6894</v>
      </c>
      <c r="D1854" t="s">
        <v>1708</v>
      </c>
    </row>
    <row r="1855" spans="1:4">
      <c r="A1855" t="s">
        <v>3453</v>
      </c>
      <c r="B1855" t="s">
        <v>4</v>
      </c>
      <c r="C1855" t="s">
        <v>6894</v>
      </c>
      <c r="D1855" t="s">
        <v>1709</v>
      </c>
    </row>
    <row r="1856" spans="1:4">
      <c r="A1856" t="s">
        <v>3454</v>
      </c>
      <c r="B1856" t="s">
        <v>4</v>
      </c>
      <c r="C1856" t="s">
        <v>6894</v>
      </c>
      <c r="D1856" t="s">
        <v>1710</v>
      </c>
    </row>
    <row r="1857" spans="1:4">
      <c r="A1857" t="s">
        <v>3455</v>
      </c>
      <c r="B1857" t="s">
        <v>4</v>
      </c>
      <c r="C1857" t="s">
        <v>6894</v>
      </c>
      <c r="D1857" t="s">
        <v>1711</v>
      </c>
    </row>
    <row r="1858" spans="1:4">
      <c r="A1858" t="s">
        <v>3456</v>
      </c>
      <c r="B1858" t="s">
        <v>4</v>
      </c>
      <c r="C1858" t="s">
        <v>6894</v>
      </c>
      <c r="D1858" t="s">
        <v>1712</v>
      </c>
    </row>
    <row r="1859" spans="1:4">
      <c r="A1859" t="s">
        <v>3457</v>
      </c>
      <c r="B1859" t="s">
        <v>4</v>
      </c>
      <c r="C1859" t="s">
        <v>6894</v>
      </c>
      <c r="D1859" t="s">
        <v>1713</v>
      </c>
    </row>
    <row r="1860" spans="1:4">
      <c r="A1860" t="s">
        <v>3458</v>
      </c>
      <c r="B1860" t="s">
        <v>4</v>
      </c>
      <c r="C1860" t="s">
        <v>6894</v>
      </c>
      <c r="D1860" t="s">
        <v>1714</v>
      </c>
    </row>
    <row r="1861" spans="1:4">
      <c r="A1861" t="s">
        <v>3459</v>
      </c>
      <c r="B1861" t="s">
        <v>4</v>
      </c>
      <c r="C1861" t="s">
        <v>6894</v>
      </c>
      <c r="D1861" t="s">
        <v>1715</v>
      </c>
    </row>
    <row r="1862" spans="1:4">
      <c r="A1862" t="s">
        <v>3460</v>
      </c>
      <c r="B1862" t="s">
        <v>4</v>
      </c>
      <c r="C1862" t="s">
        <v>6895</v>
      </c>
      <c r="D1862" t="s">
        <v>1702</v>
      </c>
    </row>
    <row r="1863" spans="1:4">
      <c r="A1863" t="s">
        <v>3461</v>
      </c>
      <c r="B1863" t="s">
        <v>4</v>
      </c>
      <c r="C1863" t="s">
        <v>6895</v>
      </c>
      <c r="D1863" t="s">
        <v>1705</v>
      </c>
    </row>
    <row r="1864" spans="1:4">
      <c r="A1864" t="s">
        <v>3462</v>
      </c>
      <c r="B1864" t="s">
        <v>4</v>
      </c>
      <c r="C1864" t="s">
        <v>6895</v>
      </c>
      <c r="D1864" t="s">
        <v>1706</v>
      </c>
    </row>
    <row r="1865" spans="1:4">
      <c r="A1865" t="s">
        <v>3463</v>
      </c>
      <c r="B1865" t="s">
        <v>4</v>
      </c>
      <c r="C1865" t="s">
        <v>6895</v>
      </c>
      <c r="D1865" t="s">
        <v>1707</v>
      </c>
    </row>
    <row r="1866" spans="1:4">
      <c r="A1866" t="s">
        <v>3464</v>
      </c>
      <c r="B1866" t="s">
        <v>4</v>
      </c>
      <c r="C1866" t="s">
        <v>6895</v>
      </c>
      <c r="D1866" t="s">
        <v>1708</v>
      </c>
    </row>
    <row r="1867" spans="1:4">
      <c r="A1867" t="s">
        <v>3465</v>
      </c>
      <c r="B1867" t="s">
        <v>4</v>
      </c>
      <c r="C1867" t="s">
        <v>6895</v>
      </c>
      <c r="D1867" t="s">
        <v>1709</v>
      </c>
    </row>
    <row r="1868" spans="1:4">
      <c r="A1868" t="s">
        <v>3466</v>
      </c>
      <c r="B1868" t="s">
        <v>4</v>
      </c>
      <c r="C1868" t="s">
        <v>6895</v>
      </c>
      <c r="D1868" t="s">
        <v>1710</v>
      </c>
    </row>
    <row r="1869" spans="1:4">
      <c r="A1869" t="s">
        <v>3467</v>
      </c>
      <c r="B1869" t="s">
        <v>4</v>
      </c>
      <c r="C1869" t="s">
        <v>6895</v>
      </c>
      <c r="D1869" t="s">
        <v>1711</v>
      </c>
    </row>
    <row r="1870" spans="1:4">
      <c r="A1870" t="s">
        <v>3468</v>
      </c>
      <c r="B1870" t="s">
        <v>4</v>
      </c>
      <c r="C1870" t="s">
        <v>6895</v>
      </c>
      <c r="D1870" t="s">
        <v>1712</v>
      </c>
    </row>
    <row r="1871" spans="1:4">
      <c r="A1871" t="s">
        <v>3469</v>
      </c>
      <c r="B1871" t="s">
        <v>4</v>
      </c>
      <c r="C1871" t="s">
        <v>6895</v>
      </c>
      <c r="D1871" t="s">
        <v>1713</v>
      </c>
    </row>
    <row r="1872" spans="1:4">
      <c r="A1872" t="s">
        <v>3470</v>
      </c>
      <c r="B1872" t="s">
        <v>4</v>
      </c>
      <c r="C1872" t="s">
        <v>6895</v>
      </c>
      <c r="D1872" t="s">
        <v>1714</v>
      </c>
    </row>
    <row r="1873" spans="1:4">
      <c r="A1873" t="s">
        <v>3471</v>
      </c>
      <c r="B1873" t="s">
        <v>4</v>
      </c>
      <c r="C1873" t="s">
        <v>6895</v>
      </c>
      <c r="D1873" t="s">
        <v>1715</v>
      </c>
    </row>
    <row r="1874" spans="1:4">
      <c r="A1874" t="s">
        <v>3472</v>
      </c>
      <c r="B1874" t="s">
        <v>4</v>
      </c>
      <c r="C1874" t="s">
        <v>6896</v>
      </c>
      <c r="D1874" t="s">
        <v>1702</v>
      </c>
    </row>
    <row r="1875" spans="1:4">
      <c r="A1875" t="s">
        <v>3473</v>
      </c>
      <c r="B1875" t="s">
        <v>4</v>
      </c>
      <c r="C1875" t="s">
        <v>6896</v>
      </c>
      <c r="D1875" t="s">
        <v>1705</v>
      </c>
    </row>
    <row r="1876" spans="1:4">
      <c r="A1876" t="s">
        <v>3474</v>
      </c>
      <c r="B1876" t="s">
        <v>4</v>
      </c>
      <c r="C1876" t="s">
        <v>6896</v>
      </c>
      <c r="D1876" t="s">
        <v>1706</v>
      </c>
    </row>
    <row r="1877" spans="1:4">
      <c r="A1877" t="s">
        <v>3475</v>
      </c>
      <c r="B1877" t="s">
        <v>4</v>
      </c>
      <c r="C1877" t="s">
        <v>6896</v>
      </c>
      <c r="D1877" t="s">
        <v>1707</v>
      </c>
    </row>
    <row r="1878" spans="1:4">
      <c r="A1878" t="s">
        <v>3476</v>
      </c>
      <c r="B1878" t="s">
        <v>4</v>
      </c>
      <c r="C1878" t="s">
        <v>6896</v>
      </c>
      <c r="D1878" t="s">
        <v>1708</v>
      </c>
    </row>
    <row r="1879" spans="1:4">
      <c r="A1879" t="s">
        <v>3477</v>
      </c>
      <c r="B1879" t="s">
        <v>4</v>
      </c>
      <c r="C1879" t="s">
        <v>6896</v>
      </c>
      <c r="D1879" t="s">
        <v>1709</v>
      </c>
    </row>
    <row r="1880" spans="1:4">
      <c r="A1880" t="s">
        <v>3478</v>
      </c>
      <c r="B1880" t="s">
        <v>4</v>
      </c>
      <c r="C1880" t="s">
        <v>6896</v>
      </c>
      <c r="D1880" t="s">
        <v>1710</v>
      </c>
    </row>
    <row r="1881" spans="1:4">
      <c r="A1881" t="s">
        <v>3479</v>
      </c>
      <c r="B1881" t="s">
        <v>4</v>
      </c>
      <c r="C1881" t="s">
        <v>6896</v>
      </c>
      <c r="D1881" t="s">
        <v>1711</v>
      </c>
    </row>
    <row r="1882" spans="1:4">
      <c r="A1882" t="s">
        <v>3480</v>
      </c>
      <c r="B1882" t="s">
        <v>4</v>
      </c>
      <c r="C1882" t="s">
        <v>6896</v>
      </c>
      <c r="D1882" t="s">
        <v>1712</v>
      </c>
    </row>
    <row r="1883" spans="1:4">
      <c r="A1883" t="s">
        <v>3481</v>
      </c>
      <c r="B1883" t="s">
        <v>4</v>
      </c>
      <c r="C1883" t="s">
        <v>6896</v>
      </c>
      <c r="D1883" t="s">
        <v>1713</v>
      </c>
    </row>
    <row r="1884" spans="1:4">
      <c r="A1884" t="s">
        <v>3482</v>
      </c>
      <c r="B1884" t="s">
        <v>4</v>
      </c>
      <c r="C1884" t="s">
        <v>6896</v>
      </c>
      <c r="D1884" t="s">
        <v>1714</v>
      </c>
    </row>
    <row r="1885" spans="1:4">
      <c r="A1885" t="s">
        <v>3483</v>
      </c>
      <c r="B1885" t="s">
        <v>4</v>
      </c>
      <c r="C1885" t="s">
        <v>6896</v>
      </c>
      <c r="D1885" t="s">
        <v>1715</v>
      </c>
    </row>
    <row r="1886" spans="1:4">
      <c r="A1886" t="s">
        <v>3484</v>
      </c>
      <c r="B1886" t="s">
        <v>4</v>
      </c>
      <c r="C1886" t="s">
        <v>6897</v>
      </c>
      <c r="D1886" t="s">
        <v>1702</v>
      </c>
    </row>
    <row r="1887" spans="1:4">
      <c r="A1887" t="s">
        <v>3485</v>
      </c>
      <c r="B1887" t="s">
        <v>4</v>
      </c>
      <c r="C1887" t="s">
        <v>6897</v>
      </c>
      <c r="D1887" t="s">
        <v>1705</v>
      </c>
    </row>
    <row r="1888" spans="1:4">
      <c r="A1888" t="s">
        <v>3486</v>
      </c>
      <c r="B1888" t="s">
        <v>4</v>
      </c>
      <c r="C1888" t="s">
        <v>6897</v>
      </c>
      <c r="D1888" t="s">
        <v>1706</v>
      </c>
    </row>
    <row r="1889" spans="1:4">
      <c r="A1889" t="s">
        <v>3487</v>
      </c>
      <c r="B1889" t="s">
        <v>4</v>
      </c>
      <c r="C1889" t="s">
        <v>6897</v>
      </c>
      <c r="D1889" t="s">
        <v>1707</v>
      </c>
    </row>
    <row r="1890" spans="1:4">
      <c r="A1890" t="s">
        <v>3488</v>
      </c>
      <c r="B1890" t="s">
        <v>4</v>
      </c>
      <c r="C1890" t="s">
        <v>6897</v>
      </c>
      <c r="D1890" t="s">
        <v>1708</v>
      </c>
    </row>
    <row r="1891" spans="1:4">
      <c r="A1891" t="s">
        <v>3489</v>
      </c>
      <c r="B1891" t="s">
        <v>4</v>
      </c>
      <c r="C1891" t="s">
        <v>6897</v>
      </c>
      <c r="D1891" t="s">
        <v>1709</v>
      </c>
    </row>
    <row r="1892" spans="1:4">
      <c r="A1892" t="s">
        <v>3490</v>
      </c>
      <c r="B1892" t="s">
        <v>4</v>
      </c>
      <c r="C1892" t="s">
        <v>6897</v>
      </c>
      <c r="D1892" t="s">
        <v>1710</v>
      </c>
    </row>
    <row r="1893" spans="1:4">
      <c r="A1893" t="s">
        <v>3491</v>
      </c>
      <c r="B1893" t="s">
        <v>4</v>
      </c>
      <c r="C1893" t="s">
        <v>6897</v>
      </c>
      <c r="D1893" t="s">
        <v>1711</v>
      </c>
    </row>
    <row r="1894" spans="1:4">
      <c r="A1894" t="s">
        <v>3492</v>
      </c>
      <c r="B1894" t="s">
        <v>4</v>
      </c>
      <c r="C1894" t="s">
        <v>6897</v>
      </c>
      <c r="D1894" t="s">
        <v>1712</v>
      </c>
    </row>
    <row r="1895" spans="1:4">
      <c r="A1895" t="s">
        <v>3493</v>
      </c>
      <c r="B1895" t="s">
        <v>4</v>
      </c>
      <c r="C1895" t="s">
        <v>6897</v>
      </c>
      <c r="D1895" t="s">
        <v>1713</v>
      </c>
    </row>
    <row r="1896" spans="1:4">
      <c r="A1896" t="s">
        <v>3494</v>
      </c>
      <c r="B1896" t="s">
        <v>4</v>
      </c>
      <c r="C1896" t="s">
        <v>6897</v>
      </c>
      <c r="D1896" t="s">
        <v>1714</v>
      </c>
    </row>
    <row r="1897" spans="1:4">
      <c r="A1897" t="s">
        <v>3495</v>
      </c>
      <c r="B1897" t="s">
        <v>4</v>
      </c>
      <c r="C1897" t="s">
        <v>6897</v>
      </c>
      <c r="D1897" t="s">
        <v>1715</v>
      </c>
    </row>
    <row r="1898" spans="1:4">
      <c r="A1898" t="s">
        <v>3496</v>
      </c>
      <c r="B1898" t="s">
        <v>4</v>
      </c>
      <c r="C1898" t="s">
        <v>6898</v>
      </c>
      <c r="D1898" t="s">
        <v>1702</v>
      </c>
    </row>
    <row r="1899" spans="1:4">
      <c r="A1899" t="s">
        <v>3497</v>
      </c>
      <c r="B1899" t="s">
        <v>4</v>
      </c>
      <c r="C1899" t="s">
        <v>6898</v>
      </c>
      <c r="D1899" t="s">
        <v>1705</v>
      </c>
    </row>
    <row r="1900" spans="1:4">
      <c r="A1900" t="s">
        <v>3498</v>
      </c>
      <c r="B1900" t="s">
        <v>4</v>
      </c>
      <c r="C1900" t="s">
        <v>6898</v>
      </c>
      <c r="D1900" t="s">
        <v>1706</v>
      </c>
    </row>
    <row r="1901" spans="1:4">
      <c r="A1901" t="s">
        <v>3499</v>
      </c>
      <c r="B1901" t="s">
        <v>4</v>
      </c>
      <c r="C1901" t="s">
        <v>6898</v>
      </c>
      <c r="D1901" t="s">
        <v>1707</v>
      </c>
    </row>
    <row r="1902" spans="1:4">
      <c r="A1902" t="s">
        <v>3500</v>
      </c>
      <c r="B1902" t="s">
        <v>4</v>
      </c>
      <c r="C1902" t="s">
        <v>6898</v>
      </c>
      <c r="D1902" t="s">
        <v>1708</v>
      </c>
    </row>
    <row r="1903" spans="1:4">
      <c r="A1903" t="s">
        <v>3501</v>
      </c>
      <c r="B1903" t="s">
        <v>4</v>
      </c>
      <c r="C1903" t="s">
        <v>6898</v>
      </c>
      <c r="D1903" t="s">
        <v>1709</v>
      </c>
    </row>
    <row r="1904" spans="1:4">
      <c r="A1904" t="s">
        <v>3502</v>
      </c>
      <c r="B1904" t="s">
        <v>4</v>
      </c>
      <c r="C1904" t="s">
        <v>6898</v>
      </c>
      <c r="D1904" t="s">
        <v>1710</v>
      </c>
    </row>
    <row r="1905" spans="1:4">
      <c r="A1905" t="s">
        <v>3503</v>
      </c>
      <c r="B1905" t="s">
        <v>4</v>
      </c>
      <c r="C1905" t="s">
        <v>6898</v>
      </c>
      <c r="D1905" t="s">
        <v>1711</v>
      </c>
    </row>
    <row r="1906" spans="1:4">
      <c r="A1906" t="s">
        <v>3504</v>
      </c>
      <c r="B1906" t="s">
        <v>4</v>
      </c>
      <c r="C1906" t="s">
        <v>6898</v>
      </c>
      <c r="D1906" t="s">
        <v>1712</v>
      </c>
    </row>
    <row r="1907" spans="1:4">
      <c r="A1907" t="s">
        <v>3505</v>
      </c>
      <c r="B1907" t="s">
        <v>4</v>
      </c>
      <c r="C1907" t="s">
        <v>6898</v>
      </c>
      <c r="D1907" t="s">
        <v>1713</v>
      </c>
    </row>
    <row r="1908" spans="1:4">
      <c r="A1908" t="s">
        <v>3506</v>
      </c>
      <c r="B1908" t="s">
        <v>4</v>
      </c>
      <c r="C1908" t="s">
        <v>6898</v>
      </c>
      <c r="D1908" t="s">
        <v>1714</v>
      </c>
    </row>
    <row r="1909" spans="1:4">
      <c r="A1909" t="s">
        <v>3507</v>
      </c>
      <c r="B1909" t="s">
        <v>4</v>
      </c>
      <c r="C1909" t="s">
        <v>6898</v>
      </c>
      <c r="D1909" t="s">
        <v>1715</v>
      </c>
    </row>
    <row r="1910" spans="1:4">
      <c r="A1910" t="s">
        <v>3508</v>
      </c>
      <c r="B1910" t="s">
        <v>4</v>
      </c>
      <c r="C1910" t="s">
        <v>6899</v>
      </c>
      <c r="D1910" t="s">
        <v>1702</v>
      </c>
    </row>
    <row r="1911" spans="1:4">
      <c r="A1911" t="s">
        <v>3509</v>
      </c>
      <c r="B1911" t="s">
        <v>4</v>
      </c>
      <c r="C1911" t="s">
        <v>6899</v>
      </c>
      <c r="D1911" t="s">
        <v>1705</v>
      </c>
    </row>
    <row r="1912" spans="1:4">
      <c r="A1912" t="s">
        <v>3510</v>
      </c>
      <c r="B1912" t="s">
        <v>4</v>
      </c>
      <c r="C1912" t="s">
        <v>6899</v>
      </c>
      <c r="D1912" t="s">
        <v>1706</v>
      </c>
    </row>
    <row r="1913" spans="1:4">
      <c r="A1913" t="s">
        <v>3511</v>
      </c>
      <c r="B1913" t="s">
        <v>4</v>
      </c>
      <c r="C1913" t="s">
        <v>6899</v>
      </c>
      <c r="D1913" t="s">
        <v>1707</v>
      </c>
    </row>
    <row r="1914" spans="1:4">
      <c r="A1914" t="s">
        <v>3512</v>
      </c>
      <c r="B1914" t="s">
        <v>4</v>
      </c>
      <c r="C1914" t="s">
        <v>6899</v>
      </c>
      <c r="D1914" t="s">
        <v>1708</v>
      </c>
    </row>
    <row r="1915" spans="1:4">
      <c r="A1915" t="s">
        <v>3513</v>
      </c>
      <c r="B1915" t="s">
        <v>4</v>
      </c>
      <c r="C1915" t="s">
        <v>6899</v>
      </c>
      <c r="D1915" t="s">
        <v>1709</v>
      </c>
    </row>
    <row r="1916" spans="1:4">
      <c r="A1916" t="s">
        <v>3514</v>
      </c>
      <c r="B1916" t="s">
        <v>4</v>
      </c>
      <c r="C1916" t="s">
        <v>6899</v>
      </c>
      <c r="D1916" t="s">
        <v>1710</v>
      </c>
    </row>
    <row r="1917" spans="1:4">
      <c r="A1917" t="s">
        <v>3515</v>
      </c>
      <c r="B1917" t="s">
        <v>4</v>
      </c>
      <c r="C1917" t="s">
        <v>6899</v>
      </c>
      <c r="D1917" t="s">
        <v>1711</v>
      </c>
    </row>
    <row r="1918" spans="1:4">
      <c r="A1918" t="s">
        <v>3516</v>
      </c>
      <c r="B1918" t="s">
        <v>4</v>
      </c>
      <c r="C1918" t="s">
        <v>6899</v>
      </c>
      <c r="D1918" t="s">
        <v>1712</v>
      </c>
    </row>
    <row r="1919" spans="1:4">
      <c r="A1919" t="s">
        <v>3517</v>
      </c>
      <c r="B1919" t="s">
        <v>4</v>
      </c>
      <c r="C1919" t="s">
        <v>6899</v>
      </c>
      <c r="D1919" t="s">
        <v>1713</v>
      </c>
    </row>
    <row r="1920" spans="1:4">
      <c r="A1920" t="s">
        <v>3518</v>
      </c>
      <c r="B1920" t="s">
        <v>4</v>
      </c>
      <c r="C1920" t="s">
        <v>6899</v>
      </c>
      <c r="D1920" t="s">
        <v>1714</v>
      </c>
    </row>
    <row r="1921" spans="1:4">
      <c r="A1921" t="s">
        <v>3519</v>
      </c>
      <c r="B1921" t="s">
        <v>4</v>
      </c>
      <c r="C1921" t="s">
        <v>6899</v>
      </c>
      <c r="D1921" t="s">
        <v>1715</v>
      </c>
    </row>
    <row r="1922" spans="1:4">
      <c r="A1922" t="s">
        <v>3520</v>
      </c>
      <c r="B1922" t="s">
        <v>4</v>
      </c>
      <c r="C1922" t="s">
        <v>6900</v>
      </c>
      <c r="D1922" t="s">
        <v>1702</v>
      </c>
    </row>
    <row r="1923" spans="1:4">
      <c r="A1923" t="s">
        <v>3521</v>
      </c>
      <c r="B1923" t="s">
        <v>4</v>
      </c>
      <c r="C1923" t="s">
        <v>6900</v>
      </c>
      <c r="D1923" t="s">
        <v>1705</v>
      </c>
    </row>
    <row r="1924" spans="1:4">
      <c r="A1924" t="s">
        <v>3522</v>
      </c>
      <c r="B1924" t="s">
        <v>4</v>
      </c>
      <c r="C1924" t="s">
        <v>6900</v>
      </c>
      <c r="D1924" t="s">
        <v>1706</v>
      </c>
    </row>
    <row r="1925" spans="1:4">
      <c r="A1925" t="s">
        <v>3523</v>
      </c>
      <c r="B1925" t="s">
        <v>4</v>
      </c>
      <c r="C1925" t="s">
        <v>6900</v>
      </c>
      <c r="D1925" t="s">
        <v>1707</v>
      </c>
    </row>
    <row r="1926" spans="1:4">
      <c r="A1926" t="s">
        <v>3524</v>
      </c>
      <c r="B1926" t="s">
        <v>4</v>
      </c>
      <c r="C1926" t="s">
        <v>6900</v>
      </c>
      <c r="D1926" t="s">
        <v>1708</v>
      </c>
    </row>
    <row r="1927" spans="1:4">
      <c r="A1927" t="s">
        <v>3525</v>
      </c>
      <c r="B1927" t="s">
        <v>4</v>
      </c>
      <c r="C1927" t="s">
        <v>6900</v>
      </c>
      <c r="D1927" t="s">
        <v>1709</v>
      </c>
    </row>
    <row r="1928" spans="1:4">
      <c r="A1928" t="s">
        <v>3526</v>
      </c>
      <c r="B1928" t="s">
        <v>4</v>
      </c>
      <c r="C1928" t="s">
        <v>6900</v>
      </c>
      <c r="D1928" t="s">
        <v>1710</v>
      </c>
    </row>
    <row r="1929" spans="1:4">
      <c r="A1929" t="s">
        <v>3527</v>
      </c>
      <c r="B1929" t="s">
        <v>4</v>
      </c>
      <c r="C1929" t="s">
        <v>6900</v>
      </c>
      <c r="D1929" t="s">
        <v>1711</v>
      </c>
    </row>
    <row r="1930" spans="1:4">
      <c r="A1930" t="s">
        <v>3528</v>
      </c>
      <c r="B1930" t="s">
        <v>4</v>
      </c>
      <c r="C1930" t="s">
        <v>6900</v>
      </c>
      <c r="D1930" t="s">
        <v>1712</v>
      </c>
    </row>
    <row r="1931" spans="1:4">
      <c r="A1931" t="s">
        <v>3529</v>
      </c>
      <c r="B1931" t="s">
        <v>4</v>
      </c>
      <c r="C1931" t="s">
        <v>6900</v>
      </c>
      <c r="D1931" t="s">
        <v>1713</v>
      </c>
    </row>
    <row r="1932" spans="1:4">
      <c r="A1932" t="s">
        <v>3530</v>
      </c>
      <c r="B1932" t="s">
        <v>4</v>
      </c>
      <c r="C1932" t="s">
        <v>6900</v>
      </c>
      <c r="D1932" t="s">
        <v>1714</v>
      </c>
    </row>
    <row r="1933" spans="1:4">
      <c r="A1933" t="s">
        <v>3531</v>
      </c>
      <c r="B1933" t="s">
        <v>4</v>
      </c>
      <c r="C1933" t="s">
        <v>6900</v>
      </c>
      <c r="D1933" t="s">
        <v>1715</v>
      </c>
    </row>
    <row r="1934" spans="1:4">
      <c r="A1934" t="s">
        <v>3532</v>
      </c>
      <c r="B1934" t="s">
        <v>4</v>
      </c>
      <c r="C1934" t="s">
        <v>6901</v>
      </c>
      <c r="D1934" t="s">
        <v>1702</v>
      </c>
    </row>
    <row r="1935" spans="1:4">
      <c r="A1935" t="s">
        <v>3533</v>
      </c>
      <c r="B1935" t="s">
        <v>4</v>
      </c>
      <c r="C1935" t="s">
        <v>6901</v>
      </c>
      <c r="D1935" t="s">
        <v>1705</v>
      </c>
    </row>
    <row r="1936" spans="1:4">
      <c r="A1936" t="s">
        <v>3534</v>
      </c>
      <c r="B1936" t="s">
        <v>4</v>
      </c>
      <c r="C1936" t="s">
        <v>6901</v>
      </c>
      <c r="D1936" t="s">
        <v>1706</v>
      </c>
    </row>
    <row r="1937" spans="1:4">
      <c r="A1937" t="s">
        <v>3535</v>
      </c>
      <c r="B1937" t="s">
        <v>4</v>
      </c>
      <c r="C1937" t="s">
        <v>6901</v>
      </c>
      <c r="D1937" t="s">
        <v>1707</v>
      </c>
    </row>
    <row r="1938" spans="1:4">
      <c r="A1938" t="s">
        <v>3536</v>
      </c>
      <c r="B1938" t="s">
        <v>4</v>
      </c>
      <c r="C1938" t="s">
        <v>6901</v>
      </c>
      <c r="D1938" t="s">
        <v>1708</v>
      </c>
    </row>
    <row r="1939" spans="1:4">
      <c r="A1939" t="s">
        <v>3537</v>
      </c>
      <c r="B1939" t="s">
        <v>4</v>
      </c>
      <c r="C1939" t="s">
        <v>6901</v>
      </c>
      <c r="D1939" t="s">
        <v>1709</v>
      </c>
    </row>
    <row r="1940" spans="1:4">
      <c r="A1940" t="s">
        <v>3538</v>
      </c>
      <c r="B1940" t="s">
        <v>4</v>
      </c>
      <c r="C1940" t="s">
        <v>6901</v>
      </c>
      <c r="D1940" t="s">
        <v>1710</v>
      </c>
    </row>
    <row r="1941" spans="1:4">
      <c r="A1941" t="s">
        <v>3539</v>
      </c>
      <c r="B1941" t="s">
        <v>4</v>
      </c>
      <c r="C1941" t="s">
        <v>6901</v>
      </c>
      <c r="D1941" t="s">
        <v>1711</v>
      </c>
    </row>
    <row r="1942" spans="1:4">
      <c r="A1942" t="s">
        <v>3540</v>
      </c>
      <c r="B1942" t="s">
        <v>4</v>
      </c>
      <c r="C1942" t="s">
        <v>6901</v>
      </c>
      <c r="D1942" t="s">
        <v>1712</v>
      </c>
    </row>
    <row r="1943" spans="1:4">
      <c r="A1943" t="s">
        <v>3541</v>
      </c>
      <c r="B1943" t="s">
        <v>4</v>
      </c>
      <c r="C1943" t="s">
        <v>6901</v>
      </c>
      <c r="D1943" t="s">
        <v>1713</v>
      </c>
    </row>
    <row r="1944" spans="1:4">
      <c r="A1944" t="s">
        <v>3542</v>
      </c>
      <c r="B1944" t="s">
        <v>4</v>
      </c>
      <c r="C1944" t="s">
        <v>6901</v>
      </c>
      <c r="D1944" t="s">
        <v>1714</v>
      </c>
    </row>
    <row r="1945" spans="1:4">
      <c r="A1945" t="s">
        <v>3543</v>
      </c>
      <c r="B1945" t="s">
        <v>4</v>
      </c>
      <c r="C1945" t="s">
        <v>6901</v>
      </c>
      <c r="D1945" t="s">
        <v>1715</v>
      </c>
    </row>
    <row r="1946" spans="1:4">
      <c r="A1946" t="s">
        <v>3544</v>
      </c>
      <c r="B1946" t="s">
        <v>4</v>
      </c>
      <c r="C1946" t="s">
        <v>6902</v>
      </c>
      <c r="D1946" t="s">
        <v>1702</v>
      </c>
    </row>
    <row r="1947" spans="1:4">
      <c r="A1947" t="s">
        <v>3545</v>
      </c>
      <c r="B1947" t="s">
        <v>4</v>
      </c>
      <c r="C1947" t="s">
        <v>6902</v>
      </c>
      <c r="D1947" t="s">
        <v>1705</v>
      </c>
    </row>
    <row r="1948" spans="1:4">
      <c r="A1948" t="s">
        <v>3546</v>
      </c>
      <c r="B1948" t="s">
        <v>4</v>
      </c>
      <c r="C1948" t="s">
        <v>6902</v>
      </c>
      <c r="D1948" t="s">
        <v>1706</v>
      </c>
    </row>
    <row r="1949" spans="1:4">
      <c r="A1949" t="s">
        <v>3547</v>
      </c>
      <c r="B1949" t="s">
        <v>4</v>
      </c>
      <c r="C1949" t="s">
        <v>6902</v>
      </c>
      <c r="D1949" t="s">
        <v>1707</v>
      </c>
    </row>
    <row r="1950" spans="1:4">
      <c r="A1950" t="s">
        <v>3548</v>
      </c>
      <c r="B1950" t="s">
        <v>4</v>
      </c>
      <c r="C1950" t="s">
        <v>6902</v>
      </c>
      <c r="D1950" t="s">
        <v>1708</v>
      </c>
    </row>
    <row r="1951" spans="1:4">
      <c r="A1951" t="s">
        <v>3549</v>
      </c>
      <c r="B1951" t="s">
        <v>4</v>
      </c>
      <c r="C1951" t="s">
        <v>6902</v>
      </c>
      <c r="D1951" t="s">
        <v>1709</v>
      </c>
    </row>
    <row r="1952" spans="1:4">
      <c r="A1952" t="s">
        <v>3550</v>
      </c>
      <c r="B1952" t="s">
        <v>4</v>
      </c>
      <c r="C1952" t="s">
        <v>6902</v>
      </c>
      <c r="D1952" t="s">
        <v>1710</v>
      </c>
    </row>
    <row r="1953" spans="1:4">
      <c r="A1953" t="s">
        <v>3551</v>
      </c>
      <c r="B1953" t="s">
        <v>4</v>
      </c>
      <c r="C1953" t="s">
        <v>6902</v>
      </c>
      <c r="D1953" t="s">
        <v>1711</v>
      </c>
    </row>
    <row r="1954" spans="1:4">
      <c r="A1954" t="s">
        <v>3552</v>
      </c>
      <c r="B1954" t="s">
        <v>4</v>
      </c>
      <c r="C1954" t="s">
        <v>6902</v>
      </c>
      <c r="D1954" t="s">
        <v>1712</v>
      </c>
    </row>
    <row r="1955" spans="1:4">
      <c r="A1955" t="s">
        <v>3553</v>
      </c>
      <c r="B1955" t="s">
        <v>4</v>
      </c>
      <c r="C1955" t="s">
        <v>6902</v>
      </c>
      <c r="D1955" t="s">
        <v>1713</v>
      </c>
    </row>
    <row r="1956" spans="1:4">
      <c r="A1956" t="s">
        <v>3554</v>
      </c>
      <c r="B1956" t="s">
        <v>4</v>
      </c>
      <c r="C1956" t="s">
        <v>6902</v>
      </c>
      <c r="D1956" t="s">
        <v>1714</v>
      </c>
    </row>
    <row r="1957" spans="1:4">
      <c r="A1957" t="s">
        <v>3555</v>
      </c>
      <c r="B1957" t="s">
        <v>4</v>
      </c>
      <c r="C1957" t="s">
        <v>6902</v>
      </c>
      <c r="D1957" t="s">
        <v>1715</v>
      </c>
    </row>
    <row r="1958" spans="1:4">
      <c r="A1958" t="s">
        <v>3556</v>
      </c>
      <c r="B1958" t="s">
        <v>4</v>
      </c>
      <c r="C1958" t="s">
        <v>6903</v>
      </c>
      <c r="D1958" t="s">
        <v>1702</v>
      </c>
    </row>
    <row r="1959" spans="1:4">
      <c r="A1959" t="s">
        <v>3557</v>
      </c>
      <c r="B1959" t="s">
        <v>4</v>
      </c>
      <c r="C1959" t="s">
        <v>6903</v>
      </c>
      <c r="D1959" t="s">
        <v>1705</v>
      </c>
    </row>
    <row r="1960" spans="1:4">
      <c r="A1960" t="s">
        <v>3558</v>
      </c>
      <c r="B1960" t="s">
        <v>4</v>
      </c>
      <c r="C1960" t="s">
        <v>6903</v>
      </c>
      <c r="D1960" t="s">
        <v>1706</v>
      </c>
    </row>
    <row r="1961" spans="1:4">
      <c r="A1961" t="s">
        <v>3559</v>
      </c>
      <c r="B1961" t="s">
        <v>4</v>
      </c>
      <c r="C1961" t="s">
        <v>6903</v>
      </c>
      <c r="D1961" t="s">
        <v>1707</v>
      </c>
    </row>
    <row r="1962" spans="1:4">
      <c r="A1962" t="s">
        <v>3560</v>
      </c>
      <c r="B1962" t="s">
        <v>4</v>
      </c>
      <c r="C1962" t="s">
        <v>6903</v>
      </c>
      <c r="D1962" t="s">
        <v>1708</v>
      </c>
    </row>
    <row r="1963" spans="1:4">
      <c r="A1963" t="s">
        <v>3561</v>
      </c>
      <c r="B1963" t="s">
        <v>4</v>
      </c>
      <c r="C1963" t="s">
        <v>6903</v>
      </c>
      <c r="D1963" t="s">
        <v>1709</v>
      </c>
    </row>
    <row r="1964" spans="1:4">
      <c r="A1964" t="s">
        <v>3562</v>
      </c>
      <c r="B1964" t="s">
        <v>4</v>
      </c>
      <c r="C1964" t="s">
        <v>6903</v>
      </c>
      <c r="D1964" t="s">
        <v>1710</v>
      </c>
    </row>
    <row r="1965" spans="1:4">
      <c r="A1965" t="s">
        <v>3563</v>
      </c>
      <c r="B1965" t="s">
        <v>4</v>
      </c>
      <c r="C1965" t="s">
        <v>6903</v>
      </c>
      <c r="D1965" t="s">
        <v>1711</v>
      </c>
    </row>
    <row r="1966" spans="1:4">
      <c r="A1966" t="s">
        <v>3564</v>
      </c>
      <c r="B1966" t="s">
        <v>4</v>
      </c>
      <c r="C1966" t="s">
        <v>6903</v>
      </c>
      <c r="D1966" t="s">
        <v>1712</v>
      </c>
    </row>
    <row r="1967" spans="1:4">
      <c r="A1967" t="s">
        <v>3565</v>
      </c>
      <c r="B1967" t="s">
        <v>4</v>
      </c>
      <c r="C1967" t="s">
        <v>6903</v>
      </c>
      <c r="D1967" t="s">
        <v>1713</v>
      </c>
    </row>
    <row r="1968" spans="1:4">
      <c r="A1968" t="s">
        <v>3566</v>
      </c>
      <c r="B1968" t="s">
        <v>4</v>
      </c>
      <c r="C1968" t="s">
        <v>6903</v>
      </c>
      <c r="D1968" t="s">
        <v>1714</v>
      </c>
    </row>
    <row r="1969" spans="1:5">
      <c r="A1969" t="s">
        <v>3567</v>
      </c>
      <c r="B1969" t="s">
        <v>4</v>
      </c>
      <c r="C1969" t="s">
        <v>6903</v>
      </c>
      <c r="D1969" t="s">
        <v>1715</v>
      </c>
    </row>
    <row r="1970" spans="1:5">
      <c r="A1970" t="s">
        <v>3568</v>
      </c>
      <c r="B1970" t="s">
        <v>4</v>
      </c>
      <c r="C1970" t="s">
        <v>6904</v>
      </c>
      <c r="D1970" t="s">
        <v>1702</v>
      </c>
    </row>
    <row r="1971" spans="1:5">
      <c r="A1971" t="s">
        <v>3569</v>
      </c>
      <c r="B1971" t="s">
        <v>4</v>
      </c>
      <c r="C1971" t="s">
        <v>6904</v>
      </c>
      <c r="D1971" t="s">
        <v>1705</v>
      </c>
    </row>
    <row r="1972" spans="1:5">
      <c r="A1972" t="s">
        <v>3570</v>
      </c>
      <c r="B1972" t="s">
        <v>4</v>
      </c>
      <c r="C1972" t="s">
        <v>6904</v>
      </c>
      <c r="D1972" t="s">
        <v>1706</v>
      </c>
    </row>
    <row r="1973" spans="1:5">
      <c r="A1973" t="s">
        <v>3571</v>
      </c>
      <c r="B1973" t="s">
        <v>4</v>
      </c>
      <c r="C1973" t="s">
        <v>6904</v>
      </c>
      <c r="D1973" t="s">
        <v>1707</v>
      </c>
    </row>
    <row r="1974" spans="1:5">
      <c r="A1974" t="s">
        <v>3572</v>
      </c>
      <c r="B1974" t="s">
        <v>4</v>
      </c>
      <c r="C1974" t="s">
        <v>6904</v>
      </c>
      <c r="D1974" t="s">
        <v>1708</v>
      </c>
    </row>
    <row r="1975" spans="1:5">
      <c r="A1975" t="s">
        <v>3573</v>
      </c>
      <c r="B1975" t="s">
        <v>4</v>
      </c>
      <c r="C1975" t="s">
        <v>6904</v>
      </c>
      <c r="D1975" t="s">
        <v>1709</v>
      </c>
    </row>
    <row r="1976" spans="1:5">
      <c r="A1976" t="s">
        <v>3574</v>
      </c>
      <c r="B1976" t="s">
        <v>4</v>
      </c>
      <c r="C1976" t="s">
        <v>6904</v>
      </c>
      <c r="D1976" t="s">
        <v>1710</v>
      </c>
    </row>
    <row r="1977" spans="1:5">
      <c r="A1977" t="s">
        <v>3575</v>
      </c>
      <c r="B1977" t="s">
        <v>4</v>
      </c>
      <c r="C1977" t="s">
        <v>6904</v>
      </c>
      <c r="D1977" t="s">
        <v>1711</v>
      </c>
    </row>
    <row r="1978" spans="1:5">
      <c r="A1978" t="s">
        <v>3576</v>
      </c>
      <c r="B1978" t="s">
        <v>4</v>
      </c>
      <c r="C1978" t="s">
        <v>6904</v>
      </c>
      <c r="D1978" t="s">
        <v>1712</v>
      </c>
    </row>
    <row r="1979" spans="1:5">
      <c r="A1979" t="s">
        <v>3577</v>
      </c>
      <c r="B1979" t="s">
        <v>4</v>
      </c>
      <c r="C1979" t="s">
        <v>6904</v>
      </c>
      <c r="D1979" t="s">
        <v>1713</v>
      </c>
    </row>
    <row r="1980" spans="1:5">
      <c r="A1980" t="s">
        <v>3578</v>
      </c>
      <c r="B1980" t="s">
        <v>4</v>
      </c>
      <c r="C1980" t="s">
        <v>6904</v>
      </c>
      <c r="D1980" t="s">
        <v>1714</v>
      </c>
    </row>
    <row r="1981" spans="1:5">
      <c r="A1981" t="s">
        <v>3579</v>
      </c>
      <c r="B1981" t="s">
        <v>4</v>
      </c>
      <c r="C1981" t="s">
        <v>6904</v>
      </c>
      <c r="D1981" t="s">
        <v>1715</v>
      </c>
    </row>
    <row r="1982" spans="1:5">
      <c r="A1982" t="s">
        <v>3580</v>
      </c>
      <c r="B1982" t="s">
        <v>5</v>
      </c>
      <c r="C1982" t="s">
        <v>1732</v>
      </c>
      <c r="D1982" t="s">
        <v>6880</v>
      </c>
      <c r="E1982" t="s">
        <v>1702</v>
      </c>
    </row>
    <row r="1983" spans="1:5">
      <c r="A1983" t="s">
        <v>3581</v>
      </c>
      <c r="B1983" t="s">
        <v>5</v>
      </c>
      <c r="C1983" t="s">
        <v>1732</v>
      </c>
      <c r="D1983" t="s">
        <v>6880</v>
      </c>
      <c r="E1983" t="s">
        <v>1705</v>
      </c>
    </row>
    <row r="1984" spans="1:5">
      <c r="A1984" t="s">
        <v>3582</v>
      </c>
      <c r="B1984" t="s">
        <v>5</v>
      </c>
      <c r="C1984" t="s">
        <v>1732</v>
      </c>
      <c r="D1984" t="s">
        <v>6880</v>
      </c>
      <c r="E1984" t="s">
        <v>1706</v>
      </c>
    </row>
    <row r="1985" spans="1:5">
      <c r="A1985" t="s">
        <v>3583</v>
      </c>
      <c r="B1985" t="s">
        <v>5</v>
      </c>
      <c r="C1985" t="s">
        <v>1732</v>
      </c>
      <c r="D1985" t="s">
        <v>6880</v>
      </c>
      <c r="E1985" t="s">
        <v>1707</v>
      </c>
    </row>
    <row r="1986" spans="1:5">
      <c r="A1986" t="s">
        <v>3584</v>
      </c>
      <c r="B1986" t="s">
        <v>5</v>
      </c>
      <c r="C1986" t="s">
        <v>1732</v>
      </c>
      <c r="D1986" t="s">
        <v>6880</v>
      </c>
      <c r="E1986" t="s">
        <v>1708</v>
      </c>
    </row>
    <row r="1987" spans="1:5">
      <c r="A1987" t="s">
        <v>3585</v>
      </c>
      <c r="B1987" t="s">
        <v>5</v>
      </c>
      <c r="C1987" t="s">
        <v>1732</v>
      </c>
      <c r="D1987" t="s">
        <v>6880</v>
      </c>
      <c r="E1987" t="s">
        <v>1709</v>
      </c>
    </row>
    <row r="1988" spans="1:5">
      <c r="A1988" t="s">
        <v>3586</v>
      </c>
      <c r="B1988" t="s">
        <v>5</v>
      </c>
      <c r="C1988" t="s">
        <v>1732</v>
      </c>
      <c r="D1988" t="s">
        <v>6880</v>
      </c>
      <c r="E1988" t="s">
        <v>1710</v>
      </c>
    </row>
    <row r="1989" spans="1:5">
      <c r="A1989" t="s">
        <v>3587</v>
      </c>
      <c r="B1989" t="s">
        <v>5</v>
      </c>
      <c r="C1989" t="s">
        <v>1732</v>
      </c>
      <c r="D1989" t="s">
        <v>6880</v>
      </c>
      <c r="E1989" t="s">
        <v>1711</v>
      </c>
    </row>
    <row r="1990" spans="1:5">
      <c r="A1990" t="s">
        <v>3588</v>
      </c>
      <c r="B1990" t="s">
        <v>5</v>
      </c>
      <c r="C1990" t="s">
        <v>1732</v>
      </c>
      <c r="D1990" t="s">
        <v>6880</v>
      </c>
      <c r="E1990" t="s">
        <v>1712</v>
      </c>
    </row>
    <row r="1991" spans="1:5">
      <c r="A1991" t="s">
        <v>3589</v>
      </c>
      <c r="B1991" t="s">
        <v>5</v>
      </c>
      <c r="C1991" t="s">
        <v>1732</v>
      </c>
      <c r="D1991" t="s">
        <v>6880</v>
      </c>
      <c r="E1991" t="s">
        <v>1713</v>
      </c>
    </row>
    <row r="1992" spans="1:5">
      <c r="A1992" t="s">
        <v>3590</v>
      </c>
      <c r="B1992" t="s">
        <v>5</v>
      </c>
      <c r="C1992" t="s">
        <v>1732</v>
      </c>
      <c r="D1992" t="s">
        <v>6880</v>
      </c>
      <c r="E1992" t="s">
        <v>1714</v>
      </c>
    </row>
    <row r="1993" spans="1:5">
      <c r="A1993" t="s">
        <v>3591</v>
      </c>
      <c r="B1993" t="s">
        <v>5</v>
      </c>
      <c r="C1993" t="s">
        <v>1732</v>
      </c>
      <c r="D1993" t="s">
        <v>6880</v>
      </c>
      <c r="E1993" t="s">
        <v>1715</v>
      </c>
    </row>
    <row r="1994" spans="1:5">
      <c r="A1994" t="s">
        <v>3592</v>
      </c>
      <c r="B1994" t="s">
        <v>5</v>
      </c>
      <c r="C1994" t="s">
        <v>1732</v>
      </c>
      <c r="D1994" t="s">
        <v>6881</v>
      </c>
      <c r="E1994" t="s">
        <v>1702</v>
      </c>
    </row>
    <row r="1995" spans="1:5">
      <c r="A1995" t="s">
        <v>3593</v>
      </c>
      <c r="B1995" t="s">
        <v>5</v>
      </c>
      <c r="C1995" t="s">
        <v>1732</v>
      </c>
      <c r="D1995" t="s">
        <v>6881</v>
      </c>
      <c r="E1995" t="s">
        <v>1705</v>
      </c>
    </row>
    <row r="1996" spans="1:5">
      <c r="A1996" t="s">
        <v>3594</v>
      </c>
      <c r="B1996" t="s">
        <v>5</v>
      </c>
      <c r="C1996" t="s">
        <v>1732</v>
      </c>
      <c r="D1996" t="s">
        <v>6881</v>
      </c>
      <c r="E1996" t="s">
        <v>1706</v>
      </c>
    </row>
    <row r="1997" spans="1:5">
      <c r="A1997" t="s">
        <v>3595</v>
      </c>
      <c r="B1997" t="s">
        <v>5</v>
      </c>
      <c r="C1997" t="s">
        <v>1732</v>
      </c>
      <c r="D1997" t="s">
        <v>6881</v>
      </c>
      <c r="E1997" t="s">
        <v>1707</v>
      </c>
    </row>
    <row r="1998" spans="1:5">
      <c r="A1998" t="s">
        <v>3596</v>
      </c>
      <c r="B1998" t="s">
        <v>5</v>
      </c>
      <c r="C1998" t="s">
        <v>1732</v>
      </c>
      <c r="D1998" t="s">
        <v>6881</v>
      </c>
      <c r="E1998" t="s">
        <v>1708</v>
      </c>
    </row>
    <row r="1999" spans="1:5">
      <c r="A1999" t="s">
        <v>3597</v>
      </c>
      <c r="B1999" t="s">
        <v>5</v>
      </c>
      <c r="C1999" t="s">
        <v>1732</v>
      </c>
      <c r="D1999" t="s">
        <v>6881</v>
      </c>
      <c r="E1999" t="s">
        <v>1709</v>
      </c>
    </row>
    <row r="2000" spans="1:5">
      <c r="A2000" t="s">
        <v>3598</v>
      </c>
      <c r="B2000" t="s">
        <v>5</v>
      </c>
      <c r="C2000" t="s">
        <v>1732</v>
      </c>
      <c r="D2000" t="s">
        <v>6881</v>
      </c>
      <c r="E2000" t="s">
        <v>1710</v>
      </c>
    </row>
    <row r="2001" spans="1:5">
      <c r="A2001" t="s">
        <v>3599</v>
      </c>
      <c r="B2001" t="s">
        <v>5</v>
      </c>
      <c r="C2001" t="s">
        <v>1732</v>
      </c>
      <c r="D2001" t="s">
        <v>6881</v>
      </c>
      <c r="E2001" t="s">
        <v>1711</v>
      </c>
    </row>
    <row r="2002" spans="1:5">
      <c r="A2002" t="s">
        <v>3600</v>
      </c>
      <c r="B2002" t="s">
        <v>5</v>
      </c>
      <c r="C2002" t="s">
        <v>1732</v>
      </c>
      <c r="D2002" t="s">
        <v>6881</v>
      </c>
      <c r="E2002" t="s">
        <v>1712</v>
      </c>
    </row>
    <row r="2003" spans="1:5">
      <c r="A2003" t="s">
        <v>3601</v>
      </c>
      <c r="B2003" t="s">
        <v>5</v>
      </c>
      <c r="C2003" t="s">
        <v>1732</v>
      </c>
      <c r="D2003" t="s">
        <v>6881</v>
      </c>
      <c r="E2003" t="s">
        <v>1713</v>
      </c>
    </row>
    <row r="2004" spans="1:5">
      <c r="A2004" t="s">
        <v>3602</v>
      </c>
      <c r="B2004" t="s">
        <v>5</v>
      </c>
      <c r="C2004" t="s">
        <v>1732</v>
      </c>
      <c r="D2004" t="s">
        <v>6881</v>
      </c>
      <c r="E2004" t="s">
        <v>1714</v>
      </c>
    </row>
    <row r="2005" spans="1:5">
      <c r="A2005" t="s">
        <v>3603</v>
      </c>
      <c r="B2005" t="s">
        <v>5</v>
      </c>
      <c r="C2005" t="s">
        <v>1732</v>
      </c>
      <c r="D2005" t="s">
        <v>6881</v>
      </c>
      <c r="E2005" t="s">
        <v>1715</v>
      </c>
    </row>
    <row r="2006" spans="1:5">
      <c r="A2006" t="s">
        <v>3604</v>
      </c>
      <c r="B2006" t="s">
        <v>5</v>
      </c>
      <c r="C2006" t="s">
        <v>1732</v>
      </c>
      <c r="D2006" t="s">
        <v>6882</v>
      </c>
      <c r="E2006" t="s">
        <v>1702</v>
      </c>
    </row>
    <row r="2007" spans="1:5">
      <c r="A2007" t="s">
        <v>3605</v>
      </c>
      <c r="B2007" t="s">
        <v>5</v>
      </c>
      <c r="C2007" t="s">
        <v>1732</v>
      </c>
      <c r="D2007" t="s">
        <v>6882</v>
      </c>
      <c r="E2007" t="s">
        <v>1705</v>
      </c>
    </row>
    <row r="2008" spans="1:5">
      <c r="A2008" t="s">
        <v>3606</v>
      </c>
      <c r="B2008" t="s">
        <v>5</v>
      </c>
      <c r="C2008" t="s">
        <v>1732</v>
      </c>
      <c r="D2008" t="s">
        <v>6882</v>
      </c>
      <c r="E2008" t="s">
        <v>1706</v>
      </c>
    </row>
    <row r="2009" spans="1:5">
      <c r="A2009" t="s">
        <v>3607</v>
      </c>
      <c r="B2009" t="s">
        <v>5</v>
      </c>
      <c r="C2009" t="s">
        <v>1732</v>
      </c>
      <c r="D2009" t="s">
        <v>6882</v>
      </c>
      <c r="E2009" t="s">
        <v>1707</v>
      </c>
    </row>
    <row r="2010" spans="1:5">
      <c r="A2010" t="s">
        <v>3608</v>
      </c>
      <c r="B2010" t="s">
        <v>5</v>
      </c>
      <c r="C2010" t="s">
        <v>1732</v>
      </c>
      <c r="D2010" t="s">
        <v>6882</v>
      </c>
      <c r="E2010" t="s">
        <v>1708</v>
      </c>
    </row>
    <row r="2011" spans="1:5">
      <c r="A2011" t="s">
        <v>3609</v>
      </c>
      <c r="B2011" t="s">
        <v>5</v>
      </c>
      <c r="C2011" t="s">
        <v>1732</v>
      </c>
      <c r="D2011" t="s">
        <v>6882</v>
      </c>
      <c r="E2011" t="s">
        <v>1709</v>
      </c>
    </row>
    <row r="2012" spans="1:5">
      <c r="A2012" t="s">
        <v>3610</v>
      </c>
      <c r="B2012" t="s">
        <v>5</v>
      </c>
      <c r="C2012" t="s">
        <v>1732</v>
      </c>
      <c r="D2012" t="s">
        <v>6882</v>
      </c>
      <c r="E2012" t="s">
        <v>1710</v>
      </c>
    </row>
    <row r="2013" spans="1:5">
      <c r="A2013" t="s">
        <v>3611</v>
      </c>
      <c r="B2013" t="s">
        <v>5</v>
      </c>
      <c r="C2013" t="s">
        <v>1732</v>
      </c>
      <c r="D2013" t="s">
        <v>6882</v>
      </c>
      <c r="E2013" t="s">
        <v>1711</v>
      </c>
    </row>
    <row r="2014" spans="1:5">
      <c r="A2014" t="s">
        <v>3612</v>
      </c>
      <c r="B2014" t="s">
        <v>5</v>
      </c>
      <c r="C2014" t="s">
        <v>1732</v>
      </c>
      <c r="D2014" t="s">
        <v>6882</v>
      </c>
      <c r="E2014" t="s">
        <v>1712</v>
      </c>
    </row>
    <row r="2015" spans="1:5">
      <c r="A2015" t="s">
        <v>3613</v>
      </c>
      <c r="B2015" t="s">
        <v>5</v>
      </c>
      <c r="C2015" t="s">
        <v>1732</v>
      </c>
      <c r="D2015" t="s">
        <v>6882</v>
      </c>
      <c r="E2015" t="s">
        <v>1713</v>
      </c>
    </row>
    <row r="2016" spans="1:5">
      <c r="A2016" t="s">
        <v>3614</v>
      </c>
      <c r="B2016" t="s">
        <v>5</v>
      </c>
      <c r="C2016" t="s">
        <v>1732</v>
      </c>
      <c r="D2016" t="s">
        <v>6882</v>
      </c>
      <c r="E2016" t="s">
        <v>1714</v>
      </c>
    </row>
    <row r="2017" spans="1:5">
      <c r="A2017" t="s">
        <v>3615</v>
      </c>
      <c r="B2017" t="s">
        <v>5</v>
      </c>
      <c r="C2017" t="s">
        <v>1732</v>
      </c>
      <c r="D2017" t="s">
        <v>6882</v>
      </c>
      <c r="E2017" t="s">
        <v>1715</v>
      </c>
    </row>
    <row r="2018" spans="1:5">
      <c r="A2018" t="s">
        <v>3616</v>
      </c>
      <c r="B2018" t="s">
        <v>5</v>
      </c>
      <c r="C2018" t="s">
        <v>1732</v>
      </c>
      <c r="D2018" t="s">
        <v>6883</v>
      </c>
      <c r="E2018" t="s">
        <v>1702</v>
      </c>
    </row>
    <row r="2019" spans="1:5">
      <c r="A2019" t="s">
        <v>3617</v>
      </c>
      <c r="B2019" t="s">
        <v>5</v>
      </c>
      <c r="C2019" t="s">
        <v>1732</v>
      </c>
      <c r="D2019" t="s">
        <v>6883</v>
      </c>
      <c r="E2019" t="s">
        <v>1705</v>
      </c>
    </row>
    <row r="2020" spans="1:5">
      <c r="A2020" t="s">
        <v>3618</v>
      </c>
      <c r="B2020" t="s">
        <v>5</v>
      </c>
      <c r="C2020" t="s">
        <v>1732</v>
      </c>
      <c r="D2020" t="s">
        <v>6883</v>
      </c>
      <c r="E2020" t="s">
        <v>1706</v>
      </c>
    </row>
    <row r="2021" spans="1:5">
      <c r="A2021" t="s">
        <v>3619</v>
      </c>
      <c r="B2021" t="s">
        <v>5</v>
      </c>
      <c r="C2021" t="s">
        <v>1732</v>
      </c>
      <c r="D2021" t="s">
        <v>6883</v>
      </c>
      <c r="E2021" t="s">
        <v>1707</v>
      </c>
    </row>
    <row r="2022" spans="1:5">
      <c r="A2022" t="s">
        <v>3620</v>
      </c>
      <c r="B2022" t="s">
        <v>5</v>
      </c>
      <c r="C2022" t="s">
        <v>1732</v>
      </c>
      <c r="D2022" t="s">
        <v>6883</v>
      </c>
      <c r="E2022" t="s">
        <v>1708</v>
      </c>
    </row>
    <row r="2023" spans="1:5">
      <c r="A2023" t="s">
        <v>3621</v>
      </c>
      <c r="B2023" t="s">
        <v>5</v>
      </c>
      <c r="C2023" t="s">
        <v>1732</v>
      </c>
      <c r="D2023" t="s">
        <v>6883</v>
      </c>
      <c r="E2023" t="s">
        <v>1709</v>
      </c>
    </row>
    <row r="2024" spans="1:5">
      <c r="A2024" t="s">
        <v>3622</v>
      </c>
      <c r="B2024" t="s">
        <v>5</v>
      </c>
      <c r="C2024" t="s">
        <v>1732</v>
      </c>
      <c r="D2024" t="s">
        <v>6883</v>
      </c>
      <c r="E2024" t="s">
        <v>1710</v>
      </c>
    </row>
    <row r="2025" spans="1:5">
      <c r="A2025" t="s">
        <v>3623</v>
      </c>
      <c r="B2025" t="s">
        <v>5</v>
      </c>
      <c r="C2025" t="s">
        <v>1732</v>
      </c>
      <c r="D2025" t="s">
        <v>6883</v>
      </c>
      <c r="E2025" t="s">
        <v>1711</v>
      </c>
    </row>
    <row r="2026" spans="1:5">
      <c r="A2026" t="s">
        <v>3624</v>
      </c>
      <c r="B2026" t="s">
        <v>5</v>
      </c>
      <c r="C2026" t="s">
        <v>1732</v>
      </c>
      <c r="D2026" t="s">
        <v>6883</v>
      </c>
      <c r="E2026" t="s">
        <v>1712</v>
      </c>
    </row>
    <row r="2027" spans="1:5">
      <c r="A2027" t="s">
        <v>3625</v>
      </c>
      <c r="B2027" t="s">
        <v>5</v>
      </c>
      <c r="C2027" t="s">
        <v>1732</v>
      </c>
      <c r="D2027" t="s">
        <v>6883</v>
      </c>
      <c r="E2027" t="s">
        <v>1713</v>
      </c>
    </row>
    <row r="2028" spans="1:5">
      <c r="A2028" t="s">
        <v>3626</v>
      </c>
      <c r="B2028" t="s">
        <v>5</v>
      </c>
      <c r="C2028" t="s">
        <v>1732</v>
      </c>
      <c r="D2028" t="s">
        <v>6883</v>
      </c>
      <c r="E2028" t="s">
        <v>1714</v>
      </c>
    </row>
    <row r="2029" spans="1:5">
      <c r="A2029" t="s">
        <v>3627</v>
      </c>
      <c r="B2029" t="s">
        <v>5</v>
      </c>
      <c r="C2029" t="s">
        <v>1732</v>
      </c>
      <c r="D2029" t="s">
        <v>6883</v>
      </c>
      <c r="E2029" t="s">
        <v>1715</v>
      </c>
    </row>
    <row r="2030" spans="1:5">
      <c r="A2030" t="s">
        <v>3628</v>
      </c>
      <c r="B2030" t="s">
        <v>5</v>
      </c>
      <c r="C2030" t="s">
        <v>1732</v>
      </c>
      <c r="D2030" t="s">
        <v>6884</v>
      </c>
      <c r="E2030" t="s">
        <v>1702</v>
      </c>
    </row>
    <row r="2031" spans="1:5">
      <c r="A2031" t="s">
        <v>3629</v>
      </c>
      <c r="B2031" t="s">
        <v>5</v>
      </c>
      <c r="C2031" t="s">
        <v>1732</v>
      </c>
      <c r="D2031" t="s">
        <v>6884</v>
      </c>
      <c r="E2031" t="s">
        <v>1705</v>
      </c>
    </row>
    <row r="2032" spans="1:5">
      <c r="A2032" t="s">
        <v>3630</v>
      </c>
      <c r="B2032" t="s">
        <v>5</v>
      </c>
      <c r="C2032" t="s">
        <v>1732</v>
      </c>
      <c r="D2032" t="s">
        <v>6884</v>
      </c>
      <c r="E2032" t="s">
        <v>1706</v>
      </c>
    </row>
    <row r="2033" spans="1:5">
      <c r="A2033" t="s">
        <v>3631</v>
      </c>
      <c r="B2033" t="s">
        <v>5</v>
      </c>
      <c r="C2033" t="s">
        <v>1732</v>
      </c>
      <c r="D2033" t="s">
        <v>6884</v>
      </c>
      <c r="E2033" t="s">
        <v>1707</v>
      </c>
    </row>
    <row r="2034" spans="1:5">
      <c r="A2034" t="s">
        <v>3632</v>
      </c>
      <c r="B2034" t="s">
        <v>5</v>
      </c>
      <c r="C2034" t="s">
        <v>1732</v>
      </c>
      <c r="D2034" t="s">
        <v>6884</v>
      </c>
      <c r="E2034" t="s">
        <v>1708</v>
      </c>
    </row>
    <row r="2035" spans="1:5">
      <c r="A2035" t="s">
        <v>3633</v>
      </c>
      <c r="B2035" t="s">
        <v>5</v>
      </c>
      <c r="C2035" t="s">
        <v>1732</v>
      </c>
      <c r="D2035" t="s">
        <v>6884</v>
      </c>
      <c r="E2035" t="s">
        <v>1709</v>
      </c>
    </row>
    <row r="2036" spans="1:5">
      <c r="A2036" t="s">
        <v>3634</v>
      </c>
      <c r="B2036" t="s">
        <v>5</v>
      </c>
      <c r="C2036" t="s">
        <v>1732</v>
      </c>
      <c r="D2036" t="s">
        <v>6884</v>
      </c>
      <c r="E2036" t="s">
        <v>1710</v>
      </c>
    </row>
    <row r="2037" spans="1:5">
      <c r="A2037" t="s">
        <v>3635</v>
      </c>
      <c r="B2037" t="s">
        <v>5</v>
      </c>
      <c r="C2037" t="s">
        <v>1732</v>
      </c>
      <c r="D2037" t="s">
        <v>6884</v>
      </c>
      <c r="E2037" t="s">
        <v>1711</v>
      </c>
    </row>
    <row r="2038" spans="1:5">
      <c r="A2038" t="s">
        <v>3636</v>
      </c>
      <c r="B2038" t="s">
        <v>5</v>
      </c>
      <c r="C2038" t="s">
        <v>1732</v>
      </c>
      <c r="D2038" t="s">
        <v>6884</v>
      </c>
      <c r="E2038" t="s">
        <v>1712</v>
      </c>
    </row>
    <row r="2039" spans="1:5">
      <c r="A2039" t="s">
        <v>3637</v>
      </c>
      <c r="B2039" t="s">
        <v>5</v>
      </c>
      <c r="C2039" t="s">
        <v>1732</v>
      </c>
      <c r="D2039" t="s">
        <v>6884</v>
      </c>
      <c r="E2039" t="s">
        <v>1713</v>
      </c>
    </row>
    <row r="2040" spans="1:5">
      <c r="A2040" t="s">
        <v>3638</v>
      </c>
      <c r="B2040" t="s">
        <v>5</v>
      </c>
      <c r="C2040" t="s">
        <v>1732</v>
      </c>
      <c r="D2040" t="s">
        <v>6884</v>
      </c>
      <c r="E2040" t="s">
        <v>1714</v>
      </c>
    </row>
    <row r="2041" spans="1:5">
      <c r="A2041" t="s">
        <v>3639</v>
      </c>
      <c r="B2041" t="s">
        <v>5</v>
      </c>
      <c r="C2041" t="s">
        <v>1732</v>
      </c>
      <c r="D2041" t="s">
        <v>6884</v>
      </c>
      <c r="E2041" t="s">
        <v>1715</v>
      </c>
    </row>
    <row r="2042" spans="1:5">
      <c r="A2042" t="s">
        <v>3640</v>
      </c>
      <c r="B2042" t="s">
        <v>5</v>
      </c>
      <c r="C2042" t="s">
        <v>1732</v>
      </c>
      <c r="D2042" t="s">
        <v>6885</v>
      </c>
      <c r="E2042" t="s">
        <v>1702</v>
      </c>
    </row>
    <row r="2043" spans="1:5">
      <c r="A2043" t="s">
        <v>3641</v>
      </c>
      <c r="B2043" t="s">
        <v>5</v>
      </c>
      <c r="C2043" t="s">
        <v>1732</v>
      </c>
      <c r="D2043" t="s">
        <v>6885</v>
      </c>
      <c r="E2043" t="s">
        <v>1705</v>
      </c>
    </row>
    <row r="2044" spans="1:5">
      <c r="A2044" t="s">
        <v>3642</v>
      </c>
      <c r="B2044" t="s">
        <v>5</v>
      </c>
      <c r="C2044" t="s">
        <v>1732</v>
      </c>
      <c r="D2044" t="s">
        <v>6885</v>
      </c>
      <c r="E2044" t="s">
        <v>1706</v>
      </c>
    </row>
    <row r="2045" spans="1:5">
      <c r="A2045" t="s">
        <v>3643</v>
      </c>
      <c r="B2045" t="s">
        <v>5</v>
      </c>
      <c r="C2045" t="s">
        <v>1732</v>
      </c>
      <c r="D2045" t="s">
        <v>6885</v>
      </c>
      <c r="E2045" t="s">
        <v>1707</v>
      </c>
    </row>
    <row r="2046" spans="1:5">
      <c r="A2046" t="s">
        <v>3644</v>
      </c>
      <c r="B2046" t="s">
        <v>5</v>
      </c>
      <c r="C2046" t="s">
        <v>1732</v>
      </c>
      <c r="D2046" t="s">
        <v>6885</v>
      </c>
      <c r="E2046" t="s">
        <v>1708</v>
      </c>
    </row>
    <row r="2047" spans="1:5">
      <c r="A2047" t="s">
        <v>3645</v>
      </c>
      <c r="B2047" t="s">
        <v>5</v>
      </c>
      <c r="C2047" t="s">
        <v>1732</v>
      </c>
      <c r="D2047" t="s">
        <v>6885</v>
      </c>
      <c r="E2047" t="s">
        <v>1709</v>
      </c>
    </row>
    <row r="2048" spans="1:5">
      <c r="A2048" t="s">
        <v>3646</v>
      </c>
      <c r="B2048" t="s">
        <v>5</v>
      </c>
      <c r="C2048" t="s">
        <v>1732</v>
      </c>
      <c r="D2048" t="s">
        <v>6885</v>
      </c>
      <c r="E2048" t="s">
        <v>1710</v>
      </c>
    </row>
    <row r="2049" spans="1:5">
      <c r="A2049" t="s">
        <v>3647</v>
      </c>
      <c r="B2049" t="s">
        <v>5</v>
      </c>
      <c r="C2049" t="s">
        <v>1732</v>
      </c>
      <c r="D2049" t="s">
        <v>6885</v>
      </c>
      <c r="E2049" t="s">
        <v>1711</v>
      </c>
    </row>
    <row r="2050" spans="1:5">
      <c r="A2050" t="s">
        <v>3648</v>
      </c>
      <c r="B2050" t="s">
        <v>5</v>
      </c>
      <c r="C2050" t="s">
        <v>1732</v>
      </c>
      <c r="D2050" t="s">
        <v>6885</v>
      </c>
      <c r="E2050" t="s">
        <v>1712</v>
      </c>
    </row>
    <row r="2051" spans="1:5">
      <c r="A2051" t="s">
        <v>3649</v>
      </c>
      <c r="B2051" t="s">
        <v>5</v>
      </c>
      <c r="C2051" t="s">
        <v>1732</v>
      </c>
      <c r="D2051" t="s">
        <v>6885</v>
      </c>
      <c r="E2051" t="s">
        <v>1713</v>
      </c>
    </row>
    <row r="2052" spans="1:5">
      <c r="A2052" t="s">
        <v>3650</v>
      </c>
      <c r="B2052" t="s">
        <v>5</v>
      </c>
      <c r="C2052" t="s">
        <v>1732</v>
      </c>
      <c r="D2052" t="s">
        <v>6885</v>
      </c>
      <c r="E2052" t="s">
        <v>1714</v>
      </c>
    </row>
    <row r="2053" spans="1:5">
      <c r="A2053" t="s">
        <v>3651</v>
      </c>
      <c r="B2053" t="s">
        <v>5</v>
      </c>
      <c r="C2053" t="s">
        <v>1732</v>
      </c>
      <c r="D2053" t="s">
        <v>6885</v>
      </c>
      <c r="E2053" t="s">
        <v>1715</v>
      </c>
    </row>
    <row r="2054" spans="1:5">
      <c r="A2054" t="s">
        <v>3652</v>
      </c>
      <c r="B2054" t="s">
        <v>5</v>
      </c>
      <c r="C2054" t="s">
        <v>1732</v>
      </c>
      <c r="D2054" t="s">
        <v>6886</v>
      </c>
      <c r="E2054" t="s">
        <v>1702</v>
      </c>
    </row>
    <row r="2055" spans="1:5">
      <c r="A2055" t="s">
        <v>3653</v>
      </c>
      <c r="B2055" t="s">
        <v>5</v>
      </c>
      <c r="C2055" t="s">
        <v>1732</v>
      </c>
      <c r="D2055" t="s">
        <v>6886</v>
      </c>
      <c r="E2055" t="s">
        <v>1705</v>
      </c>
    </row>
    <row r="2056" spans="1:5">
      <c r="A2056" t="s">
        <v>3654</v>
      </c>
      <c r="B2056" t="s">
        <v>5</v>
      </c>
      <c r="C2056" t="s">
        <v>1732</v>
      </c>
      <c r="D2056" t="s">
        <v>6886</v>
      </c>
      <c r="E2056" t="s">
        <v>1706</v>
      </c>
    </row>
    <row r="2057" spans="1:5">
      <c r="A2057" t="s">
        <v>3655</v>
      </c>
      <c r="B2057" t="s">
        <v>5</v>
      </c>
      <c r="C2057" t="s">
        <v>1732</v>
      </c>
      <c r="D2057" t="s">
        <v>6886</v>
      </c>
      <c r="E2057" t="s">
        <v>1707</v>
      </c>
    </row>
    <row r="2058" spans="1:5">
      <c r="A2058" t="s">
        <v>3656</v>
      </c>
      <c r="B2058" t="s">
        <v>5</v>
      </c>
      <c r="C2058" t="s">
        <v>1732</v>
      </c>
      <c r="D2058" t="s">
        <v>6886</v>
      </c>
      <c r="E2058" t="s">
        <v>1708</v>
      </c>
    </row>
    <row r="2059" spans="1:5">
      <c r="A2059" t="s">
        <v>3657</v>
      </c>
      <c r="B2059" t="s">
        <v>5</v>
      </c>
      <c r="C2059" t="s">
        <v>1732</v>
      </c>
      <c r="D2059" t="s">
        <v>6886</v>
      </c>
      <c r="E2059" t="s">
        <v>1709</v>
      </c>
    </row>
    <row r="2060" spans="1:5">
      <c r="A2060" t="s">
        <v>3658</v>
      </c>
      <c r="B2060" t="s">
        <v>5</v>
      </c>
      <c r="C2060" t="s">
        <v>1732</v>
      </c>
      <c r="D2060" t="s">
        <v>6886</v>
      </c>
      <c r="E2060" t="s">
        <v>1710</v>
      </c>
    </row>
    <row r="2061" spans="1:5">
      <c r="A2061" t="s">
        <v>3659</v>
      </c>
      <c r="B2061" t="s">
        <v>5</v>
      </c>
      <c r="C2061" t="s">
        <v>1732</v>
      </c>
      <c r="D2061" t="s">
        <v>6886</v>
      </c>
      <c r="E2061" t="s">
        <v>1711</v>
      </c>
    </row>
    <row r="2062" spans="1:5">
      <c r="A2062" t="s">
        <v>3660</v>
      </c>
      <c r="B2062" t="s">
        <v>5</v>
      </c>
      <c r="C2062" t="s">
        <v>1732</v>
      </c>
      <c r="D2062" t="s">
        <v>6886</v>
      </c>
      <c r="E2062" t="s">
        <v>1712</v>
      </c>
    </row>
    <row r="2063" spans="1:5">
      <c r="A2063" t="s">
        <v>3661</v>
      </c>
      <c r="B2063" t="s">
        <v>5</v>
      </c>
      <c r="C2063" t="s">
        <v>1732</v>
      </c>
      <c r="D2063" t="s">
        <v>6886</v>
      </c>
      <c r="E2063" t="s">
        <v>1713</v>
      </c>
    </row>
    <row r="2064" spans="1:5">
      <c r="A2064" t="s">
        <v>3662</v>
      </c>
      <c r="B2064" t="s">
        <v>5</v>
      </c>
      <c r="C2064" t="s">
        <v>1732</v>
      </c>
      <c r="D2064" t="s">
        <v>6886</v>
      </c>
      <c r="E2064" t="s">
        <v>1714</v>
      </c>
    </row>
    <row r="2065" spans="1:5">
      <c r="A2065" t="s">
        <v>3663</v>
      </c>
      <c r="B2065" t="s">
        <v>5</v>
      </c>
      <c r="C2065" t="s">
        <v>1732</v>
      </c>
      <c r="D2065" t="s">
        <v>6886</v>
      </c>
      <c r="E2065" t="s">
        <v>1715</v>
      </c>
    </row>
    <row r="2066" spans="1:5">
      <c r="A2066" t="s">
        <v>3664</v>
      </c>
      <c r="B2066" t="s">
        <v>5</v>
      </c>
      <c r="C2066" t="s">
        <v>1732</v>
      </c>
      <c r="D2066" t="s">
        <v>6887</v>
      </c>
      <c r="E2066" t="s">
        <v>1702</v>
      </c>
    </row>
    <row r="2067" spans="1:5">
      <c r="A2067" t="s">
        <v>3665</v>
      </c>
      <c r="B2067" t="s">
        <v>5</v>
      </c>
      <c r="C2067" t="s">
        <v>1732</v>
      </c>
      <c r="D2067" t="s">
        <v>6887</v>
      </c>
      <c r="E2067" t="s">
        <v>1705</v>
      </c>
    </row>
    <row r="2068" spans="1:5">
      <c r="A2068" t="s">
        <v>3666</v>
      </c>
      <c r="B2068" t="s">
        <v>5</v>
      </c>
      <c r="C2068" t="s">
        <v>1732</v>
      </c>
      <c r="D2068" t="s">
        <v>6887</v>
      </c>
      <c r="E2068" t="s">
        <v>1706</v>
      </c>
    </row>
    <row r="2069" spans="1:5">
      <c r="A2069" t="s">
        <v>3667</v>
      </c>
      <c r="B2069" t="s">
        <v>5</v>
      </c>
      <c r="C2069" t="s">
        <v>1732</v>
      </c>
      <c r="D2069" t="s">
        <v>6887</v>
      </c>
      <c r="E2069" t="s">
        <v>1707</v>
      </c>
    </row>
    <row r="2070" spans="1:5">
      <c r="A2070" t="s">
        <v>3668</v>
      </c>
      <c r="B2070" t="s">
        <v>5</v>
      </c>
      <c r="C2070" t="s">
        <v>1732</v>
      </c>
      <c r="D2070" t="s">
        <v>6887</v>
      </c>
      <c r="E2070" t="s">
        <v>1708</v>
      </c>
    </row>
    <row r="2071" spans="1:5">
      <c r="A2071" t="s">
        <v>3669</v>
      </c>
      <c r="B2071" t="s">
        <v>5</v>
      </c>
      <c r="C2071" t="s">
        <v>1732</v>
      </c>
      <c r="D2071" t="s">
        <v>6887</v>
      </c>
      <c r="E2071" t="s">
        <v>1709</v>
      </c>
    </row>
    <row r="2072" spans="1:5">
      <c r="A2072" t="s">
        <v>3670</v>
      </c>
      <c r="B2072" t="s">
        <v>5</v>
      </c>
      <c r="C2072" t="s">
        <v>1732</v>
      </c>
      <c r="D2072" t="s">
        <v>6887</v>
      </c>
      <c r="E2072" t="s">
        <v>1710</v>
      </c>
    </row>
    <row r="2073" spans="1:5">
      <c r="A2073" t="s">
        <v>3671</v>
      </c>
      <c r="B2073" t="s">
        <v>5</v>
      </c>
      <c r="C2073" t="s">
        <v>1732</v>
      </c>
      <c r="D2073" t="s">
        <v>6887</v>
      </c>
      <c r="E2073" t="s">
        <v>1711</v>
      </c>
    </row>
    <row r="2074" spans="1:5">
      <c r="A2074" t="s">
        <v>3672</v>
      </c>
      <c r="B2074" t="s">
        <v>5</v>
      </c>
      <c r="C2074" t="s">
        <v>1732</v>
      </c>
      <c r="D2074" t="s">
        <v>6887</v>
      </c>
      <c r="E2074" t="s">
        <v>1712</v>
      </c>
    </row>
    <row r="2075" spans="1:5">
      <c r="A2075" t="s">
        <v>3673</v>
      </c>
      <c r="B2075" t="s">
        <v>5</v>
      </c>
      <c r="C2075" t="s">
        <v>1732</v>
      </c>
      <c r="D2075" t="s">
        <v>6887</v>
      </c>
      <c r="E2075" t="s">
        <v>1713</v>
      </c>
    </row>
    <row r="2076" spans="1:5">
      <c r="A2076" t="s">
        <v>3674</v>
      </c>
      <c r="B2076" t="s">
        <v>5</v>
      </c>
      <c r="C2076" t="s">
        <v>1732</v>
      </c>
      <c r="D2076" t="s">
        <v>6887</v>
      </c>
      <c r="E2076" t="s">
        <v>1714</v>
      </c>
    </row>
    <row r="2077" spans="1:5">
      <c r="A2077" t="s">
        <v>3675</v>
      </c>
      <c r="B2077" t="s">
        <v>5</v>
      </c>
      <c r="C2077" t="s">
        <v>1732</v>
      </c>
      <c r="D2077" t="s">
        <v>6887</v>
      </c>
      <c r="E2077" t="s">
        <v>1715</v>
      </c>
    </row>
    <row r="2078" spans="1:5">
      <c r="A2078" t="s">
        <v>3676</v>
      </c>
      <c r="B2078" t="s">
        <v>5</v>
      </c>
      <c r="C2078" t="s">
        <v>1732</v>
      </c>
      <c r="D2078" t="s">
        <v>6888</v>
      </c>
      <c r="E2078" t="s">
        <v>1702</v>
      </c>
    </row>
    <row r="2079" spans="1:5">
      <c r="A2079" t="s">
        <v>3677</v>
      </c>
      <c r="B2079" t="s">
        <v>5</v>
      </c>
      <c r="C2079" t="s">
        <v>1732</v>
      </c>
      <c r="D2079" t="s">
        <v>6888</v>
      </c>
      <c r="E2079" t="s">
        <v>1705</v>
      </c>
    </row>
    <row r="2080" spans="1:5">
      <c r="A2080" t="s">
        <v>3678</v>
      </c>
      <c r="B2080" t="s">
        <v>5</v>
      </c>
      <c r="C2080" t="s">
        <v>1732</v>
      </c>
      <c r="D2080" t="s">
        <v>6888</v>
      </c>
      <c r="E2080" t="s">
        <v>1706</v>
      </c>
    </row>
    <row r="2081" spans="1:5">
      <c r="A2081" t="s">
        <v>3679</v>
      </c>
      <c r="B2081" t="s">
        <v>5</v>
      </c>
      <c r="C2081" t="s">
        <v>1732</v>
      </c>
      <c r="D2081" t="s">
        <v>6888</v>
      </c>
      <c r="E2081" t="s">
        <v>1707</v>
      </c>
    </row>
    <row r="2082" spans="1:5">
      <c r="A2082" t="s">
        <v>3680</v>
      </c>
      <c r="B2082" t="s">
        <v>5</v>
      </c>
      <c r="C2082" t="s">
        <v>1732</v>
      </c>
      <c r="D2082" t="s">
        <v>6888</v>
      </c>
      <c r="E2082" t="s">
        <v>1708</v>
      </c>
    </row>
    <row r="2083" spans="1:5">
      <c r="A2083" t="s">
        <v>3681</v>
      </c>
      <c r="B2083" t="s">
        <v>5</v>
      </c>
      <c r="C2083" t="s">
        <v>1732</v>
      </c>
      <c r="D2083" t="s">
        <v>6888</v>
      </c>
      <c r="E2083" t="s">
        <v>1709</v>
      </c>
    </row>
    <row r="2084" spans="1:5">
      <c r="A2084" t="s">
        <v>3682</v>
      </c>
      <c r="B2084" t="s">
        <v>5</v>
      </c>
      <c r="C2084" t="s">
        <v>1732</v>
      </c>
      <c r="D2084" t="s">
        <v>6888</v>
      </c>
      <c r="E2084" t="s">
        <v>1710</v>
      </c>
    </row>
    <row r="2085" spans="1:5">
      <c r="A2085" t="s">
        <v>3683</v>
      </c>
      <c r="B2085" t="s">
        <v>5</v>
      </c>
      <c r="C2085" t="s">
        <v>1732</v>
      </c>
      <c r="D2085" t="s">
        <v>6888</v>
      </c>
      <c r="E2085" t="s">
        <v>1711</v>
      </c>
    </row>
    <row r="2086" spans="1:5">
      <c r="A2086" t="s">
        <v>3684</v>
      </c>
      <c r="B2086" t="s">
        <v>5</v>
      </c>
      <c r="C2086" t="s">
        <v>1732</v>
      </c>
      <c r="D2086" t="s">
        <v>6888</v>
      </c>
      <c r="E2086" t="s">
        <v>1712</v>
      </c>
    </row>
    <row r="2087" spans="1:5">
      <c r="A2087" t="s">
        <v>3685</v>
      </c>
      <c r="B2087" t="s">
        <v>5</v>
      </c>
      <c r="C2087" t="s">
        <v>1732</v>
      </c>
      <c r="D2087" t="s">
        <v>6888</v>
      </c>
      <c r="E2087" t="s">
        <v>1713</v>
      </c>
    </row>
    <row r="2088" spans="1:5">
      <c r="A2088" t="s">
        <v>3686</v>
      </c>
      <c r="B2088" t="s">
        <v>5</v>
      </c>
      <c r="C2088" t="s">
        <v>1732</v>
      </c>
      <c r="D2088" t="s">
        <v>6888</v>
      </c>
      <c r="E2088" t="s">
        <v>1714</v>
      </c>
    </row>
    <row r="2089" spans="1:5">
      <c r="A2089" t="s">
        <v>3687</v>
      </c>
      <c r="B2089" t="s">
        <v>5</v>
      </c>
      <c r="C2089" t="s">
        <v>1732</v>
      </c>
      <c r="D2089" t="s">
        <v>6888</v>
      </c>
      <c r="E2089" t="s">
        <v>1715</v>
      </c>
    </row>
    <row r="2090" spans="1:5">
      <c r="A2090" t="s">
        <v>3688</v>
      </c>
      <c r="B2090" t="s">
        <v>5</v>
      </c>
      <c r="C2090" t="s">
        <v>1732</v>
      </c>
      <c r="D2090" t="s">
        <v>6889</v>
      </c>
      <c r="E2090" t="s">
        <v>1702</v>
      </c>
    </row>
    <row r="2091" spans="1:5">
      <c r="A2091" t="s">
        <v>3689</v>
      </c>
      <c r="B2091" t="s">
        <v>5</v>
      </c>
      <c r="C2091" t="s">
        <v>1732</v>
      </c>
      <c r="D2091" t="s">
        <v>6889</v>
      </c>
      <c r="E2091" t="s">
        <v>1705</v>
      </c>
    </row>
    <row r="2092" spans="1:5">
      <c r="A2092" t="s">
        <v>3690</v>
      </c>
      <c r="B2092" t="s">
        <v>5</v>
      </c>
      <c r="C2092" t="s">
        <v>1732</v>
      </c>
      <c r="D2092" t="s">
        <v>6889</v>
      </c>
      <c r="E2092" t="s">
        <v>1706</v>
      </c>
    </row>
    <row r="2093" spans="1:5">
      <c r="A2093" t="s">
        <v>3691</v>
      </c>
      <c r="B2093" t="s">
        <v>5</v>
      </c>
      <c r="C2093" t="s">
        <v>1732</v>
      </c>
      <c r="D2093" t="s">
        <v>6889</v>
      </c>
      <c r="E2093" t="s">
        <v>1707</v>
      </c>
    </row>
    <row r="2094" spans="1:5">
      <c r="A2094" t="s">
        <v>3692</v>
      </c>
      <c r="B2094" t="s">
        <v>5</v>
      </c>
      <c r="C2094" t="s">
        <v>1732</v>
      </c>
      <c r="D2094" t="s">
        <v>6889</v>
      </c>
      <c r="E2094" t="s">
        <v>1708</v>
      </c>
    </row>
    <row r="2095" spans="1:5">
      <c r="A2095" t="s">
        <v>3693</v>
      </c>
      <c r="B2095" t="s">
        <v>5</v>
      </c>
      <c r="C2095" t="s">
        <v>1732</v>
      </c>
      <c r="D2095" t="s">
        <v>6889</v>
      </c>
      <c r="E2095" t="s">
        <v>1709</v>
      </c>
    </row>
    <row r="2096" spans="1:5">
      <c r="A2096" t="s">
        <v>3694</v>
      </c>
      <c r="B2096" t="s">
        <v>5</v>
      </c>
      <c r="C2096" t="s">
        <v>1732</v>
      </c>
      <c r="D2096" t="s">
        <v>6889</v>
      </c>
      <c r="E2096" t="s">
        <v>1710</v>
      </c>
    </row>
    <row r="2097" spans="1:5">
      <c r="A2097" t="s">
        <v>3695</v>
      </c>
      <c r="B2097" t="s">
        <v>5</v>
      </c>
      <c r="C2097" t="s">
        <v>1732</v>
      </c>
      <c r="D2097" t="s">
        <v>6889</v>
      </c>
      <c r="E2097" t="s">
        <v>1711</v>
      </c>
    </row>
    <row r="2098" spans="1:5">
      <c r="A2098" t="s">
        <v>3696</v>
      </c>
      <c r="B2098" t="s">
        <v>5</v>
      </c>
      <c r="C2098" t="s">
        <v>1732</v>
      </c>
      <c r="D2098" t="s">
        <v>6889</v>
      </c>
      <c r="E2098" t="s">
        <v>1712</v>
      </c>
    </row>
    <row r="2099" spans="1:5">
      <c r="A2099" t="s">
        <v>3697</v>
      </c>
      <c r="B2099" t="s">
        <v>5</v>
      </c>
      <c r="C2099" t="s">
        <v>1732</v>
      </c>
      <c r="D2099" t="s">
        <v>6889</v>
      </c>
      <c r="E2099" t="s">
        <v>1713</v>
      </c>
    </row>
    <row r="2100" spans="1:5">
      <c r="A2100" t="s">
        <v>3698</v>
      </c>
      <c r="B2100" t="s">
        <v>5</v>
      </c>
      <c r="C2100" t="s">
        <v>1732</v>
      </c>
      <c r="D2100" t="s">
        <v>6889</v>
      </c>
      <c r="E2100" t="s">
        <v>1714</v>
      </c>
    </row>
    <row r="2101" spans="1:5">
      <c r="A2101" t="s">
        <v>3699</v>
      </c>
      <c r="B2101" t="s">
        <v>5</v>
      </c>
      <c r="C2101" t="s">
        <v>1732</v>
      </c>
      <c r="D2101" t="s">
        <v>6889</v>
      </c>
      <c r="E2101" t="s">
        <v>1715</v>
      </c>
    </row>
    <row r="2102" spans="1:5">
      <c r="A2102" t="s">
        <v>3700</v>
      </c>
      <c r="B2102" t="s">
        <v>5</v>
      </c>
      <c r="C2102" t="s">
        <v>1732</v>
      </c>
      <c r="D2102" t="s">
        <v>6890</v>
      </c>
      <c r="E2102" t="s">
        <v>1702</v>
      </c>
    </row>
    <row r="2103" spans="1:5">
      <c r="A2103" t="s">
        <v>3701</v>
      </c>
      <c r="B2103" t="s">
        <v>5</v>
      </c>
      <c r="C2103" t="s">
        <v>1732</v>
      </c>
      <c r="D2103" t="s">
        <v>6890</v>
      </c>
      <c r="E2103" t="s">
        <v>1705</v>
      </c>
    </row>
    <row r="2104" spans="1:5">
      <c r="A2104" t="s">
        <v>3702</v>
      </c>
      <c r="B2104" t="s">
        <v>5</v>
      </c>
      <c r="C2104" t="s">
        <v>1732</v>
      </c>
      <c r="D2104" t="s">
        <v>6890</v>
      </c>
      <c r="E2104" t="s">
        <v>1706</v>
      </c>
    </row>
    <row r="2105" spans="1:5">
      <c r="A2105" t="s">
        <v>3703</v>
      </c>
      <c r="B2105" t="s">
        <v>5</v>
      </c>
      <c r="C2105" t="s">
        <v>1732</v>
      </c>
      <c r="D2105" t="s">
        <v>6890</v>
      </c>
      <c r="E2105" t="s">
        <v>1707</v>
      </c>
    </row>
    <row r="2106" spans="1:5">
      <c r="A2106" t="s">
        <v>3704</v>
      </c>
      <c r="B2106" t="s">
        <v>5</v>
      </c>
      <c r="C2106" t="s">
        <v>1732</v>
      </c>
      <c r="D2106" t="s">
        <v>6890</v>
      </c>
      <c r="E2106" t="s">
        <v>1708</v>
      </c>
    </row>
    <row r="2107" spans="1:5">
      <c r="A2107" t="s">
        <v>3705</v>
      </c>
      <c r="B2107" t="s">
        <v>5</v>
      </c>
      <c r="C2107" t="s">
        <v>1732</v>
      </c>
      <c r="D2107" t="s">
        <v>6890</v>
      </c>
      <c r="E2107" t="s">
        <v>1709</v>
      </c>
    </row>
    <row r="2108" spans="1:5">
      <c r="A2108" t="s">
        <v>3706</v>
      </c>
      <c r="B2108" t="s">
        <v>5</v>
      </c>
      <c r="C2108" t="s">
        <v>1732</v>
      </c>
      <c r="D2108" t="s">
        <v>6890</v>
      </c>
      <c r="E2108" t="s">
        <v>1710</v>
      </c>
    </row>
    <row r="2109" spans="1:5">
      <c r="A2109" t="s">
        <v>3707</v>
      </c>
      <c r="B2109" t="s">
        <v>5</v>
      </c>
      <c r="C2109" t="s">
        <v>1732</v>
      </c>
      <c r="D2109" t="s">
        <v>6890</v>
      </c>
      <c r="E2109" t="s">
        <v>1711</v>
      </c>
    </row>
    <row r="2110" spans="1:5">
      <c r="A2110" t="s">
        <v>3708</v>
      </c>
      <c r="B2110" t="s">
        <v>5</v>
      </c>
      <c r="C2110" t="s">
        <v>1732</v>
      </c>
      <c r="D2110" t="s">
        <v>6890</v>
      </c>
      <c r="E2110" t="s">
        <v>1712</v>
      </c>
    </row>
    <row r="2111" spans="1:5">
      <c r="A2111" t="s">
        <v>3709</v>
      </c>
      <c r="B2111" t="s">
        <v>5</v>
      </c>
      <c r="C2111" t="s">
        <v>1732</v>
      </c>
      <c r="D2111" t="s">
        <v>6890</v>
      </c>
      <c r="E2111" t="s">
        <v>1713</v>
      </c>
    </row>
    <row r="2112" spans="1:5">
      <c r="A2112" t="s">
        <v>3710</v>
      </c>
      <c r="B2112" t="s">
        <v>5</v>
      </c>
      <c r="C2112" t="s">
        <v>1732</v>
      </c>
      <c r="D2112" t="s">
        <v>6890</v>
      </c>
      <c r="E2112" t="s">
        <v>1714</v>
      </c>
    </row>
    <row r="2113" spans="1:5">
      <c r="A2113" t="s">
        <v>3711</v>
      </c>
      <c r="B2113" t="s">
        <v>5</v>
      </c>
      <c r="C2113" t="s">
        <v>1732</v>
      </c>
      <c r="D2113" t="s">
        <v>6890</v>
      </c>
      <c r="E2113" t="s">
        <v>1715</v>
      </c>
    </row>
    <row r="2114" spans="1:5">
      <c r="A2114" t="s">
        <v>3712</v>
      </c>
      <c r="B2114" t="s">
        <v>5</v>
      </c>
      <c r="C2114" t="s">
        <v>1732</v>
      </c>
      <c r="D2114" t="s">
        <v>6891</v>
      </c>
      <c r="E2114" t="s">
        <v>1702</v>
      </c>
    </row>
    <row r="2115" spans="1:5">
      <c r="A2115" t="s">
        <v>3713</v>
      </c>
      <c r="B2115" t="s">
        <v>5</v>
      </c>
      <c r="C2115" t="s">
        <v>1732</v>
      </c>
      <c r="D2115" t="s">
        <v>6891</v>
      </c>
      <c r="E2115" t="s">
        <v>1705</v>
      </c>
    </row>
    <row r="2116" spans="1:5">
      <c r="A2116" t="s">
        <v>3714</v>
      </c>
      <c r="B2116" t="s">
        <v>5</v>
      </c>
      <c r="C2116" t="s">
        <v>1732</v>
      </c>
      <c r="D2116" t="s">
        <v>6891</v>
      </c>
      <c r="E2116" t="s">
        <v>1706</v>
      </c>
    </row>
    <row r="2117" spans="1:5">
      <c r="A2117" t="s">
        <v>3715</v>
      </c>
      <c r="B2117" t="s">
        <v>5</v>
      </c>
      <c r="C2117" t="s">
        <v>1732</v>
      </c>
      <c r="D2117" t="s">
        <v>6891</v>
      </c>
      <c r="E2117" t="s">
        <v>1707</v>
      </c>
    </row>
    <row r="2118" spans="1:5">
      <c r="A2118" t="s">
        <v>3716</v>
      </c>
      <c r="B2118" t="s">
        <v>5</v>
      </c>
      <c r="C2118" t="s">
        <v>1732</v>
      </c>
      <c r="D2118" t="s">
        <v>6891</v>
      </c>
      <c r="E2118" t="s">
        <v>1708</v>
      </c>
    </row>
    <row r="2119" spans="1:5">
      <c r="A2119" t="s">
        <v>3717</v>
      </c>
      <c r="B2119" t="s">
        <v>5</v>
      </c>
      <c r="C2119" t="s">
        <v>1732</v>
      </c>
      <c r="D2119" t="s">
        <v>6891</v>
      </c>
      <c r="E2119" t="s">
        <v>1709</v>
      </c>
    </row>
    <row r="2120" spans="1:5">
      <c r="A2120" t="s">
        <v>3718</v>
      </c>
      <c r="B2120" t="s">
        <v>5</v>
      </c>
      <c r="C2120" t="s">
        <v>1732</v>
      </c>
      <c r="D2120" t="s">
        <v>6891</v>
      </c>
      <c r="E2120" t="s">
        <v>1710</v>
      </c>
    </row>
    <row r="2121" spans="1:5">
      <c r="A2121" t="s">
        <v>3719</v>
      </c>
      <c r="B2121" t="s">
        <v>5</v>
      </c>
      <c r="C2121" t="s">
        <v>1732</v>
      </c>
      <c r="D2121" t="s">
        <v>6891</v>
      </c>
      <c r="E2121" t="s">
        <v>1711</v>
      </c>
    </row>
    <row r="2122" spans="1:5">
      <c r="A2122" t="s">
        <v>3720</v>
      </c>
      <c r="B2122" t="s">
        <v>5</v>
      </c>
      <c r="C2122" t="s">
        <v>1732</v>
      </c>
      <c r="D2122" t="s">
        <v>6891</v>
      </c>
      <c r="E2122" t="s">
        <v>1712</v>
      </c>
    </row>
    <row r="2123" spans="1:5">
      <c r="A2123" t="s">
        <v>3721</v>
      </c>
      <c r="B2123" t="s">
        <v>5</v>
      </c>
      <c r="C2123" t="s">
        <v>1732</v>
      </c>
      <c r="D2123" t="s">
        <v>6891</v>
      </c>
      <c r="E2123" t="s">
        <v>1713</v>
      </c>
    </row>
    <row r="2124" spans="1:5">
      <c r="A2124" t="s">
        <v>3722</v>
      </c>
      <c r="B2124" t="s">
        <v>5</v>
      </c>
      <c r="C2124" t="s">
        <v>1732</v>
      </c>
      <c r="D2124" t="s">
        <v>6891</v>
      </c>
      <c r="E2124" t="s">
        <v>1714</v>
      </c>
    </row>
    <row r="2125" spans="1:5">
      <c r="A2125" t="s">
        <v>3723</v>
      </c>
      <c r="B2125" t="s">
        <v>5</v>
      </c>
      <c r="C2125" t="s">
        <v>1732</v>
      </c>
      <c r="D2125" t="s">
        <v>6891</v>
      </c>
      <c r="E2125" t="s">
        <v>1715</v>
      </c>
    </row>
    <row r="2126" spans="1:5">
      <c r="A2126" t="s">
        <v>3724</v>
      </c>
      <c r="B2126" t="s">
        <v>5</v>
      </c>
      <c r="C2126" t="s">
        <v>1732</v>
      </c>
      <c r="D2126" t="s">
        <v>6892</v>
      </c>
      <c r="E2126" t="s">
        <v>1702</v>
      </c>
    </row>
    <row r="2127" spans="1:5">
      <c r="A2127" t="s">
        <v>3725</v>
      </c>
      <c r="B2127" t="s">
        <v>5</v>
      </c>
      <c r="C2127" t="s">
        <v>1732</v>
      </c>
      <c r="D2127" t="s">
        <v>6892</v>
      </c>
      <c r="E2127" t="s">
        <v>1705</v>
      </c>
    </row>
    <row r="2128" spans="1:5">
      <c r="A2128" t="s">
        <v>3726</v>
      </c>
      <c r="B2128" t="s">
        <v>5</v>
      </c>
      <c r="C2128" t="s">
        <v>1732</v>
      </c>
      <c r="D2128" t="s">
        <v>6892</v>
      </c>
      <c r="E2128" t="s">
        <v>1706</v>
      </c>
    </row>
    <row r="2129" spans="1:5">
      <c r="A2129" t="s">
        <v>3727</v>
      </c>
      <c r="B2129" t="s">
        <v>5</v>
      </c>
      <c r="C2129" t="s">
        <v>1732</v>
      </c>
      <c r="D2129" t="s">
        <v>6892</v>
      </c>
      <c r="E2129" t="s">
        <v>1707</v>
      </c>
    </row>
    <row r="2130" spans="1:5">
      <c r="A2130" t="s">
        <v>3728</v>
      </c>
      <c r="B2130" t="s">
        <v>5</v>
      </c>
      <c r="C2130" t="s">
        <v>1732</v>
      </c>
      <c r="D2130" t="s">
        <v>6892</v>
      </c>
      <c r="E2130" t="s">
        <v>1708</v>
      </c>
    </row>
    <row r="2131" spans="1:5">
      <c r="A2131" t="s">
        <v>3729</v>
      </c>
      <c r="B2131" t="s">
        <v>5</v>
      </c>
      <c r="C2131" t="s">
        <v>1732</v>
      </c>
      <c r="D2131" t="s">
        <v>6892</v>
      </c>
      <c r="E2131" t="s">
        <v>1709</v>
      </c>
    </row>
    <row r="2132" spans="1:5">
      <c r="A2132" t="s">
        <v>3730</v>
      </c>
      <c r="B2132" t="s">
        <v>5</v>
      </c>
      <c r="C2132" t="s">
        <v>1732</v>
      </c>
      <c r="D2132" t="s">
        <v>6892</v>
      </c>
      <c r="E2132" t="s">
        <v>1710</v>
      </c>
    </row>
    <row r="2133" spans="1:5">
      <c r="A2133" t="s">
        <v>3731</v>
      </c>
      <c r="B2133" t="s">
        <v>5</v>
      </c>
      <c r="C2133" t="s">
        <v>1732</v>
      </c>
      <c r="D2133" t="s">
        <v>6892</v>
      </c>
      <c r="E2133" t="s">
        <v>1711</v>
      </c>
    </row>
    <row r="2134" spans="1:5">
      <c r="A2134" t="s">
        <v>3732</v>
      </c>
      <c r="B2134" t="s">
        <v>5</v>
      </c>
      <c r="C2134" t="s">
        <v>1732</v>
      </c>
      <c r="D2134" t="s">
        <v>6892</v>
      </c>
      <c r="E2134" t="s">
        <v>1712</v>
      </c>
    </row>
    <row r="2135" spans="1:5">
      <c r="A2135" t="s">
        <v>3733</v>
      </c>
      <c r="B2135" t="s">
        <v>5</v>
      </c>
      <c r="C2135" t="s">
        <v>1732</v>
      </c>
      <c r="D2135" t="s">
        <v>6892</v>
      </c>
      <c r="E2135" t="s">
        <v>1713</v>
      </c>
    </row>
    <row r="2136" spans="1:5">
      <c r="A2136" t="s">
        <v>3734</v>
      </c>
      <c r="B2136" t="s">
        <v>5</v>
      </c>
      <c r="C2136" t="s">
        <v>1732</v>
      </c>
      <c r="D2136" t="s">
        <v>6892</v>
      </c>
      <c r="E2136" t="s">
        <v>1714</v>
      </c>
    </row>
    <row r="2137" spans="1:5">
      <c r="A2137" t="s">
        <v>3735</v>
      </c>
      <c r="B2137" t="s">
        <v>5</v>
      </c>
      <c r="C2137" t="s">
        <v>1732</v>
      </c>
      <c r="D2137" t="s">
        <v>6892</v>
      </c>
      <c r="E2137" t="s">
        <v>1715</v>
      </c>
    </row>
    <row r="2138" spans="1:5">
      <c r="A2138" t="s">
        <v>3736</v>
      </c>
      <c r="B2138" t="s">
        <v>5</v>
      </c>
      <c r="C2138" t="s">
        <v>1732</v>
      </c>
      <c r="D2138" t="s">
        <v>6893</v>
      </c>
      <c r="E2138" t="s">
        <v>1702</v>
      </c>
    </row>
    <row r="2139" spans="1:5">
      <c r="A2139" t="s">
        <v>3737</v>
      </c>
      <c r="B2139" t="s">
        <v>5</v>
      </c>
      <c r="C2139" t="s">
        <v>1732</v>
      </c>
      <c r="D2139" t="s">
        <v>6893</v>
      </c>
      <c r="E2139" t="s">
        <v>1705</v>
      </c>
    </row>
    <row r="2140" spans="1:5">
      <c r="A2140" t="s">
        <v>3738</v>
      </c>
      <c r="B2140" t="s">
        <v>5</v>
      </c>
      <c r="C2140" t="s">
        <v>1732</v>
      </c>
      <c r="D2140" t="s">
        <v>6893</v>
      </c>
      <c r="E2140" t="s">
        <v>1706</v>
      </c>
    </row>
    <row r="2141" spans="1:5">
      <c r="A2141" t="s">
        <v>3739</v>
      </c>
      <c r="B2141" t="s">
        <v>5</v>
      </c>
      <c r="C2141" t="s">
        <v>1732</v>
      </c>
      <c r="D2141" t="s">
        <v>6893</v>
      </c>
      <c r="E2141" t="s">
        <v>1707</v>
      </c>
    </row>
    <row r="2142" spans="1:5">
      <c r="A2142" t="s">
        <v>3740</v>
      </c>
      <c r="B2142" t="s">
        <v>5</v>
      </c>
      <c r="C2142" t="s">
        <v>1732</v>
      </c>
      <c r="D2142" t="s">
        <v>6893</v>
      </c>
      <c r="E2142" t="s">
        <v>1708</v>
      </c>
    </row>
    <row r="2143" spans="1:5">
      <c r="A2143" t="s">
        <v>3741</v>
      </c>
      <c r="B2143" t="s">
        <v>5</v>
      </c>
      <c r="C2143" t="s">
        <v>1732</v>
      </c>
      <c r="D2143" t="s">
        <v>6893</v>
      </c>
      <c r="E2143" t="s">
        <v>1709</v>
      </c>
    </row>
    <row r="2144" spans="1:5">
      <c r="A2144" t="s">
        <v>3742</v>
      </c>
      <c r="B2144" t="s">
        <v>5</v>
      </c>
      <c r="C2144" t="s">
        <v>1732</v>
      </c>
      <c r="D2144" t="s">
        <v>6893</v>
      </c>
      <c r="E2144" t="s">
        <v>1710</v>
      </c>
    </row>
    <row r="2145" spans="1:5">
      <c r="A2145" t="s">
        <v>3743</v>
      </c>
      <c r="B2145" t="s">
        <v>5</v>
      </c>
      <c r="C2145" t="s">
        <v>1732</v>
      </c>
      <c r="D2145" t="s">
        <v>6893</v>
      </c>
      <c r="E2145" t="s">
        <v>1711</v>
      </c>
    </row>
    <row r="2146" spans="1:5">
      <c r="A2146" t="s">
        <v>3744</v>
      </c>
      <c r="B2146" t="s">
        <v>5</v>
      </c>
      <c r="C2146" t="s">
        <v>1732</v>
      </c>
      <c r="D2146" t="s">
        <v>6893</v>
      </c>
      <c r="E2146" t="s">
        <v>1712</v>
      </c>
    </row>
    <row r="2147" spans="1:5">
      <c r="A2147" t="s">
        <v>3745</v>
      </c>
      <c r="B2147" t="s">
        <v>5</v>
      </c>
      <c r="C2147" t="s">
        <v>1732</v>
      </c>
      <c r="D2147" t="s">
        <v>6893</v>
      </c>
      <c r="E2147" t="s">
        <v>1713</v>
      </c>
    </row>
    <row r="2148" spans="1:5">
      <c r="A2148" t="s">
        <v>3746</v>
      </c>
      <c r="B2148" t="s">
        <v>5</v>
      </c>
      <c r="C2148" t="s">
        <v>1732</v>
      </c>
      <c r="D2148" t="s">
        <v>6893</v>
      </c>
      <c r="E2148" t="s">
        <v>1714</v>
      </c>
    </row>
    <row r="2149" spans="1:5">
      <c r="A2149" t="s">
        <v>3747</v>
      </c>
      <c r="B2149" t="s">
        <v>5</v>
      </c>
      <c r="C2149" t="s">
        <v>1732</v>
      </c>
      <c r="D2149" t="s">
        <v>6893</v>
      </c>
      <c r="E2149" t="s">
        <v>1715</v>
      </c>
    </row>
    <row r="2150" spans="1:5">
      <c r="A2150" t="s">
        <v>3748</v>
      </c>
      <c r="B2150" t="s">
        <v>5</v>
      </c>
      <c r="C2150" t="s">
        <v>1732</v>
      </c>
      <c r="D2150" t="s">
        <v>6894</v>
      </c>
      <c r="E2150" t="s">
        <v>1702</v>
      </c>
    </row>
    <row r="2151" spans="1:5">
      <c r="A2151" t="s">
        <v>3749</v>
      </c>
      <c r="B2151" t="s">
        <v>5</v>
      </c>
      <c r="C2151" t="s">
        <v>1732</v>
      </c>
      <c r="D2151" t="s">
        <v>6894</v>
      </c>
      <c r="E2151" t="s">
        <v>1705</v>
      </c>
    </row>
    <row r="2152" spans="1:5">
      <c r="A2152" t="s">
        <v>3750</v>
      </c>
      <c r="B2152" t="s">
        <v>5</v>
      </c>
      <c r="C2152" t="s">
        <v>1732</v>
      </c>
      <c r="D2152" t="s">
        <v>6894</v>
      </c>
      <c r="E2152" t="s">
        <v>1706</v>
      </c>
    </row>
    <row r="2153" spans="1:5">
      <c r="A2153" t="s">
        <v>3751</v>
      </c>
      <c r="B2153" t="s">
        <v>5</v>
      </c>
      <c r="C2153" t="s">
        <v>1732</v>
      </c>
      <c r="D2153" t="s">
        <v>6894</v>
      </c>
      <c r="E2153" t="s">
        <v>1707</v>
      </c>
    </row>
    <row r="2154" spans="1:5">
      <c r="A2154" t="s">
        <v>3752</v>
      </c>
      <c r="B2154" t="s">
        <v>5</v>
      </c>
      <c r="C2154" t="s">
        <v>1732</v>
      </c>
      <c r="D2154" t="s">
        <v>6894</v>
      </c>
      <c r="E2154" t="s">
        <v>1708</v>
      </c>
    </row>
    <row r="2155" spans="1:5">
      <c r="A2155" t="s">
        <v>3753</v>
      </c>
      <c r="B2155" t="s">
        <v>5</v>
      </c>
      <c r="C2155" t="s">
        <v>1732</v>
      </c>
      <c r="D2155" t="s">
        <v>6894</v>
      </c>
      <c r="E2155" t="s">
        <v>1709</v>
      </c>
    </row>
    <row r="2156" spans="1:5">
      <c r="A2156" t="s">
        <v>3754</v>
      </c>
      <c r="B2156" t="s">
        <v>5</v>
      </c>
      <c r="C2156" t="s">
        <v>1732</v>
      </c>
      <c r="D2156" t="s">
        <v>6894</v>
      </c>
      <c r="E2156" t="s">
        <v>1710</v>
      </c>
    </row>
    <row r="2157" spans="1:5">
      <c r="A2157" t="s">
        <v>3755</v>
      </c>
      <c r="B2157" t="s">
        <v>5</v>
      </c>
      <c r="C2157" t="s">
        <v>1732</v>
      </c>
      <c r="D2157" t="s">
        <v>6894</v>
      </c>
      <c r="E2157" t="s">
        <v>1711</v>
      </c>
    </row>
    <row r="2158" spans="1:5">
      <c r="A2158" t="s">
        <v>3756</v>
      </c>
      <c r="B2158" t="s">
        <v>5</v>
      </c>
      <c r="C2158" t="s">
        <v>1732</v>
      </c>
      <c r="D2158" t="s">
        <v>6894</v>
      </c>
      <c r="E2158" t="s">
        <v>1712</v>
      </c>
    </row>
    <row r="2159" spans="1:5">
      <c r="A2159" t="s">
        <v>3757</v>
      </c>
      <c r="B2159" t="s">
        <v>5</v>
      </c>
      <c r="C2159" t="s">
        <v>1732</v>
      </c>
      <c r="D2159" t="s">
        <v>6894</v>
      </c>
      <c r="E2159" t="s">
        <v>1713</v>
      </c>
    </row>
    <row r="2160" spans="1:5">
      <c r="A2160" t="s">
        <v>3758</v>
      </c>
      <c r="B2160" t="s">
        <v>5</v>
      </c>
      <c r="C2160" t="s">
        <v>1732</v>
      </c>
      <c r="D2160" t="s">
        <v>6894</v>
      </c>
      <c r="E2160" t="s">
        <v>1714</v>
      </c>
    </row>
    <row r="2161" spans="1:5">
      <c r="A2161" t="s">
        <v>3759</v>
      </c>
      <c r="B2161" t="s">
        <v>5</v>
      </c>
      <c r="C2161" t="s">
        <v>1732</v>
      </c>
      <c r="D2161" t="s">
        <v>6894</v>
      </c>
      <c r="E2161" t="s">
        <v>1715</v>
      </c>
    </row>
    <row r="2162" spans="1:5">
      <c r="A2162" t="s">
        <v>3760</v>
      </c>
      <c r="B2162" t="s">
        <v>5</v>
      </c>
      <c r="C2162" t="s">
        <v>1732</v>
      </c>
      <c r="D2162" t="s">
        <v>6895</v>
      </c>
      <c r="E2162" t="s">
        <v>1702</v>
      </c>
    </row>
    <row r="2163" spans="1:5">
      <c r="A2163" t="s">
        <v>3761</v>
      </c>
      <c r="B2163" t="s">
        <v>5</v>
      </c>
      <c r="C2163" t="s">
        <v>1732</v>
      </c>
      <c r="D2163" t="s">
        <v>6895</v>
      </c>
      <c r="E2163" t="s">
        <v>1705</v>
      </c>
    </row>
    <row r="2164" spans="1:5">
      <c r="A2164" t="s">
        <v>3762</v>
      </c>
      <c r="B2164" t="s">
        <v>5</v>
      </c>
      <c r="C2164" t="s">
        <v>1732</v>
      </c>
      <c r="D2164" t="s">
        <v>6895</v>
      </c>
      <c r="E2164" t="s">
        <v>1706</v>
      </c>
    </row>
    <row r="2165" spans="1:5">
      <c r="A2165" t="s">
        <v>3763</v>
      </c>
      <c r="B2165" t="s">
        <v>5</v>
      </c>
      <c r="C2165" t="s">
        <v>1732</v>
      </c>
      <c r="D2165" t="s">
        <v>6895</v>
      </c>
      <c r="E2165" t="s">
        <v>1707</v>
      </c>
    </row>
    <row r="2166" spans="1:5">
      <c r="A2166" t="s">
        <v>3764</v>
      </c>
      <c r="B2166" t="s">
        <v>5</v>
      </c>
      <c r="C2166" t="s">
        <v>1732</v>
      </c>
      <c r="D2166" t="s">
        <v>6895</v>
      </c>
      <c r="E2166" t="s">
        <v>1708</v>
      </c>
    </row>
    <row r="2167" spans="1:5">
      <c r="A2167" t="s">
        <v>3765</v>
      </c>
      <c r="B2167" t="s">
        <v>5</v>
      </c>
      <c r="C2167" t="s">
        <v>1732</v>
      </c>
      <c r="D2167" t="s">
        <v>6895</v>
      </c>
      <c r="E2167" t="s">
        <v>1709</v>
      </c>
    </row>
    <row r="2168" spans="1:5">
      <c r="A2168" t="s">
        <v>3766</v>
      </c>
      <c r="B2168" t="s">
        <v>5</v>
      </c>
      <c r="C2168" t="s">
        <v>1732</v>
      </c>
      <c r="D2168" t="s">
        <v>6895</v>
      </c>
      <c r="E2168" t="s">
        <v>1710</v>
      </c>
    </row>
    <row r="2169" spans="1:5">
      <c r="A2169" t="s">
        <v>3767</v>
      </c>
      <c r="B2169" t="s">
        <v>5</v>
      </c>
      <c r="C2169" t="s">
        <v>1732</v>
      </c>
      <c r="D2169" t="s">
        <v>6895</v>
      </c>
      <c r="E2169" t="s">
        <v>1711</v>
      </c>
    </row>
    <row r="2170" spans="1:5">
      <c r="A2170" t="s">
        <v>3768</v>
      </c>
      <c r="B2170" t="s">
        <v>5</v>
      </c>
      <c r="C2170" t="s">
        <v>1732</v>
      </c>
      <c r="D2170" t="s">
        <v>6895</v>
      </c>
      <c r="E2170" t="s">
        <v>1712</v>
      </c>
    </row>
    <row r="2171" spans="1:5">
      <c r="A2171" t="s">
        <v>3769</v>
      </c>
      <c r="B2171" t="s">
        <v>5</v>
      </c>
      <c r="C2171" t="s">
        <v>1732</v>
      </c>
      <c r="D2171" t="s">
        <v>6895</v>
      </c>
      <c r="E2171" t="s">
        <v>1713</v>
      </c>
    </row>
    <row r="2172" spans="1:5">
      <c r="A2172" t="s">
        <v>3770</v>
      </c>
      <c r="B2172" t="s">
        <v>5</v>
      </c>
      <c r="C2172" t="s">
        <v>1732</v>
      </c>
      <c r="D2172" t="s">
        <v>6895</v>
      </c>
      <c r="E2172" t="s">
        <v>1714</v>
      </c>
    </row>
    <row r="2173" spans="1:5">
      <c r="A2173" t="s">
        <v>3771</v>
      </c>
      <c r="B2173" t="s">
        <v>5</v>
      </c>
      <c r="C2173" t="s">
        <v>1732</v>
      </c>
      <c r="D2173" t="s">
        <v>6895</v>
      </c>
      <c r="E2173" t="s">
        <v>1715</v>
      </c>
    </row>
    <row r="2174" spans="1:5">
      <c r="A2174" t="s">
        <v>3772</v>
      </c>
      <c r="B2174" t="s">
        <v>5</v>
      </c>
      <c r="C2174" t="s">
        <v>1732</v>
      </c>
      <c r="D2174" t="s">
        <v>6896</v>
      </c>
      <c r="E2174" t="s">
        <v>1702</v>
      </c>
    </row>
    <row r="2175" spans="1:5">
      <c r="A2175" t="s">
        <v>3773</v>
      </c>
      <c r="B2175" t="s">
        <v>5</v>
      </c>
      <c r="C2175" t="s">
        <v>1732</v>
      </c>
      <c r="D2175" t="s">
        <v>6896</v>
      </c>
      <c r="E2175" t="s">
        <v>1705</v>
      </c>
    </row>
    <row r="2176" spans="1:5">
      <c r="A2176" t="s">
        <v>3774</v>
      </c>
      <c r="B2176" t="s">
        <v>5</v>
      </c>
      <c r="C2176" t="s">
        <v>1732</v>
      </c>
      <c r="D2176" t="s">
        <v>6896</v>
      </c>
      <c r="E2176" t="s">
        <v>1706</v>
      </c>
    </row>
    <row r="2177" spans="1:5">
      <c r="A2177" t="s">
        <v>3775</v>
      </c>
      <c r="B2177" t="s">
        <v>5</v>
      </c>
      <c r="C2177" t="s">
        <v>1732</v>
      </c>
      <c r="D2177" t="s">
        <v>6896</v>
      </c>
      <c r="E2177" t="s">
        <v>1707</v>
      </c>
    </row>
    <row r="2178" spans="1:5">
      <c r="A2178" t="s">
        <v>3776</v>
      </c>
      <c r="B2178" t="s">
        <v>5</v>
      </c>
      <c r="C2178" t="s">
        <v>1732</v>
      </c>
      <c r="D2178" t="s">
        <v>6896</v>
      </c>
      <c r="E2178" t="s">
        <v>1708</v>
      </c>
    </row>
    <row r="2179" spans="1:5">
      <c r="A2179" t="s">
        <v>3777</v>
      </c>
      <c r="B2179" t="s">
        <v>5</v>
      </c>
      <c r="C2179" t="s">
        <v>1732</v>
      </c>
      <c r="D2179" t="s">
        <v>6896</v>
      </c>
      <c r="E2179" t="s">
        <v>1709</v>
      </c>
    </row>
    <row r="2180" spans="1:5">
      <c r="A2180" t="s">
        <v>3778</v>
      </c>
      <c r="B2180" t="s">
        <v>5</v>
      </c>
      <c r="C2180" t="s">
        <v>1732</v>
      </c>
      <c r="D2180" t="s">
        <v>6896</v>
      </c>
      <c r="E2180" t="s">
        <v>1710</v>
      </c>
    </row>
    <row r="2181" spans="1:5">
      <c r="A2181" t="s">
        <v>3779</v>
      </c>
      <c r="B2181" t="s">
        <v>5</v>
      </c>
      <c r="C2181" t="s">
        <v>1732</v>
      </c>
      <c r="D2181" t="s">
        <v>6896</v>
      </c>
      <c r="E2181" t="s">
        <v>1711</v>
      </c>
    </row>
    <row r="2182" spans="1:5">
      <c r="A2182" t="s">
        <v>3780</v>
      </c>
      <c r="B2182" t="s">
        <v>5</v>
      </c>
      <c r="C2182" t="s">
        <v>1732</v>
      </c>
      <c r="D2182" t="s">
        <v>6896</v>
      </c>
      <c r="E2182" t="s">
        <v>1712</v>
      </c>
    </row>
    <row r="2183" spans="1:5">
      <c r="A2183" t="s">
        <v>3781</v>
      </c>
      <c r="B2183" t="s">
        <v>5</v>
      </c>
      <c r="C2183" t="s">
        <v>1732</v>
      </c>
      <c r="D2183" t="s">
        <v>6896</v>
      </c>
      <c r="E2183" t="s">
        <v>1713</v>
      </c>
    </row>
    <row r="2184" spans="1:5">
      <c r="A2184" t="s">
        <v>3782</v>
      </c>
      <c r="B2184" t="s">
        <v>5</v>
      </c>
      <c r="C2184" t="s">
        <v>1732</v>
      </c>
      <c r="D2184" t="s">
        <v>6896</v>
      </c>
      <c r="E2184" t="s">
        <v>1714</v>
      </c>
    </row>
    <row r="2185" spans="1:5">
      <c r="A2185" t="s">
        <v>3783</v>
      </c>
      <c r="B2185" t="s">
        <v>5</v>
      </c>
      <c r="C2185" t="s">
        <v>1732</v>
      </c>
      <c r="D2185" t="s">
        <v>6896</v>
      </c>
      <c r="E2185" t="s">
        <v>1715</v>
      </c>
    </row>
    <row r="2186" spans="1:5">
      <c r="A2186" t="s">
        <v>3784</v>
      </c>
      <c r="B2186" t="s">
        <v>5</v>
      </c>
      <c r="C2186" t="s">
        <v>1732</v>
      </c>
      <c r="D2186" t="s">
        <v>6897</v>
      </c>
      <c r="E2186" t="s">
        <v>1702</v>
      </c>
    </row>
    <row r="2187" spans="1:5">
      <c r="A2187" t="s">
        <v>3785</v>
      </c>
      <c r="B2187" t="s">
        <v>5</v>
      </c>
      <c r="C2187" t="s">
        <v>1732</v>
      </c>
      <c r="D2187" t="s">
        <v>6897</v>
      </c>
      <c r="E2187" t="s">
        <v>1705</v>
      </c>
    </row>
    <row r="2188" spans="1:5">
      <c r="A2188" t="s">
        <v>3786</v>
      </c>
      <c r="B2188" t="s">
        <v>5</v>
      </c>
      <c r="C2188" t="s">
        <v>1732</v>
      </c>
      <c r="D2188" t="s">
        <v>6897</v>
      </c>
      <c r="E2188" t="s">
        <v>1706</v>
      </c>
    </row>
    <row r="2189" spans="1:5">
      <c r="A2189" t="s">
        <v>3787</v>
      </c>
      <c r="B2189" t="s">
        <v>5</v>
      </c>
      <c r="C2189" t="s">
        <v>1732</v>
      </c>
      <c r="D2189" t="s">
        <v>6897</v>
      </c>
      <c r="E2189" t="s">
        <v>1707</v>
      </c>
    </row>
    <row r="2190" spans="1:5">
      <c r="A2190" t="s">
        <v>3788</v>
      </c>
      <c r="B2190" t="s">
        <v>5</v>
      </c>
      <c r="C2190" t="s">
        <v>1732</v>
      </c>
      <c r="D2190" t="s">
        <v>6897</v>
      </c>
      <c r="E2190" t="s">
        <v>1708</v>
      </c>
    </row>
    <row r="2191" spans="1:5">
      <c r="A2191" t="s">
        <v>3789</v>
      </c>
      <c r="B2191" t="s">
        <v>5</v>
      </c>
      <c r="C2191" t="s">
        <v>1732</v>
      </c>
      <c r="D2191" t="s">
        <v>6897</v>
      </c>
      <c r="E2191" t="s">
        <v>1709</v>
      </c>
    </row>
    <row r="2192" spans="1:5">
      <c r="A2192" t="s">
        <v>3790</v>
      </c>
      <c r="B2192" t="s">
        <v>5</v>
      </c>
      <c r="C2192" t="s">
        <v>1732</v>
      </c>
      <c r="D2192" t="s">
        <v>6897</v>
      </c>
      <c r="E2192" t="s">
        <v>1710</v>
      </c>
    </row>
    <row r="2193" spans="1:5">
      <c r="A2193" t="s">
        <v>3791</v>
      </c>
      <c r="B2193" t="s">
        <v>5</v>
      </c>
      <c r="C2193" t="s">
        <v>1732</v>
      </c>
      <c r="D2193" t="s">
        <v>6897</v>
      </c>
      <c r="E2193" t="s">
        <v>1711</v>
      </c>
    </row>
    <row r="2194" spans="1:5">
      <c r="A2194" t="s">
        <v>3792</v>
      </c>
      <c r="B2194" t="s">
        <v>5</v>
      </c>
      <c r="C2194" t="s">
        <v>1732</v>
      </c>
      <c r="D2194" t="s">
        <v>6897</v>
      </c>
      <c r="E2194" t="s">
        <v>1712</v>
      </c>
    </row>
    <row r="2195" spans="1:5">
      <c r="A2195" t="s">
        <v>3793</v>
      </c>
      <c r="B2195" t="s">
        <v>5</v>
      </c>
      <c r="C2195" t="s">
        <v>1732</v>
      </c>
      <c r="D2195" t="s">
        <v>6897</v>
      </c>
      <c r="E2195" t="s">
        <v>1713</v>
      </c>
    </row>
    <row r="2196" spans="1:5">
      <c r="A2196" t="s">
        <v>3794</v>
      </c>
      <c r="B2196" t="s">
        <v>5</v>
      </c>
      <c r="C2196" t="s">
        <v>1732</v>
      </c>
      <c r="D2196" t="s">
        <v>6897</v>
      </c>
      <c r="E2196" t="s">
        <v>1714</v>
      </c>
    </row>
    <row r="2197" spans="1:5">
      <c r="A2197" t="s">
        <v>3795</v>
      </c>
      <c r="B2197" t="s">
        <v>5</v>
      </c>
      <c r="C2197" t="s">
        <v>1732</v>
      </c>
      <c r="D2197" t="s">
        <v>6897</v>
      </c>
      <c r="E2197" t="s">
        <v>1715</v>
      </c>
    </row>
    <row r="2198" spans="1:5">
      <c r="A2198" t="s">
        <v>3796</v>
      </c>
      <c r="B2198" t="s">
        <v>5</v>
      </c>
      <c r="C2198" t="s">
        <v>1732</v>
      </c>
      <c r="D2198" t="s">
        <v>6898</v>
      </c>
      <c r="E2198" t="s">
        <v>1702</v>
      </c>
    </row>
    <row r="2199" spans="1:5">
      <c r="A2199" t="s">
        <v>3797</v>
      </c>
      <c r="B2199" t="s">
        <v>5</v>
      </c>
      <c r="C2199" t="s">
        <v>1732</v>
      </c>
      <c r="D2199" t="s">
        <v>6898</v>
      </c>
      <c r="E2199" t="s">
        <v>1705</v>
      </c>
    </row>
    <row r="2200" spans="1:5">
      <c r="A2200" t="s">
        <v>3798</v>
      </c>
      <c r="B2200" t="s">
        <v>5</v>
      </c>
      <c r="C2200" t="s">
        <v>1732</v>
      </c>
      <c r="D2200" t="s">
        <v>6898</v>
      </c>
      <c r="E2200" t="s">
        <v>1706</v>
      </c>
    </row>
    <row r="2201" spans="1:5">
      <c r="A2201" t="s">
        <v>3799</v>
      </c>
      <c r="B2201" t="s">
        <v>5</v>
      </c>
      <c r="C2201" t="s">
        <v>1732</v>
      </c>
      <c r="D2201" t="s">
        <v>6898</v>
      </c>
      <c r="E2201" t="s">
        <v>1707</v>
      </c>
    </row>
    <row r="2202" spans="1:5">
      <c r="A2202" t="s">
        <v>3800</v>
      </c>
      <c r="B2202" t="s">
        <v>5</v>
      </c>
      <c r="C2202" t="s">
        <v>1732</v>
      </c>
      <c r="D2202" t="s">
        <v>6898</v>
      </c>
      <c r="E2202" t="s">
        <v>1708</v>
      </c>
    </row>
    <row r="2203" spans="1:5">
      <c r="A2203" t="s">
        <v>3801</v>
      </c>
      <c r="B2203" t="s">
        <v>5</v>
      </c>
      <c r="C2203" t="s">
        <v>1732</v>
      </c>
      <c r="D2203" t="s">
        <v>6898</v>
      </c>
      <c r="E2203" t="s">
        <v>1709</v>
      </c>
    </row>
    <row r="2204" spans="1:5">
      <c r="A2204" t="s">
        <v>3802</v>
      </c>
      <c r="B2204" t="s">
        <v>5</v>
      </c>
      <c r="C2204" t="s">
        <v>1732</v>
      </c>
      <c r="D2204" t="s">
        <v>6898</v>
      </c>
      <c r="E2204" t="s">
        <v>1710</v>
      </c>
    </row>
    <row r="2205" spans="1:5">
      <c r="A2205" t="s">
        <v>3803</v>
      </c>
      <c r="B2205" t="s">
        <v>5</v>
      </c>
      <c r="C2205" t="s">
        <v>1732</v>
      </c>
      <c r="D2205" t="s">
        <v>6898</v>
      </c>
      <c r="E2205" t="s">
        <v>1711</v>
      </c>
    </row>
    <row r="2206" spans="1:5">
      <c r="A2206" t="s">
        <v>3804</v>
      </c>
      <c r="B2206" t="s">
        <v>5</v>
      </c>
      <c r="C2206" t="s">
        <v>1732</v>
      </c>
      <c r="D2206" t="s">
        <v>6898</v>
      </c>
      <c r="E2206" t="s">
        <v>1712</v>
      </c>
    </row>
    <row r="2207" spans="1:5">
      <c r="A2207" t="s">
        <v>3805</v>
      </c>
      <c r="B2207" t="s">
        <v>5</v>
      </c>
      <c r="C2207" t="s">
        <v>1732</v>
      </c>
      <c r="D2207" t="s">
        <v>6898</v>
      </c>
      <c r="E2207" t="s">
        <v>1713</v>
      </c>
    </row>
    <row r="2208" spans="1:5">
      <c r="A2208" t="s">
        <v>3806</v>
      </c>
      <c r="B2208" t="s">
        <v>5</v>
      </c>
      <c r="C2208" t="s">
        <v>1732</v>
      </c>
      <c r="D2208" t="s">
        <v>6898</v>
      </c>
      <c r="E2208" t="s">
        <v>1714</v>
      </c>
    </row>
    <row r="2209" spans="1:5">
      <c r="A2209" t="s">
        <v>3807</v>
      </c>
      <c r="B2209" t="s">
        <v>5</v>
      </c>
      <c r="C2209" t="s">
        <v>1732</v>
      </c>
      <c r="D2209" t="s">
        <v>6898</v>
      </c>
      <c r="E2209" t="s">
        <v>1715</v>
      </c>
    </row>
    <row r="2210" spans="1:5">
      <c r="A2210" t="s">
        <v>3808</v>
      </c>
      <c r="B2210" t="s">
        <v>5</v>
      </c>
      <c r="C2210" t="s">
        <v>1732</v>
      </c>
      <c r="D2210" t="s">
        <v>6899</v>
      </c>
      <c r="E2210" t="s">
        <v>1702</v>
      </c>
    </row>
    <row r="2211" spans="1:5">
      <c r="A2211" t="s">
        <v>3809</v>
      </c>
      <c r="B2211" t="s">
        <v>5</v>
      </c>
      <c r="C2211" t="s">
        <v>1732</v>
      </c>
      <c r="D2211" t="s">
        <v>6899</v>
      </c>
      <c r="E2211" t="s">
        <v>1705</v>
      </c>
    </row>
    <row r="2212" spans="1:5">
      <c r="A2212" t="s">
        <v>3810</v>
      </c>
      <c r="B2212" t="s">
        <v>5</v>
      </c>
      <c r="C2212" t="s">
        <v>1732</v>
      </c>
      <c r="D2212" t="s">
        <v>6899</v>
      </c>
      <c r="E2212" t="s">
        <v>1706</v>
      </c>
    </row>
    <row r="2213" spans="1:5">
      <c r="A2213" t="s">
        <v>3811</v>
      </c>
      <c r="B2213" t="s">
        <v>5</v>
      </c>
      <c r="C2213" t="s">
        <v>1732</v>
      </c>
      <c r="D2213" t="s">
        <v>6899</v>
      </c>
      <c r="E2213" t="s">
        <v>1707</v>
      </c>
    </row>
    <row r="2214" spans="1:5">
      <c r="A2214" t="s">
        <v>3812</v>
      </c>
      <c r="B2214" t="s">
        <v>5</v>
      </c>
      <c r="C2214" t="s">
        <v>1732</v>
      </c>
      <c r="D2214" t="s">
        <v>6899</v>
      </c>
      <c r="E2214" t="s">
        <v>1708</v>
      </c>
    </row>
    <row r="2215" spans="1:5">
      <c r="A2215" t="s">
        <v>3813</v>
      </c>
      <c r="B2215" t="s">
        <v>5</v>
      </c>
      <c r="C2215" t="s">
        <v>1732</v>
      </c>
      <c r="D2215" t="s">
        <v>6899</v>
      </c>
      <c r="E2215" t="s">
        <v>1709</v>
      </c>
    </row>
    <row r="2216" spans="1:5">
      <c r="A2216" t="s">
        <v>3814</v>
      </c>
      <c r="B2216" t="s">
        <v>5</v>
      </c>
      <c r="C2216" t="s">
        <v>1732</v>
      </c>
      <c r="D2216" t="s">
        <v>6899</v>
      </c>
      <c r="E2216" t="s">
        <v>1710</v>
      </c>
    </row>
    <row r="2217" spans="1:5">
      <c r="A2217" t="s">
        <v>3815</v>
      </c>
      <c r="B2217" t="s">
        <v>5</v>
      </c>
      <c r="C2217" t="s">
        <v>1732</v>
      </c>
      <c r="D2217" t="s">
        <v>6899</v>
      </c>
      <c r="E2217" t="s">
        <v>1711</v>
      </c>
    </row>
    <row r="2218" spans="1:5">
      <c r="A2218" t="s">
        <v>3816</v>
      </c>
      <c r="B2218" t="s">
        <v>5</v>
      </c>
      <c r="C2218" t="s">
        <v>1732</v>
      </c>
      <c r="D2218" t="s">
        <v>6899</v>
      </c>
      <c r="E2218" t="s">
        <v>1712</v>
      </c>
    </row>
    <row r="2219" spans="1:5">
      <c r="A2219" t="s">
        <v>3817</v>
      </c>
      <c r="B2219" t="s">
        <v>5</v>
      </c>
      <c r="C2219" t="s">
        <v>1732</v>
      </c>
      <c r="D2219" t="s">
        <v>6899</v>
      </c>
      <c r="E2219" t="s">
        <v>1713</v>
      </c>
    </row>
    <row r="2220" spans="1:5">
      <c r="A2220" t="s">
        <v>3818</v>
      </c>
      <c r="B2220" t="s">
        <v>5</v>
      </c>
      <c r="C2220" t="s">
        <v>1732</v>
      </c>
      <c r="D2220" t="s">
        <v>6899</v>
      </c>
      <c r="E2220" t="s">
        <v>1714</v>
      </c>
    </row>
    <row r="2221" spans="1:5">
      <c r="A2221" t="s">
        <v>3819</v>
      </c>
      <c r="B2221" t="s">
        <v>5</v>
      </c>
      <c r="C2221" t="s">
        <v>1732</v>
      </c>
      <c r="D2221" t="s">
        <v>6899</v>
      </c>
      <c r="E2221" t="s">
        <v>1715</v>
      </c>
    </row>
    <row r="2222" spans="1:5">
      <c r="A2222" t="s">
        <v>3820</v>
      </c>
      <c r="B2222" t="s">
        <v>5</v>
      </c>
      <c r="C2222" t="s">
        <v>1732</v>
      </c>
      <c r="D2222" t="s">
        <v>6900</v>
      </c>
      <c r="E2222" t="s">
        <v>1702</v>
      </c>
    </row>
    <row r="2223" spans="1:5">
      <c r="A2223" t="s">
        <v>3821</v>
      </c>
      <c r="B2223" t="s">
        <v>5</v>
      </c>
      <c r="C2223" t="s">
        <v>1732</v>
      </c>
      <c r="D2223" t="s">
        <v>6900</v>
      </c>
      <c r="E2223" t="s">
        <v>1705</v>
      </c>
    </row>
    <row r="2224" spans="1:5">
      <c r="A2224" t="s">
        <v>3822</v>
      </c>
      <c r="B2224" t="s">
        <v>5</v>
      </c>
      <c r="C2224" t="s">
        <v>1732</v>
      </c>
      <c r="D2224" t="s">
        <v>6900</v>
      </c>
      <c r="E2224" t="s">
        <v>1706</v>
      </c>
    </row>
    <row r="2225" spans="1:5">
      <c r="A2225" t="s">
        <v>3823</v>
      </c>
      <c r="B2225" t="s">
        <v>5</v>
      </c>
      <c r="C2225" t="s">
        <v>1732</v>
      </c>
      <c r="D2225" t="s">
        <v>6900</v>
      </c>
      <c r="E2225" t="s">
        <v>1707</v>
      </c>
    </row>
    <row r="2226" spans="1:5">
      <c r="A2226" t="s">
        <v>3824</v>
      </c>
      <c r="B2226" t="s">
        <v>5</v>
      </c>
      <c r="C2226" t="s">
        <v>1732</v>
      </c>
      <c r="D2226" t="s">
        <v>6900</v>
      </c>
      <c r="E2226" t="s">
        <v>1708</v>
      </c>
    </row>
    <row r="2227" spans="1:5">
      <c r="A2227" t="s">
        <v>3825</v>
      </c>
      <c r="B2227" t="s">
        <v>5</v>
      </c>
      <c r="C2227" t="s">
        <v>1732</v>
      </c>
      <c r="D2227" t="s">
        <v>6900</v>
      </c>
      <c r="E2227" t="s">
        <v>1709</v>
      </c>
    </row>
    <row r="2228" spans="1:5">
      <c r="A2228" t="s">
        <v>3826</v>
      </c>
      <c r="B2228" t="s">
        <v>5</v>
      </c>
      <c r="C2228" t="s">
        <v>1732</v>
      </c>
      <c r="D2228" t="s">
        <v>6900</v>
      </c>
      <c r="E2228" t="s">
        <v>1710</v>
      </c>
    </row>
    <row r="2229" spans="1:5">
      <c r="A2229" t="s">
        <v>3827</v>
      </c>
      <c r="B2229" t="s">
        <v>5</v>
      </c>
      <c r="C2229" t="s">
        <v>1732</v>
      </c>
      <c r="D2229" t="s">
        <v>6900</v>
      </c>
      <c r="E2229" t="s">
        <v>1711</v>
      </c>
    </row>
    <row r="2230" spans="1:5">
      <c r="A2230" t="s">
        <v>3828</v>
      </c>
      <c r="B2230" t="s">
        <v>5</v>
      </c>
      <c r="C2230" t="s">
        <v>1732</v>
      </c>
      <c r="D2230" t="s">
        <v>6900</v>
      </c>
      <c r="E2230" t="s">
        <v>1712</v>
      </c>
    </row>
    <row r="2231" spans="1:5">
      <c r="A2231" t="s">
        <v>3829</v>
      </c>
      <c r="B2231" t="s">
        <v>5</v>
      </c>
      <c r="C2231" t="s">
        <v>1732</v>
      </c>
      <c r="D2231" t="s">
        <v>6900</v>
      </c>
      <c r="E2231" t="s">
        <v>1713</v>
      </c>
    </row>
    <row r="2232" spans="1:5">
      <c r="A2232" t="s">
        <v>3830</v>
      </c>
      <c r="B2232" t="s">
        <v>5</v>
      </c>
      <c r="C2232" t="s">
        <v>1732</v>
      </c>
      <c r="D2232" t="s">
        <v>6900</v>
      </c>
      <c r="E2232" t="s">
        <v>1714</v>
      </c>
    </row>
    <row r="2233" spans="1:5">
      <c r="A2233" t="s">
        <v>3831</v>
      </c>
      <c r="B2233" t="s">
        <v>5</v>
      </c>
      <c r="C2233" t="s">
        <v>1732</v>
      </c>
      <c r="D2233" t="s">
        <v>6900</v>
      </c>
      <c r="E2233" t="s">
        <v>1715</v>
      </c>
    </row>
    <row r="2234" spans="1:5">
      <c r="A2234" t="s">
        <v>3832</v>
      </c>
      <c r="B2234" t="s">
        <v>5</v>
      </c>
      <c r="C2234" t="s">
        <v>1732</v>
      </c>
      <c r="D2234" t="s">
        <v>6901</v>
      </c>
      <c r="E2234" t="s">
        <v>1702</v>
      </c>
    </row>
    <row r="2235" spans="1:5">
      <c r="A2235" t="s">
        <v>3833</v>
      </c>
      <c r="B2235" t="s">
        <v>5</v>
      </c>
      <c r="C2235" t="s">
        <v>1732</v>
      </c>
      <c r="D2235" t="s">
        <v>6901</v>
      </c>
      <c r="E2235" t="s">
        <v>1705</v>
      </c>
    </row>
    <row r="2236" spans="1:5">
      <c r="A2236" t="s">
        <v>3834</v>
      </c>
      <c r="B2236" t="s">
        <v>5</v>
      </c>
      <c r="C2236" t="s">
        <v>1732</v>
      </c>
      <c r="D2236" t="s">
        <v>6901</v>
      </c>
      <c r="E2236" t="s">
        <v>1706</v>
      </c>
    </row>
    <row r="2237" spans="1:5">
      <c r="A2237" t="s">
        <v>3835</v>
      </c>
      <c r="B2237" t="s">
        <v>5</v>
      </c>
      <c r="C2237" t="s">
        <v>1732</v>
      </c>
      <c r="D2237" t="s">
        <v>6901</v>
      </c>
      <c r="E2237" t="s">
        <v>1707</v>
      </c>
    </row>
    <row r="2238" spans="1:5">
      <c r="A2238" t="s">
        <v>3836</v>
      </c>
      <c r="B2238" t="s">
        <v>5</v>
      </c>
      <c r="C2238" t="s">
        <v>1732</v>
      </c>
      <c r="D2238" t="s">
        <v>6901</v>
      </c>
      <c r="E2238" t="s">
        <v>1708</v>
      </c>
    </row>
    <row r="2239" spans="1:5">
      <c r="A2239" t="s">
        <v>3837</v>
      </c>
      <c r="B2239" t="s">
        <v>5</v>
      </c>
      <c r="C2239" t="s">
        <v>1732</v>
      </c>
      <c r="D2239" t="s">
        <v>6901</v>
      </c>
      <c r="E2239" t="s">
        <v>1709</v>
      </c>
    </row>
    <row r="2240" spans="1:5">
      <c r="A2240" t="s">
        <v>3838</v>
      </c>
      <c r="B2240" t="s">
        <v>5</v>
      </c>
      <c r="C2240" t="s">
        <v>1732</v>
      </c>
      <c r="D2240" t="s">
        <v>6901</v>
      </c>
      <c r="E2240" t="s">
        <v>1710</v>
      </c>
    </row>
    <row r="2241" spans="1:5">
      <c r="A2241" t="s">
        <v>3839</v>
      </c>
      <c r="B2241" t="s">
        <v>5</v>
      </c>
      <c r="C2241" t="s">
        <v>1732</v>
      </c>
      <c r="D2241" t="s">
        <v>6901</v>
      </c>
      <c r="E2241" t="s">
        <v>1711</v>
      </c>
    </row>
    <row r="2242" spans="1:5">
      <c r="A2242" t="s">
        <v>3840</v>
      </c>
      <c r="B2242" t="s">
        <v>5</v>
      </c>
      <c r="C2242" t="s">
        <v>1732</v>
      </c>
      <c r="D2242" t="s">
        <v>6901</v>
      </c>
      <c r="E2242" t="s">
        <v>1712</v>
      </c>
    </row>
    <row r="2243" spans="1:5">
      <c r="A2243" t="s">
        <v>3841</v>
      </c>
      <c r="B2243" t="s">
        <v>5</v>
      </c>
      <c r="C2243" t="s">
        <v>1732</v>
      </c>
      <c r="D2243" t="s">
        <v>6901</v>
      </c>
      <c r="E2243" t="s">
        <v>1713</v>
      </c>
    </row>
    <row r="2244" spans="1:5">
      <c r="A2244" t="s">
        <v>3842</v>
      </c>
      <c r="B2244" t="s">
        <v>5</v>
      </c>
      <c r="C2244" t="s">
        <v>1732</v>
      </c>
      <c r="D2244" t="s">
        <v>6901</v>
      </c>
      <c r="E2244" t="s">
        <v>1714</v>
      </c>
    </row>
    <row r="2245" spans="1:5">
      <c r="A2245" t="s">
        <v>3843</v>
      </c>
      <c r="B2245" t="s">
        <v>5</v>
      </c>
      <c r="C2245" t="s">
        <v>1732</v>
      </c>
      <c r="D2245" t="s">
        <v>6901</v>
      </c>
      <c r="E2245" t="s">
        <v>1715</v>
      </c>
    </row>
    <row r="2246" spans="1:5">
      <c r="A2246" t="s">
        <v>3844</v>
      </c>
      <c r="B2246" t="s">
        <v>5</v>
      </c>
      <c r="C2246" t="s">
        <v>1732</v>
      </c>
      <c r="D2246" t="s">
        <v>6902</v>
      </c>
      <c r="E2246" t="s">
        <v>1702</v>
      </c>
    </row>
    <row r="2247" spans="1:5">
      <c r="A2247" t="s">
        <v>3845</v>
      </c>
      <c r="B2247" t="s">
        <v>5</v>
      </c>
      <c r="C2247" t="s">
        <v>1732</v>
      </c>
      <c r="D2247" t="s">
        <v>6902</v>
      </c>
      <c r="E2247" t="s">
        <v>1705</v>
      </c>
    </row>
    <row r="2248" spans="1:5">
      <c r="A2248" t="s">
        <v>3846</v>
      </c>
      <c r="B2248" t="s">
        <v>5</v>
      </c>
      <c r="C2248" t="s">
        <v>1732</v>
      </c>
      <c r="D2248" t="s">
        <v>6902</v>
      </c>
      <c r="E2248" t="s">
        <v>1706</v>
      </c>
    </row>
    <row r="2249" spans="1:5">
      <c r="A2249" t="s">
        <v>3847</v>
      </c>
      <c r="B2249" t="s">
        <v>5</v>
      </c>
      <c r="C2249" t="s">
        <v>1732</v>
      </c>
      <c r="D2249" t="s">
        <v>6902</v>
      </c>
      <c r="E2249" t="s">
        <v>1707</v>
      </c>
    </row>
    <row r="2250" spans="1:5">
      <c r="A2250" t="s">
        <v>3848</v>
      </c>
      <c r="B2250" t="s">
        <v>5</v>
      </c>
      <c r="C2250" t="s">
        <v>1732</v>
      </c>
      <c r="D2250" t="s">
        <v>6902</v>
      </c>
      <c r="E2250" t="s">
        <v>1708</v>
      </c>
    </row>
    <row r="2251" spans="1:5">
      <c r="A2251" t="s">
        <v>3849</v>
      </c>
      <c r="B2251" t="s">
        <v>5</v>
      </c>
      <c r="C2251" t="s">
        <v>1732</v>
      </c>
      <c r="D2251" t="s">
        <v>6902</v>
      </c>
      <c r="E2251" t="s">
        <v>1709</v>
      </c>
    </row>
    <row r="2252" spans="1:5">
      <c r="A2252" t="s">
        <v>3850</v>
      </c>
      <c r="B2252" t="s">
        <v>5</v>
      </c>
      <c r="C2252" t="s">
        <v>1732</v>
      </c>
      <c r="D2252" t="s">
        <v>6902</v>
      </c>
      <c r="E2252" t="s">
        <v>1710</v>
      </c>
    </row>
    <row r="2253" spans="1:5">
      <c r="A2253" t="s">
        <v>3851</v>
      </c>
      <c r="B2253" t="s">
        <v>5</v>
      </c>
      <c r="C2253" t="s">
        <v>1732</v>
      </c>
      <c r="D2253" t="s">
        <v>6902</v>
      </c>
      <c r="E2253" t="s">
        <v>1711</v>
      </c>
    </row>
    <row r="2254" spans="1:5">
      <c r="A2254" t="s">
        <v>3852</v>
      </c>
      <c r="B2254" t="s">
        <v>5</v>
      </c>
      <c r="C2254" t="s">
        <v>1732</v>
      </c>
      <c r="D2254" t="s">
        <v>6902</v>
      </c>
      <c r="E2254" t="s">
        <v>1712</v>
      </c>
    </row>
    <row r="2255" spans="1:5">
      <c r="A2255" t="s">
        <v>3853</v>
      </c>
      <c r="B2255" t="s">
        <v>5</v>
      </c>
      <c r="C2255" t="s">
        <v>1732</v>
      </c>
      <c r="D2255" t="s">
        <v>6902</v>
      </c>
      <c r="E2255" t="s">
        <v>1713</v>
      </c>
    </row>
    <row r="2256" spans="1:5">
      <c r="A2256" t="s">
        <v>3854</v>
      </c>
      <c r="B2256" t="s">
        <v>5</v>
      </c>
      <c r="C2256" t="s">
        <v>1732</v>
      </c>
      <c r="D2256" t="s">
        <v>6902</v>
      </c>
      <c r="E2256" t="s">
        <v>1714</v>
      </c>
    </row>
    <row r="2257" spans="1:5">
      <c r="A2257" t="s">
        <v>3855</v>
      </c>
      <c r="B2257" t="s">
        <v>5</v>
      </c>
      <c r="C2257" t="s">
        <v>1732</v>
      </c>
      <c r="D2257" t="s">
        <v>6902</v>
      </c>
      <c r="E2257" t="s">
        <v>1715</v>
      </c>
    </row>
    <row r="2258" spans="1:5">
      <c r="A2258" t="s">
        <v>3856</v>
      </c>
      <c r="B2258" t="s">
        <v>5</v>
      </c>
      <c r="C2258" t="s">
        <v>1732</v>
      </c>
      <c r="D2258" t="s">
        <v>6903</v>
      </c>
      <c r="E2258" t="s">
        <v>1702</v>
      </c>
    </row>
    <row r="2259" spans="1:5">
      <c r="A2259" t="s">
        <v>3857</v>
      </c>
      <c r="B2259" t="s">
        <v>5</v>
      </c>
      <c r="C2259" t="s">
        <v>1732</v>
      </c>
      <c r="D2259" t="s">
        <v>6903</v>
      </c>
      <c r="E2259" t="s">
        <v>1705</v>
      </c>
    </row>
    <row r="2260" spans="1:5">
      <c r="A2260" t="s">
        <v>3858</v>
      </c>
      <c r="B2260" t="s">
        <v>5</v>
      </c>
      <c r="C2260" t="s">
        <v>1732</v>
      </c>
      <c r="D2260" t="s">
        <v>6903</v>
      </c>
      <c r="E2260" t="s">
        <v>1706</v>
      </c>
    </row>
    <row r="2261" spans="1:5">
      <c r="A2261" t="s">
        <v>3859</v>
      </c>
      <c r="B2261" t="s">
        <v>5</v>
      </c>
      <c r="C2261" t="s">
        <v>1732</v>
      </c>
      <c r="D2261" t="s">
        <v>6903</v>
      </c>
      <c r="E2261" t="s">
        <v>1707</v>
      </c>
    </row>
    <row r="2262" spans="1:5">
      <c r="A2262" t="s">
        <v>3860</v>
      </c>
      <c r="B2262" t="s">
        <v>5</v>
      </c>
      <c r="C2262" t="s">
        <v>1732</v>
      </c>
      <c r="D2262" t="s">
        <v>6903</v>
      </c>
      <c r="E2262" t="s">
        <v>1708</v>
      </c>
    </row>
    <row r="2263" spans="1:5">
      <c r="A2263" t="s">
        <v>3861</v>
      </c>
      <c r="B2263" t="s">
        <v>5</v>
      </c>
      <c r="C2263" t="s">
        <v>1732</v>
      </c>
      <c r="D2263" t="s">
        <v>6903</v>
      </c>
      <c r="E2263" t="s">
        <v>1709</v>
      </c>
    </row>
    <row r="2264" spans="1:5">
      <c r="A2264" t="s">
        <v>3862</v>
      </c>
      <c r="B2264" t="s">
        <v>5</v>
      </c>
      <c r="C2264" t="s">
        <v>1732</v>
      </c>
      <c r="D2264" t="s">
        <v>6903</v>
      </c>
      <c r="E2264" t="s">
        <v>1710</v>
      </c>
    </row>
    <row r="2265" spans="1:5">
      <c r="A2265" t="s">
        <v>3863</v>
      </c>
      <c r="B2265" t="s">
        <v>5</v>
      </c>
      <c r="C2265" t="s">
        <v>1732</v>
      </c>
      <c r="D2265" t="s">
        <v>6903</v>
      </c>
      <c r="E2265" t="s">
        <v>1711</v>
      </c>
    </row>
    <row r="2266" spans="1:5">
      <c r="A2266" t="s">
        <v>3864</v>
      </c>
      <c r="B2266" t="s">
        <v>5</v>
      </c>
      <c r="C2266" t="s">
        <v>1732</v>
      </c>
      <c r="D2266" t="s">
        <v>6903</v>
      </c>
      <c r="E2266" t="s">
        <v>1712</v>
      </c>
    </row>
    <row r="2267" spans="1:5">
      <c r="A2267" t="s">
        <v>3865</v>
      </c>
      <c r="B2267" t="s">
        <v>5</v>
      </c>
      <c r="C2267" t="s">
        <v>1732</v>
      </c>
      <c r="D2267" t="s">
        <v>6903</v>
      </c>
      <c r="E2267" t="s">
        <v>1713</v>
      </c>
    </row>
    <row r="2268" spans="1:5">
      <c r="A2268" t="s">
        <v>3866</v>
      </c>
      <c r="B2268" t="s">
        <v>5</v>
      </c>
      <c r="C2268" t="s">
        <v>1732</v>
      </c>
      <c r="D2268" t="s">
        <v>6903</v>
      </c>
      <c r="E2268" t="s">
        <v>1714</v>
      </c>
    </row>
    <row r="2269" spans="1:5">
      <c r="A2269" t="s">
        <v>3867</v>
      </c>
      <c r="B2269" t="s">
        <v>5</v>
      </c>
      <c r="C2269" t="s">
        <v>1732</v>
      </c>
      <c r="D2269" t="s">
        <v>6903</v>
      </c>
      <c r="E2269" t="s">
        <v>1715</v>
      </c>
    </row>
    <row r="2270" spans="1:5">
      <c r="A2270" t="s">
        <v>3868</v>
      </c>
      <c r="B2270" t="s">
        <v>5</v>
      </c>
      <c r="C2270" t="s">
        <v>1732</v>
      </c>
      <c r="D2270" t="s">
        <v>6904</v>
      </c>
      <c r="E2270" t="s">
        <v>1702</v>
      </c>
    </row>
    <row r="2271" spans="1:5">
      <c r="A2271" t="s">
        <v>3869</v>
      </c>
      <c r="B2271" t="s">
        <v>5</v>
      </c>
      <c r="C2271" t="s">
        <v>1732</v>
      </c>
      <c r="D2271" t="s">
        <v>6904</v>
      </c>
      <c r="E2271" t="s">
        <v>1705</v>
      </c>
    </row>
    <row r="2272" spans="1:5">
      <c r="A2272" t="s">
        <v>3870</v>
      </c>
      <c r="B2272" t="s">
        <v>5</v>
      </c>
      <c r="C2272" t="s">
        <v>1732</v>
      </c>
      <c r="D2272" t="s">
        <v>6904</v>
      </c>
      <c r="E2272" t="s">
        <v>1706</v>
      </c>
    </row>
    <row r="2273" spans="1:5">
      <c r="A2273" t="s">
        <v>3871</v>
      </c>
      <c r="B2273" t="s">
        <v>5</v>
      </c>
      <c r="C2273" t="s">
        <v>1732</v>
      </c>
      <c r="D2273" t="s">
        <v>6904</v>
      </c>
      <c r="E2273" t="s">
        <v>1707</v>
      </c>
    </row>
    <row r="2274" spans="1:5">
      <c r="A2274" t="s">
        <v>3872</v>
      </c>
      <c r="B2274" t="s">
        <v>5</v>
      </c>
      <c r="C2274" t="s">
        <v>1732</v>
      </c>
      <c r="D2274" t="s">
        <v>6904</v>
      </c>
      <c r="E2274" t="s">
        <v>1708</v>
      </c>
    </row>
    <row r="2275" spans="1:5">
      <c r="A2275" t="s">
        <v>3873</v>
      </c>
      <c r="B2275" t="s">
        <v>5</v>
      </c>
      <c r="C2275" t="s">
        <v>1732</v>
      </c>
      <c r="D2275" t="s">
        <v>6904</v>
      </c>
      <c r="E2275" t="s">
        <v>1709</v>
      </c>
    </row>
    <row r="2276" spans="1:5">
      <c r="A2276" t="s">
        <v>3874</v>
      </c>
      <c r="B2276" t="s">
        <v>5</v>
      </c>
      <c r="C2276" t="s">
        <v>1732</v>
      </c>
      <c r="D2276" t="s">
        <v>6904</v>
      </c>
      <c r="E2276" t="s">
        <v>1710</v>
      </c>
    </row>
    <row r="2277" spans="1:5">
      <c r="A2277" t="s">
        <v>3875</v>
      </c>
      <c r="B2277" t="s">
        <v>5</v>
      </c>
      <c r="C2277" t="s">
        <v>1732</v>
      </c>
      <c r="D2277" t="s">
        <v>6904</v>
      </c>
      <c r="E2277" t="s">
        <v>1711</v>
      </c>
    </row>
    <row r="2278" spans="1:5">
      <c r="A2278" t="s">
        <v>3876</v>
      </c>
      <c r="B2278" t="s">
        <v>5</v>
      </c>
      <c r="C2278" t="s">
        <v>1732</v>
      </c>
      <c r="D2278" t="s">
        <v>6904</v>
      </c>
      <c r="E2278" t="s">
        <v>1712</v>
      </c>
    </row>
    <row r="2279" spans="1:5">
      <c r="A2279" t="s">
        <v>3877</v>
      </c>
      <c r="B2279" t="s">
        <v>5</v>
      </c>
      <c r="C2279" t="s">
        <v>1732</v>
      </c>
      <c r="D2279" t="s">
        <v>6904</v>
      </c>
      <c r="E2279" t="s">
        <v>1713</v>
      </c>
    </row>
    <row r="2280" spans="1:5">
      <c r="A2280" t="s">
        <v>3878</v>
      </c>
      <c r="B2280" t="s">
        <v>5</v>
      </c>
      <c r="C2280" t="s">
        <v>1732</v>
      </c>
      <c r="D2280" t="s">
        <v>6904</v>
      </c>
      <c r="E2280" t="s">
        <v>1714</v>
      </c>
    </row>
    <row r="2281" spans="1:5">
      <c r="A2281" t="s">
        <v>3879</v>
      </c>
      <c r="B2281" t="s">
        <v>5</v>
      </c>
      <c r="C2281" t="s">
        <v>1732</v>
      </c>
      <c r="D2281" t="s">
        <v>6904</v>
      </c>
      <c r="E2281" t="s">
        <v>1715</v>
      </c>
    </row>
    <row r="2282" spans="1:5">
      <c r="A2282" t="s">
        <v>3880</v>
      </c>
      <c r="B2282" t="s">
        <v>5</v>
      </c>
      <c r="C2282" t="s">
        <v>1733</v>
      </c>
      <c r="D2282" t="s">
        <v>6880</v>
      </c>
      <c r="E2282" t="s">
        <v>1702</v>
      </c>
    </row>
    <row r="2283" spans="1:5">
      <c r="A2283" t="s">
        <v>3881</v>
      </c>
      <c r="B2283" t="s">
        <v>5</v>
      </c>
      <c r="C2283" t="s">
        <v>1733</v>
      </c>
      <c r="D2283" t="s">
        <v>6880</v>
      </c>
      <c r="E2283" t="s">
        <v>1705</v>
      </c>
    </row>
    <row r="2284" spans="1:5">
      <c r="A2284" t="s">
        <v>3882</v>
      </c>
      <c r="B2284" t="s">
        <v>5</v>
      </c>
      <c r="C2284" t="s">
        <v>1733</v>
      </c>
      <c r="D2284" t="s">
        <v>6880</v>
      </c>
      <c r="E2284" t="s">
        <v>1706</v>
      </c>
    </row>
    <row r="2285" spans="1:5">
      <c r="A2285" t="s">
        <v>3883</v>
      </c>
      <c r="B2285" t="s">
        <v>5</v>
      </c>
      <c r="C2285" t="s">
        <v>1733</v>
      </c>
      <c r="D2285" t="s">
        <v>6880</v>
      </c>
      <c r="E2285" t="s">
        <v>1707</v>
      </c>
    </row>
    <row r="2286" spans="1:5">
      <c r="A2286" t="s">
        <v>3884</v>
      </c>
      <c r="B2286" t="s">
        <v>5</v>
      </c>
      <c r="C2286" t="s">
        <v>1733</v>
      </c>
      <c r="D2286" t="s">
        <v>6880</v>
      </c>
      <c r="E2286" t="s">
        <v>1708</v>
      </c>
    </row>
    <row r="2287" spans="1:5">
      <c r="A2287" t="s">
        <v>3885</v>
      </c>
      <c r="B2287" t="s">
        <v>5</v>
      </c>
      <c r="C2287" t="s">
        <v>1733</v>
      </c>
      <c r="D2287" t="s">
        <v>6880</v>
      </c>
      <c r="E2287" t="s">
        <v>1709</v>
      </c>
    </row>
    <row r="2288" spans="1:5">
      <c r="A2288" t="s">
        <v>3886</v>
      </c>
      <c r="B2288" t="s">
        <v>5</v>
      </c>
      <c r="C2288" t="s">
        <v>1733</v>
      </c>
      <c r="D2288" t="s">
        <v>6880</v>
      </c>
      <c r="E2288" t="s">
        <v>1710</v>
      </c>
    </row>
    <row r="2289" spans="1:5">
      <c r="A2289" t="s">
        <v>3887</v>
      </c>
      <c r="B2289" t="s">
        <v>5</v>
      </c>
      <c r="C2289" t="s">
        <v>1733</v>
      </c>
      <c r="D2289" t="s">
        <v>6880</v>
      </c>
      <c r="E2289" t="s">
        <v>1711</v>
      </c>
    </row>
    <row r="2290" spans="1:5">
      <c r="A2290" t="s">
        <v>3888</v>
      </c>
      <c r="B2290" t="s">
        <v>5</v>
      </c>
      <c r="C2290" t="s">
        <v>1733</v>
      </c>
      <c r="D2290" t="s">
        <v>6880</v>
      </c>
      <c r="E2290" t="s">
        <v>1712</v>
      </c>
    </row>
    <row r="2291" spans="1:5">
      <c r="A2291" t="s">
        <v>3889</v>
      </c>
      <c r="B2291" t="s">
        <v>5</v>
      </c>
      <c r="C2291" t="s">
        <v>1733</v>
      </c>
      <c r="D2291" t="s">
        <v>6880</v>
      </c>
      <c r="E2291" t="s">
        <v>1713</v>
      </c>
    </row>
    <row r="2292" spans="1:5">
      <c r="A2292" t="s">
        <v>3890</v>
      </c>
      <c r="B2292" t="s">
        <v>5</v>
      </c>
      <c r="C2292" t="s">
        <v>1733</v>
      </c>
      <c r="D2292" t="s">
        <v>6880</v>
      </c>
      <c r="E2292" t="s">
        <v>1714</v>
      </c>
    </row>
    <row r="2293" spans="1:5">
      <c r="A2293" t="s">
        <v>3891</v>
      </c>
      <c r="B2293" t="s">
        <v>5</v>
      </c>
      <c r="C2293" t="s">
        <v>1733</v>
      </c>
      <c r="D2293" t="s">
        <v>6880</v>
      </c>
      <c r="E2293" t="s">
        <v>1715</v>
      </c>
    </row>
    <row r="2294" spans="1:5">
      <c r="A2294" t="s">
        <v>3892</v>
      </c>
      <c r="B2294" t="s">
        <v>5</v>
      </c>
      <c r="C2294" t="s">
        <v>1733</v>
      </c>
      <c r="D2294" t="s">
        <v>6881</v>
      </c>
      <c r="E2294" t="s">
        <v>1702</v>
      </c>
    </row>
    <row r="2295" spans="1:5">
      <c r="A2295" t="s">
        <v>3893</v>
      </c>
      <c r="B2295" t="s">
        <v>5</v>
      </c>
      <c r="C2295" t="s">
        <v>1733</v>
      </c>
      <c r="D2295" t="s">
        <v>6881</v>
      </c>
      <c r="E2295" t="s">
        <v>1705</v>
      </c>
    </row>
    <row r="2296" spans="1:5">
      <c r="A2296" t="s">
        <v>3894</v>
      </c>
      <c r="B2296" t="s">
        <v>5</v>
      </c>
      <c r="C2296" t="s">
        <v>1733</v>
      </c>
      <c r="D2296" t="s">
        <v>6881</v>
      </c>
      <c r="E2296" t="s">
        <v>1706</v>
      </c>
    </row>
    <row r="2297" spans="1:5">
      <c r="A2297" t="s">
        <v>3895</v>
      </c>
      <c r="B2297" t="s">
        <v>5</v>
      </c>
      <c r="C2297" t="s">
        <v>1733</v>
      </c>
      <c r="D2297" t="s">
        <v>6881</v>
      </c>
      <c r="E2297" t="s">
        <v>1707</v>
      </c>
    </row>
    <row r="2298" spans="1:5">
      <c r="A2298" t="s">
        <v>3896</v>
      </c>
      <c r="B2298" t="s">
        <v>5</v>
      </c>
      <c r="C2298" t="s">
        <v>1733</v>
      </c>
      <c r="D2298" t="s">
        <v>6881</v>
      </c>
      <c r="E2298" t="s">
        <v>1708</v>
      </c>
    </row>
    <row r="2299" spans="1:5">
      <c r="A2299" t="s">
        <v>3897</v>
      </c>
      <c r="B2299" t="s">
        <v>5</v>
      </c>
      <c r="C2299" t="s">
        <v>1733</v>
      </c>
      <c r="D2299" t="s">
        <v>6881</v>
      </c>
      <c r="E2299" t="s">
        <v>1709</v>
      </c>
    </row>
    <row r="2300" spans="1:5">
      <c r="A2300" t="s">
        <v>3898</v>
      </c>
      <c r="B2300" t="s">
        <v>5</v>
      </c>
      <c r="C2300" t="s">
        <v>1733</v>
      </c>
      <c r="D2300" t="s">
        <v>6881</v>
      </c>
      <c r="E2300" t="s">
        <v>1710</v>
      </c>
    </row>
    <row r="2301" spans="1:5">
      <c r="A2301" t="s">
        <v>3899</v>
      </c>
      <c r="B2301" t="s">
        <v>5</v>
      </c>
      <c r="C2301" t="s">
        <v>1733</v>
      </c>
      <c r="D2301" t="s">
        <v>6881</v>
      </c>
      <c r="E2301" t="s">
        <v>1711</v>
      </c>
    </row>
    <row r="2302" spans="1:5">
      <c r="A2302" t="s">
        <v>3900</v>
      </c>
      <c r="B2302" t="s">
        <v>5</v>
      </c>
      <c r="C2302" t="s">
        <v>1733</v>
      </c>
      <c r="D2302" t="s">
        <v>6881</v>
      </c>
      <c r="E2302" t="s">
        <v>1712</v>
      </c>
    </row>
    <row r="2303" spans="1:5">
      <c r="A2303" t="s">
        <v>3901</v>
      </c>
      <c r="B2303" t="s">
        <v>5</v>
      </c>
      <c r="C2303" t="s">
        <v>1733</v>
      </c>
      <c r="D2303" t="s">
        <v>6881</v>
      </c>
      <c r="E2303" t="s">
        <v>1713</v>
      </c>
    </row>
    <row r="2304" spans="1:5">
      <c r="A2304" t="s">
        <v>3902</v>
      </c>
      <c r="B2304" t="s">
        <v>5</v>
      </c>
      <c r="C2304" t="s">
        <v>1733</v>
      </c>
      <c r="D2304" t="s">
        <v>6881</v>
      </c>
      <c r="E2304" t="s">
        <v>1714</v>
      </c>
    </row>
    <row r="2305" spans="1:5">
      <c r="A2305" t="s">
        <v>3903</v>
      </c>
      <c r="B2305" t="s">
        <v>5</v>
      </c>
      <c r="C2305" t="s">
        <v>1733</v>
      </c>
      <c r="D2305" t="s">
        <v>6881</v>
      </c>
      <c r="E2305" t="s">
        <v>1715</v>
      </c>
    </row>
    <row r="2306" spans="1:5">
      <c r="A2306" t="s">
        <v>3904</v>
      </c>
      <c r="B2306" t="s">
        <v>5</v>
      </c>
      <c r="C2306" t="s">
        <v>1733</v>
      </c>
      <c r="D2306" t="s">
        <v>6882</v>
      </c>
      <c r="E2306" t="s">
        <v>1702</v>
      </c>
    </row>
    <row r="2307" spans="1:5">
      <c r="A2307" t="s">
        <v>3905</v>
      </c>
      <c r="B2307" t="s">
        <v>5</v>
      </c>
      <c r="C2307" t="s">
        <v>1733</v>
      </c>
      <c r="D2307" t="s">
        <v>6882</v>
      </c>
      <c r="E2307" t="s">
        <v>1705</v>
      </c>
    </row>
    <row r="2308" spans="1:5">
      <c r="A2308" t="s">
        <v>3906</v>
      </c>
      <c r="B2308" t="s">
        <v>5</v>
      </c>
      <c r="C2308" t="s">
        <v>1733</v>
      </c>
      <c r="D2308" t="s">
        <v>6882</v>
      </c>
      <c r="E2308" t="s">
        <v>1706</v>
      </c>
    </row>
    <row r="2309" spans="1:5">
      <c r="A2309" t="s">
        <v>3907</v>
      </c>
      <c r="B2309" t="s">
        <v>5</v>
      </c>
      <c r="C2309" t="s">
        <v>1733</v>
      </c>
      <c r="D2309" t="s">
        <v>6882</v>
      </c>
      <c r="E2309" t="s">
        <v>1707</v>
      </c>
    </row>
    <row r="2310" spans="1:5">
      <c r="A2310" t="s">
        <v>3908</v>
      </c>
      <c r="B2310" t="s">
        <v>5</v>
      </c>
      <c r="C2310" t="s">
        <v>1733</v>
      </c>
      <c r="D2310" t="s">
        <v>6882</v>
      </c>
      <c r="E2310" t="s">
        <v>1708</v>
      </c>
    </row>
    <row r="2311" spans="1:5">
      <c r="A2311" t="s">
        <v>3909</v>
      </c>
      <c r="B2311" t="s">
        <v>5</v>
      </c>
      <c r="C2311" t="s">
        <v>1733</v>
      </c>
      <c r="D2311" t="s">
        <v>6882</v>
      </c>
      <c r="E2311" t="s">
        <v>1709</v>
      </c>
    </row>
    <row r="2312" spans="1:5">
      <c r="A2312" t="s">
        <v>3910</v>
      </c>
      <c r="B2312" t="s">
        <v>5</v>
      </c>
      <c r="C2312" t="s">
        <v>1733</v>
      </c>
      <c r="D2312" t="s">
        <v>6882</v>
      </c>
      <c r="E2312" t="s">
        <v>1710</v>
      </c>
    </row>
    <row r="2313" spans="1:5">
      <c r="A2313" t="s">
        <v>3911</v>
      </c>
      <c r="B2313" t="s">
        <v>5</v>
      </c>
      <c r="C2313" t="s">
        <v>1733</v>
      </c>
      <c r="D2313" t="s">
        <v>6882</v>
      </c>
      <c r="E2313" t="s">
        <v>1711</v>
      </c>
    </row>
    <row r="2314" spans="1:5">
      <c r="A2314" t="s">
        <v>3912</v>
      </c>
      <c r="B2314" t="s">
        <v>5</v>
      </c>
      <c r="C2314" t="s">
        <v>1733</v>
      </c>
      <c r="D2314" t="s">
        <v>6882</v>
      </c>
      <c r="E2314" t="s">
        <v>1712</v>
      </c>
    </row>
    <row r="2315" spans="1:5">
      <c r="A2315" t="s">
        <v>3913</v>
      </c>
      <c r="B2315" t="s">
        <v>5</v>
      </c>
      <c r="C2315" t="s">
        <v>1733</v>
      </c>
      <c r="D2315" t="s">
        <v>6882</v>
      </c>
      <c r="E2315" t="s">
        <v>1713</v>
      </c>
    </row>
    <row r="2316" spans="1:5">
      <c r="A2316" t="s">
        <v>3914</v>
      </c>
      <c r="B2316" t="s">
        <v>5</v>
      </c>
      <c r="C2316" t="s">
        <v>1733</v>
      </c>
      <c r="D2316" t="s">
        <v>6882</v>
      </c>
      <c r="E2316" t="s">
        <v>1714</v>
      </c>
    </row>
    <row r="2317" spans="1:5">
      <c r="A2317" t="s">
        <v>3915</v>
      </c>
      <c r="B2317" t="s">
        <v>5</v>
      </c>
      <c r="C2317" t="s">
        <v>1733</v>
      </c>
      <c r="D2317" t="s">
        <v>6882</v>
      </c>
      <c r="E2317" t="s">
        <v>1715</v>
      </c>
    </row>
    <row r="2318" spans="1:5">
      <c r="A2318" t="s">
        <v>3916</v>
      </c>
      <c r="B2318" t="s">
        <v>5</v>
      </c>
      <c r="C2318" t="s">
        <v>1733</v>
      </c>
      <c r="D2318" t="s">
        <v>6883</v>
      </c>
      <c r="E2318" t="s">
        <v>1702</v>
      </c>
    </row>
    <row r="2319" spans="1:5">
      <c r="A2319" t="s">
        <v>3917</v>
      </c>
      <c r="B2319" t="s">
        <v>5</v>
      </c>
      <c r="C2319" t="s">
        <v>1733</v>
      </c>
      <c r="D2319" t="s">
        <v>6883</v>
      </c>
      <c r="E2319" t="s">
        <v>1705</v>
      </c>
    </row>
    <row r="2320" spans="1:5">
      <c r="A2320" t="s">
        <v>3918</v>
      </c>
      <c r="B2320" t="s">
        <v>5</v>
      </c>
      <c r="C2320" t="s">
        <v>1733</v>
      </c>
      <c r="D2320" t="s">
        <v>6883</v>
      </c>
      <c r="E2320" t="s">
        <v>1706</v>
      </c>
    </row>
    <row r="2321" spans="1:5">
      <c r="A2321" t="s">
        <v>3919</v>
      </c>
      <c r="B2321" t="s">
        <v>5</v>
      </c>
      <c r="C2321" t="s">
        <v>1733</v>
      </c>
      <c r="D2321" t="s">
        <v>6883</v>
      </c>
      <c r="E2321" t="s">
        <v>1707</v>
      </c>
    </row>
    <row r="2322" spans="1:5">
      <c r="A2322" t="s">
        <v>3920</v>
      </c>
      <c r="B2322" t="s">
        <v>5</v>
      </c>
      <c r="C2322" t="s">
        <v>1733</v>
      </c>
      <c r="D2322" t="s">
        <v>6883</v>
      </c>
      <c r="E2322" t="s">
        <v>1708</v>
      </c>
    </row>
    <row r="2323" spans="1:5">
      <c r="A2323" t="s">
        <v>3921</v>
      </c>
      <c r="B2323" t="s">
        <v>5</v>
      </c>
      <c r="C2323" t="s">
        <v>1733</v>
      </c>
      <c r="D2323" t="s">
        <v>6883</v>
      </c>
      <c r="E2323" t="s">
        <v>1709</v>
      </c>
    </row>
    <row r="2324" spans="1:5">
      <c r="A2324" t="s">
        <v>3922</v>
      </c>
      <c r="B2324" t="s">
        <v>5</v>
      </c>
      <c r="C2324" t="s">
        <v>1733</v>
      </c>
      <c r="D2324" t="s">
        <v>6883</v>
      </c>
      <c r="E2324" t="s">
        <v>1710</v>
      </c>
    </row>
    <row r="2325" spans="1:5">
      <c r="A2325" t="s">
        <v>3923</v>
      </c>
      <c r="B2325" t="s">
        <v>5</v>
      </c>
      <c r="C2325" t="s">
        <v>1733</v>
      </c>
      <c r="D2325" t="s">
        <v>6883</v>
      </c>
      <c r="E2325" t="s">
        <v>1711</v>
      </c>
    </row>
    <row r="2326" spans="1:5">
      <c r="A2326" t="s">
        <v>3924</v>
      </c>
      <c r="B2326" t="s">
        <v>5</v>
      </c>
      <c r="C2326" t="s">
        <v>1733</v>
      </c>
      <c r="D2326" t="s">
        <v>6883</v>
      </c>
      <c r="E2326" t="s">
        <v>1712</v>
      </c>
    </row>
    <row r="2327" spans="1:5">
      <c r="A2327" t="s">
        <v>3925</v>
      </c>
      <c r="B2327" t="s">
        <v>5</v>
      </c>
      <c r="C2327" t="s">
        <v>1733</v>
      </c>
      <c r="D2327" t="s">
        <v>6883</v>
      </c>
      <c r="E2327" t="s">
        <v>1713</v>
      </c>
    </row>
    <row r="2328" spans="1:5">
      <c r="A2328" t="s">
        <v>3926</v>
      </c>
      <c r="B2328" t="s">
        <v>5</v>
      </c>
      <c r="C2328" t="s">
        <v>1733</v>
      </c>
      <c r="D2328" t="s">
        <v>6883</v>
      </c>
      <c r="E2328" t="s">
        <v>1714</v>
      </c>
    </row>
    <row r="2329" spans="1:5">
      <c r="A2329" t="s">
        <v>3927</v>
      </c>
      <c r="B2329" t="s">
        <v>5</v>
      </c>
      <c r="C2329" t="s">
        <v>1733</v>
      </c>
      <c r="D2329" t="s">
        <v>6883</v>
      </c>
      <c r="E2329" t="s">
        <v>1715</v>
      </c>
    </row>
    <row r="2330" spans="1:5">
      <c r="A2330" t="s">
        <v>3928</v>
      </c>
      <c r="B2330" t="s">
        <v>5</v>
      </c>
      <c r="C2330" t="s">
        <v>1733</v>
      </c>
      <c r="D2330" t="s">
        <v>6884</v>
      </c>
      <c r="E2330" t="s">
        <v>1702</v>
      </c>
    </row>
    <row r="2331" spans="1:5">
      <c r="A2331" t="s">
        <v>3929</v>
      </c>
      <c r="B2331" t="s">
        <v>5</v>
      </c>
      <c r="C2331" t="s">
        <v>1733</v>
      </c>
      <c r="D2331" t="s">
        <v>6884</v>
      </c>
      <c r="E2331" t="s">
        <v>1705</v>
      </c>
    </row>
    <row r="2332" spans="1:5">
      <c r="A2332" t="s">
        <v>3930</v>
      </c>
      <c r="B2332" t="s">
        <v>5</v>
      </c>
      <c r="C2332" t="s">
        <v>1733</v>
      </c>
      <c r="D2332" t="s">
        <v>6884</v>
      </c>
      <c r="E2332" t="s">
        <v>1706</v>
      </c>
    </row>
    <row r="2333" spans="1:5">
      <c r="A2333" t="s">
        <v>3931</v>
      </c>
      <c r="B2333" t="s">
        <v>5</v>
      </c>
      <c r="C2333" t="s">
        <v>1733</v>
      </c>
      <c r="D2333" t="s">
        <v>6884</v>
      </c>
      <c r="E2333" t="s">
        <v>1707</v>
      </c>
    </row>
    <row r="2334" spans="1:5">
      <c r="A2334" t="s">
        <v>3932</v>
      </c>
      <c r="B2334" t="s">
        <v>5</v>
      </c>
      <c r="C2334" t="s">
        <v>1733</v>
      </c>
      <c r="D2334" t="s">
        <v>6884</v>
      </c>
      <c r="E2334" t="s">
        <v>1708</v>
      </c>
    </row>
    <row r="2335" spans="1:5">
      <c r="A2335" t="s">
        <v>3933</v>
      </c>
      <c r="B2335" t="s">
        <v>5</v>
      </c>
      <c r="C2335" t="s">
        <v>1733</v>
      </c>
      <c r="D2335" t="s">
        <v>6884</v>
      </c>
      <c r="E2335" t="s">
        <v>1709</v>
      </c>
    </row>
    <row r="2336" spans="1:5">
      <c r="A2336" t="s">
        <v>3934</v>
      </c>
      <c r="B2336" t="s">
        <v>5</v>
      </c>
      <c r="C2336" t="s">
        <v>1733</v>
      </c>
      <c r="D2336" t="s">
        <v>6884</v>
      </c>
      <c r="E2336" t="s">
        <v>1710</v>
      </c>
    </row>
    <row r="2337" spans="1:5">
      <c r="A2337" t="s">
        <v>3935</v>
      </c>
      <c r="B2337" t="s">
        <v>5</v>
      </c>
      <c r="C2337" t="s">
        <v>1733</v>
      </c>
      <c r="D2337" t="s">
        <v>6884</v>
      </c>
      <c r="E2337" t="s">
        <v>1711</v>
      </c>
    </row>
    <row r="2338" spans="1:5">
      <c r="A2338" t="s">
        <v>3936</v>
      </c>
      <c r="B2338" t="s">
        <v>5</v>
      </c>
      <c r="C2338" t="s">
        <v>1733</v>
      </c>
      <c r="D2338" t="s">
        <v>6884</v>
      </c>
      <c r="E2338" t="s">
        <v>1712</v>
      </c>
    </row>
    <row r="2339" spans="1:5">
      <c r="A2339" t="s">
        <v>3937</v>
      </c>
      <c r="B2339" t="s">
        <v>5</v>
      </c>
      <c r="C2339" t="s">
        <v>1733</v>
      </c>
      <c r="D2339" t="s">
        <v>6884</v>
      </c>
      <c r="E2339" t="s">
        <v>1713</v>
      </c>
    </row>
    <row r="2340" spans="1:5">
      <c r="A2340" t="s">
        <v>3938</v>
      </c>
      <c r="B2340" t="s">
        <v>5</v>
      </c>
      <c r="C2340" t="s">
        <v>1733</v>
      </c>
      <c r="D2340" t="s">
        <v>6884</v>
      </c>
      <c r="E2340" t="s">
        <v>1714</v>
      </c>
    </row>
    <row r="2341" spans="1:5">
      <c r="A2341" t="s">
        <v>3939</v>
      </c>
      <c r="B2341" t="s">
        <v>5</v>
      </c>
      <c r="C2341" t="s">
        <v>1733</v>
      </c>
      <c r="D2341" t="s">
        <v>6884</v>
      </c>
      <c r="E2341" t="s">
        <v>1715</v>
      </c>
    </row>
    <row r="2342" spans="1:5">
      <c r="A2342" t="s">
        <v>3940</v>
      </c>
      <c r="B2342" t="s">
        <v>5</v>
      </c>
      <c r="C2342" t="s">
        <v>1733</v>
      </c>
      <c r="D2342" t="s">
        <v>6885</v>
      </c>
      <c r="E2342" t="s">
        <v>1702</v>
      </c>
    </row>
    <row r="2343" spans="1:5">
      <c r="A2343" t="s">
        <v>3941</v>
      </c>
      <c r="B2343" t="s">
        <v>5</v>
      </c>
      <c r="C2343" t="s">
        <v>1733</v>
      </c>
      <c r="D2343" t="s">
        <v>6885</v>
      </c>
      <c r="E2343" t="s">
        <v>1705</v>
      </c>
    </row>
    <row r="2344" spans="1:5">
      <c r="A2344" t="s">
        <v>3942</v>
      </c>
      <c r="B2344" t="s">
        <v>5</v>
      </c>
      <c r="C2344" t="s">
        <v>1733</v>
      </c>
      <c r="D2344" t="s">
        <v>6885</v>
      </c>
      <c r="E2344" t="s">
        <v>1706</v>
      </c>
    </row>
    <row r="2345" spans="1:5">
      <c r="A2345" t="s">
        <v>3943</v>
      </c>
      <c r="B2345" t="s">
        <v>5</v>
      </c>
      <c r="C2345" t="s">
        <v>1733</v>
      </c>
      <c r="D2345" t="s">
        <v>6885</v>
      </c>
      <c r="E2345" t="s">
        <v>1707</v>
      </c>
    </row>
    <row r="2346" spans="1:5">
      <c r="A2346" t="s">
        <v>3944</v>
      </c>
      <c r="B2346" t="s">
        <v>5</v>
      </c>
      <c r="C2346" t="s">
        <v>1733</v>
      </c>
      <c r="D2346" t="s">
        <v>6885</v>
      </c>
      <c r="E2346" t="s">
        <v>1708</v>
      </c>
    </row>
    <row r="2347" spans="1:5">
      <c r="A2347" t="s">
        <v>3945</v>
      </c>
      <c r="B2347" t="s">
        <v>5</v>
      </c>
      <c r="C2347" t="s">
        <v>1733</v>
      </c>
      <c r="D2347" t="s">
        <v>6885</v>
      </c>
      <c r="E2347" t="s">
        <v>1709</v>
      </c>
    </row>
    <row r="2348" spans="1:5">
      <c r="A2348" t="s">
        <v>3946</v>
      </c>
      <c r="B2348" t="s">
        <v>5</v>
      </c>
      <c r="C2348" t="s">
        <v>1733</v>
      </c>
      <c r="D2348" t="s">
        <v>6885</v>
      </c>
      <c r="E2348" t="s">
        <v>1710</v>
      </c>
    </row>
    <row r="2349" spans="1:5">
      <c r="A2349" t="s">
        <v>3947</v>
      </c>
      <c r="B2349" t="s">
        <v>5</v>
      </c>
      <c r="C2349" t="s">
        <v>1733</v>
      </c>
      <c r="D2349" t="s">
        <v>6885</v>
      </c>
      <c r="E2349" t="s">
        <v>1711</v>
      </c>
    </row>
    <row r="2350" spans="1:5">
      <c r="A2350" t="s">
        <v>3948</v>
      </c>
      <c r="B2350" t="s">
        <v>5</v>
      </c>
      <c r="C2350" t="s">
        <v>1733</v>
      </c>
      <c r="D2350" t="s">
        <v>6885</v>
      </c>
      <c r="E2350" t="s">
        <v>1712</v>
      </c>
    </row>
    <row r="2351" spans="1:5">
      <c r="A2351" t="s">
        <v>3949</v>
      </c>
      <c r="B2351" t="s">
        <v>5</v>
      </c>
      <c r="C2351" t="s">
        <v>1733</v>
      </c>
      <c r="D2351" t="s">
        <v>6885</v>
      </c>
      <c r="E2351" t="s">
        <v>1713</v>
      </c>
    </row>
    <row r="2352" spans="1:5">
      <c r="A2352" t="s">
        <v>3950</v>
      </c>
      <c r="B2352" t="s">
        <v>5</v>
      </c>
      <c r="C2352" t="s">
        <v>1733</v>
      </c>
      <c r="D2352" t="s">
        <v>6885</v>
      </c>
      <c r="E2352" t="s">
        <v>1714</v>
      </c>
    </row>
    <row r="2353" spans="1:5">
      <c r="A2353" t="s">
        <v>3951</v>
      </c>
      <c r="B2353" t="s">
        <v>5</v>
      </c>
      <c r="C2353" t="s">
        <v>1733</v>
      </c>
      <c r="D2353" t="s">
        <v>6885</v>
      </c>
      <c r="E2353" t="s">
        <v>1715</v>
      </c>
    </row>
    <row r="2354" spans="1:5">
      <c r="A2354" t="s">
        <v>3952</v>
      </c>
      <c r="B2354" t="s">
        <v>5</v>
      </c>
      <c r="C2354" t="s">
        <v>1733</v>
      </c>
      <c r="D2354" t="s">
        <v>6886</v>
      </c>
      <c r="E2354" t="s">
        <v>1702</v>
      </c>
    </row>
    <row r="2355" spans="1:5">
      <c r="A2355" t="s">
        <v>3953</v>
      </c>
      <c r="B2355" t="s">
        <v>5</v>
      </c>
      <c r="C2355" t="s">
        <v>1733</v>
      </c>
      <c r="D2355" t="s">
        <v>6886</v>
      </c>
      <c r="E2355" t="s">
        <v>1705</v>
      </c>
    </row>
    <row r="2356" spans="1:5">
      <c r="A2356" t="s">
        <v>3954</v>
      </c>
      <c r="B2356" t="s">
        <v>5</v>
      </c>
      <c r="C2356" t="s">
        <v>1733</v>
      </c>
      <c r="D2356" t="s">
        <v>6886</v>
      </c>
      <c r="E2356" t="s">
        <v>1706</v>
      </c>
    </row>
    <row r="2357" spans="1:5">
      <c r="A2357" t="s">
        <v>3955</v>
      </c>
      <c r="B2357" t="s">
        <v>5</v>
      </c>
      <c r="C2357" t="s">
        <v>1733</v>
      </c>
      <c r="D2357" t="s">
        <v>6886</v>
      </c>
      <c r="E2357" t="s">
        <v>1707</v>
      </c>
    </row>
    <row r="2358" spans="1:5">
      <c r="A2358" t="s">
        <v>3956</v>
      </c>
      <c r="B2358" t="s">
        <v>5</v>
      </c>
      <c r="C2358" t="s">
        <v>1733</v>
      </c>
      <c r="D2358" t="s">
        <v>6886</v>
      </c>
      <c r="E2358" t="s">
        <v>1708</v>
      </c>
    </row>
    <row r="2359" spans="1:5">
      <c r="A2359" t="s">
        <v>3957</v>
      </c>
      <c r="B2359" t="s">
        <v>5</v>
      </c>
      <c r="C2359" t="s">
        <v>1733</v>
      </c>
      <c r="D2359" t="s">
        <v>6886</v>
      </c>
      <c r="E2359" t="s">
        <v>1709</v>
      </c>
    </row>
    <row r="2360" spans="1:5">
      <c r="A2360" t="s">
        <v>3958</v>
      </c>
      <c r="B2360" t="s">
        <v>5</v>
      </c>
      <c r="C2360" t="s">
        <v>1733</v>
      </c>
      <c r="D2360" t="s">
        <v>6886</v>
      </c>
      <c r="E2360" t="s">
        <v>1710</v>
      </c>
    </row>
    <row r="2361" spans="1:5">
      <c r="A2361" t="s">
        <v>3959</v>
      </c>
      <c r="B2361" t="s">
        <v>5</v>
      </c>
      <c r="C2361" t="s">
        <v>1733</v>
      </c>
      <c r="D2361" t="s">
        <v>6886</v>
      </c>
      <c r="E2361" t="s">
        <v>1711</v>
      </c>
    </row>
    <row r="2362" spans="1:5">
      <c r="A2362" t="s">
        <v>3960</v>
      </c>
      <c r="B2362" t="s">
        <v>5</v>
      </c>
      <c r="C2362" t="s">
        <v>1733</v>
      </c>
      <c r="D2362" t="s">
        <v>6886</v>
      </c>
      <c r="E2362" t="s">
        <v>1712</v>
      </c>
    </row>
    <row r="2363" spans="1:5">
      <c r="A2363" t="s">
        <v>3961</v>
      </c>
      <c r="B2363" t="s">
        <v>5</v>
      </c>
      <c r="C2363" t="s">
        <v>1733</v>
      </c>
      <c r="D2363" t="s">
        <v>6886</v>
      </c>
      <c r="E2363" t="s">
        <v>1713</v>
      </c>
    </row>
    <row r="2364" spans="1:5">
      <c r="A2364" t="s">
        <v>3962</v>
      </c>
      <c r="B2364" t="s">
        <v>5</v>
      </c>
      <c r="C2364" t="s">
        <v>1733</v>
      </c>
      <c r="D2364" t="s">
        <v>6886</v>
      </c>
      <c r="E2364" t="s">
        <v>1714</v>
      </c>
    </row>
    <row r="2365" spans="1:5">
      <c r="A2365" t="s">
        <v>3963</v>
      </c>
      <c r="B2365" t="s">
        <v>5</v>
      </c>
      <c r="C2365" t="s">
        <v>1733</v>
      </c>
      <c r="D2365" t="s">
        <v>6886</v>
      </c>
      <c r="E2365" t="s">
        <v>1715</v>
      </c>
    </row>
    <row r="2366" spans="1:5">
      <c r="A2366" t="s">
        <v>3964</v>
      </c>
      <c r="B2366" t="s">
        <v>5</v>
      </c>
      <c r="C2366" t="s">
        <v>1733</v>
      </c>
      <c r="D2366" t="s">
        <v>6887</v>
      </c>
      <c r="E2366" t="s">
        <v>1702</v>
      </c>
    </row>
    <row r="2367" spans="1:5">
      <c r="A2367" t="s">
        <v>3965</v>
      </c>
      <c r="B2367" t="s">
        <v>5</v>
      </c>
      <c r="C2367" t="s">
        <v>1733</v>
      </c>
      <c r="D2367" t="s">
        <v>6887</v>
      </c>
      <c r="E2367" t="s">
        <v>1705</v>
      </c>
    </row>
    <row r="2368" spans="1:5">
      <c r="A2368" t="s">
        <v>3966</v>
      </c>
      <c r="B2368" t="s">
        <v>5</v>
      </c>
      <c r="C2368" t="s">
        <v>1733</v>
      </c>
      <c r="D2368" t="s">
        <v>6887</v>
      </c>
      <c r="E2368" t="s">
        <v>1706</v>
      </c>
    </row>
    <row r="2369" spans="1:5">
      <c r="A2369" t="s">
        <v>3967</v>
      </c>
      <c r="B2369" t="s">
        <v>5</v>
      </c>
      <c r="C2369" t="s">
        <v>1733</v>
      </c>
      <c r="D2369" t="s">
        <v>6887</v>
      </c>
      <c r="E2369" t="s">
        <v>1707</v>
      </c>
    </row>
    <row r="2370" spans="1:5">
      <c r="A2370" t="s">
        <v>3968</v>
      </c>
      <c r="B2370" t="s">
        <v>5</v>
      </c>
      <c r="C2370" t="s">
        <v>1733</v>
      </c>
      <c r="D2370" t="s">
        <v>6887</v>
      </c>
      <c r="E2370" t="s">
        <v>1708</v>
      </c>
    </row>
    <row r="2371" spans="1:5">
      <c r="A2371" t="s">
        <v>3969</v>
      </c>
      <c r="B2371" t="s">
        <v>5</v>
      </c>
      <c r="C2371" t="s">
        <v>1733</v>
      </c>
      <c r="D2371" t="s">
        <v>6887</v>
      </c>
      <c r="E2371" t="s">
        <v>1709</v>
      </c>
    </row>
    <row r="2372" spans="1:5">
      <c r="A2372" t="s">
        <v>3970</v>
      </c>
      <c r="B2372" t="s">
        <v>5</v>
      </c>
      <c r="C2372" t="s">
        <v>1733</v>
      </c>
      <c r="D2372" t="s">
        <v>6887</v>
      </c>
      <c r="E2372" t="s">
        <v>1710</v>
      </c>
    </row>
    <row r="2373" spans="1:5">
      <c r="A2373" t="s">
        <v>3971</v>
      </c>
      <c r="B2373" t="s">
        <v>5</v>
      </c>
      <c r="C2373" t="s">
        <v>1733</v>
      </c>
      <c r="D2373" t="s">
        <v>6887</v>
      </c>
      <c r="E2373" t="s">
        <v>1711</v>
      </c>
    </row>
    <row r="2374" spans="1:5">
      <c r="A2374" t="s">
        <v>3972</v>
      </c>
      <c r="B2374" t="s">
        <v>5</v>
      </c>
      <c r="C2374" t="s">
        <v>1733</v>
      </c>
      <c r="D2374" t="s">
        <v>6887</v>
      </c>
      <c r="E2374" t="s">
        <v>1712</v>
      </c>
    </row>
    <row r="2375" spans="1:5">
      <c r="A2375" t="s">
        <v>3973</v>
      </c>
      <c r="B2375" t="s">
        <v>5</v>
      </c>
      <c r="C2375" t="s">
        <v>1733</v>
      </c>
      <c r="D2375" t="s">
        <v>6887</v>
      </c>
      <c r="E2375" t="s">
        <v>1713</v>
      </c>
    </row>
    <row r="2376" spans="1:5">
      <c r="A2376" t="s">
        <v>3974</v>
      </c>
      <c r="B2376" t="s">
        <v>5</v>
      </c>
      <c r="C2376" t="s">
        <v>1733</v>
      </c>
      <c r="D2376" t="s">
        <v>6887</v>
      </c>
      <c r="E2376" t="s">
        <v>1714</v>
      </c>
    </row>
    <row r="2377" spans="1:5">
      <c r="A2377" t="s">
        <v>3975</v>
      </c>
      <c r="B2377" t="s">
        <v>5</v>
      </c>
      <c r="C2377" t="s">
        <v>1733</v>
      </c>
      <c r="D2377" t="s">
        <v>6887</v>
      </c>
      <c r="E2377" t="s">
        <v>1715</v>
      </c>
    </row>
    <row r="2378" spans="1:5">
      <c r="A2378" t="s">
        <v>3976</v>
      </c>
      <c r="B2378" t="s">
        <v>5</v>
      </c>
      <c r="C2378" t="s">
        <v>1733</v>
      </c>
      <c r="D2378" t="s">
        <v>6888</v>
      </c>
      <c r="E2378" t="s">
        <v>1702</v>
      </c>
    </row>
    <row r="2379" spans="1:5">
      <c r="A2379" t="s">
        <v>3977</v>
      </c>
      <c r="B2379" t="s">
        <v>5</v>
      </c>
      <c r="C2379" t="s">
        <v>1733</v>
      </c>
      <c r="D2379" t="s">
        <v>6888</v>
      </c>
      <c r="E2379" t="s">
        <v>1705</v>
      </c>
    </row>
    <row r="2380" spans="1:5">
      <c r="A2380" t="s">
        <v>3978</v>
      </c>
      <c r="B2380" t="s">
        <v>5</v>
      </c>
      <c r="C2380" t="s">
        <v>1733</v>
      </c>
      <c r="D2380" t="s">
        <v>6888</v>
      </c>
      <c r="E2380" t="s">
        <v>1706</v>
      </c>
    </row>
    <row r="2381" spans="1:5">
      <c r="A2381" t="s">
        <v>3979</v>
      </c>
      <c r="B2381" t="s">
        <v>5</v>
      </c>
      <c r="C2381" t="s">
        <v>1733</v>
      </c>
      <c r="D2381" t="s">
        <v>6888</v>
      </c>
      <c r="E2381" t="s">
        <v>1707</v>
      </c>
    </row>
    <row r="2382" spans="1:5">
      <c r="A2382" t="s">
        <v>3980</v>
      </c>
      <c r="B2382" t="s">
        <v>5</v>
      </c>
      <c r="C2382" t="s">
        <v>1733</v>
      </c>
      <c r="D2382" t="s">
        <v>6888</v>
      </c>
      <c r="E2382" t="s">
        <v>1708</v>
      </c>
    </row>
    <row r="2383" spans="1:5">
      <c r="A2383" t="s">
        <v>3981</v>
      </c>
      <c r="B2383" t="s">
        <v>5</v>
      </c>
      <c r="C2383" t="s">
        <v>1733</v>
      </c>
      <c r="D2383" t="s">
        <v>6888</v>
      </c>
      <c r="E2383" t="s">
        <v>1709</v>
      </c>
    </row>
    <row r="2384" spans="1:5">
      <c r="A2384" t="s">
        <v>3982</v>
      </c>
      <c r="B2384" t="s">
        <v>5</v>
      </c>
      <c r="C2384" t="s">
        <v>1733</v>
      </c>
      <c r="D2384" t="s">
        <v>6888</v>
      </c>
      <c r="E2384" t="s">
        <v>1710</v>
      </c>
    </row>
    <row r="2385" spans="1:5">
      <c r="A2385" t="s">
        <v>3983</v>
      </c>
      <c r="B2385" t="s">
        <v>5</v>
      </c>
      <c r="C2385" t="s">
        <v>1733</v>
      </c>
      <c r="D2385" t="s">
        <v>6888</v>
      </c>
      <c r="E2385" t="s">
        <v>1711</v>
      </c>
    </row>
    <row r="2386" spans="1:5">
      <c r="A2386" t="s">
        <v>3984</v>
      </c>
      <c r="B2386" t="s">
        <v>5</v>
      </c>
      <c r="C2386" t="s">
        <v>1733</v>
      </c>
      <c r="D2386" t="s">
        <v>6888</v>
      </c>
      <c r="E2386" t="s">
        <v>1712</v>
      </c>
    </row>
    <row r="2387" spans="1:5">
      <c r="A2387" t="s">
        <v>3985</v>
      </c>
      <c r="B2387" t="s">
        <v>5</v>
      </c>
      <c r="C2387" t="s">
        <v>1733</v>
      </c>
      <c r="D2387" t="s">
        <v>6888</v>
      </c>
      <c r="E2387" t="s">
        <v>1713</v>
      </c>
    </row>
    <row r="2388" spans="1:5">
      <c r="A2388" t="s">
        <v>3986</v>
      </c>
      <c r="B2388" t="s">
        <v>5</v>
      </c>
      <c r="C2388" t="s">
        <v>1733</v>
      </c>
      <c r="D2388" t="s">
        <v>6888</v>
      </c>
      <c r="E2388" t="s">
        <v>1714</v>
      </c>
    </row>
    <row r="2389" spans="1:5">
      <c r="A2389" t="s">
        <v>3987</v>
      </c>
      <c r="B2389" t="s">
        <v>5</v>
      </c>
      <c r="C2389" t="s">
        <v>1733</v>
      </c>
      <c r="D2389" t="s">
        <v>6888</v>
      </c>
      <c r="E2389" t="s">
        <v>1715</v>
      </c>
    </row>
    <row r="2390" spans="1:5">
      <c r="A2390" t="s">
        <v>3988</v>
      </c>
      <c r="B2390" t="s">
        <v>5</v>
      </c>
      <c r="C2390" t="s">
        <v>1733</v>
      </c>
      <c r="D2390" t="s">
        <v>6889</v>
      </c>
      <c r="E2390" t="s">
        <v>1702</v>
      </c>
    </row>
    <row r="2391" spans="1:5">
      <c r="A2391" t="s">
        <v>3989</v>
      </c>
      <c r="B2391" t="s">
        <v>5</v>
      </c>
      <c r="C2391" t="s">
        <v>1733</v>
      </c>
      <c r="D2391" t="s">
        <v>6889</v>
      </c>
      <c r="E2391" t="s">
        <v>1705</v>
      </c>
    </row>
    <row r="2392" spans="1:5">
      <c r="A2392" t="s">
        <v>3990</v>
      </c>
      <c r="B2392" t="s">
        <v>5</v>
      </c>
      <c r="C2392" t="s">
        <v>1733</v>
      </c>
      <c r="D2392" t="s">
        <v>6889</v>
      </c>
      <c r="E2392" t="s">
        <v>1706</v>
      </c>
    </row>
    <row r="2393" spans="1:5">
      <c r="A2393" t="s">
        <v>3991</v>
      </c>
      <c r="B2393" t="s">
        <v>5</v>
      </c>
      <c r="C2393" t="s">
        <v>1733</v>
      </c>
      <c r="D2393" t="s">
        <v>6889</v>
      </c>
      <c r="E2393" t="s">
        <v>1707</v>
      </c>
    </row>
    <row r="2394" spans="1:5">
      <c r="A2394" t="s">
        <v>3992</v>
      </c>
      <c r="B2394" t="s">
        <v>5</v>
      </c>
      <c r="C2394" t="s">
        <v>1733</v>
      </c>
      <c r="D2394" t="s">
        <v>6889</v>
      </c>
      <c r="E2394" t="s">
        <v>1708</v>
      </c>
    </row>
    <row r="2395" spans="1:5">
      <c r="A2395" t="s">
        <v>3993</v>
      </c>
      <c r="B2395" t="s">
        <v>5</v>
      </c>
      <c r="C2395" t="s">
        <v>1733</v>
      </c>
      <c r="D2395" t="s">
        <v>6889</v>
      </c>
      <c r="E2395" t="s">
        <v>1709</v>
      </c>
    </row>
    <row r="2396" spans="1:5">
      <c r="A2396" t="s">
        <v>3994</v>
      </c>
      <c r="B2396" t="s">
        <v>5</v>
      </c>
      <c r="C2396" t="s">
        <v>1733</v>
      </c>
      <c r="D2396" t="s">
        <v>6889</v>
      </c>
      <c r="E2396" t="s">
        <v>1710</v>
      </c>
    </row>
    <row r="2397" spans="1:5">
      <c r="A2397" t="s">
        <v>3995</v>
      </c>
      <c r="B2397" t="s">
        <v>5</v>
      </c>
      <c r="C2397" t="s">
        <v>1733</v>
      </c>
      <c r="D2397" t="s">
        <v>6889</v>
      </c>
      <c r="E2397" t="s">
        <v>1711</v>
      </c>
    </row>
    <row r="2398" spans="1:5">
      <c r="A2398" t="s">
        <v>3996</v>
      </c>
      <c r="B2398" t="s">
        <v>5</v>
      </c>
      <c r="C2398" t="s">
        <v>1733</v>
      </c>
      <c r="D2398" t="s">
        <v>6889</v>
      </c>
      <c r="E2398" t="s">
        <v>1712</v>
      </c>
    </row>
    <row r="2399" spans="1:5">
      <c r="A2399" t="s">
        <v>3997</v>
      </c>
      <c r="B2399" t="s">
        <v>5</v>
      </c>
      <c r="C2399" t="s">
        <v>1733</v>
      </c>
      <c r="D2399" t="s">
        <v>6889</v>
      </c>
      <c r="E2399" t="s">
        <v>1713</v>
      </c>
    </row>
    <row r="2400" spans="1:5">
      <c r="A2400" t="s">
        <v>3998</v>
      </c>
      <c r="B2400" t="s">
        <v>5</v>
      </c>
      <c r="C2400" t="s">
        <v>1733</v>
      </c>
      <c r="D2400" t="s">
        <v>6889</v>
      </c>
      <c r="E2400" t="s">
        <v>1714</v>
      </c>
    </row>
    <row r="2401" spans="1:5">
      <c r="A2401" t="s">
        <v>3999</v>
      </c>
      <c r="B2401" t="s">
        <v>5</v>
      </c>
      <c r="C2401" t="s">
        <v>1733</v>
      </c>
      <c r="D2401" t="s">
        <v>6889</v>
      </c>
      <c r="E2401" t="s">
        <v>1715</v>
      </c>
    </row>
    <row r="2402" spans="1:5">
      <c r="A2402" t="s">
        <v>4000</v>
      </c>
      <c r="B2402" t="s">
        <v>5</v>
      </c>
      <c r="C2402" t="s">
        <v>1733</v>
      </c>
      <c r="D2402" t="s">
        <v>6890</v>
      </c>
      <c r="E2402" t="s">
        <v>1702</v>
      </c>
    </row>
    <row r="2403" spans="1:5">
      <c r="A2403" t="s">
        <v>4001</v>
      </c>
      <c r="B2403" t="s">
        <v>5</v>
      </c>
      <c r="C2403" t="s">
        <v>1733</v>
      </c>
      <c r="D2403" t="s">
        <v>6890</v>
      </c>
      <c r="E2403" t="s">
        <v>1705</v>
      </c>
    </row>
    <row r="2404" spans="1:5">
      <c r="A2404" t="s">
        <v>4002</v>
      </c>
      <c r="B2404" t="s">
        <v>5</v>
      </c>
      <c r="C2404" t="s">
        <v>1733</v>
      </c>
      <c r="D2404" t="s">
        <v>6890</v>
      </c>
      <c r="E2404" t="s">
        <v>1706</v>
      </c>
    </row>
    <row r="2405" spans="1:5">
      <c r="A2405" t="s">
        <v>4003</v>
      </c>
      <c r="B2405" t="s">
        <v>5</v>
      </c>
      <c r="C2405" t="s">
        <v>1733</v>
      </c>
      <c r="D2405" t="s">
        <v>6890</v>
      </c>
      <c r="E2405" t="s">
        <v>1707</v>
      </c>
    </row>
    <row r="2406" spans="1:5">
      <c r="A2406" t="s">
        <v>4004</v>
      </c>
      <c r="B2406" t="s">
        <v>5</v>
      </c>
      <c r="C2406" t="s">
        <v>1733</v>
      </c>
      <c r="D2406" t="s">
        <v>6890</v>
      </c>
      <c r="E2406" t="s">
        <v>1708</v>
      </c>
    </row>
    <row r="2407" spans="1:5">
      <c r="A2407" t="s">
        <v>4005</v>
      </c>
      <c r="B2407" t="s">
        <v>5</v>
      </c>
      <c r="C2407" t="s">
        <v>1733</v>
      </c>
      <c r="D2407" t="s">
        <v>6890</v>
      </c>
      <c r="E2407" t="s">
        <v>1709</v>
      </c>
    </row>
    <row r="2408" spans="1:5">
      <c r="A2408" t="s">
        <v>4006</v>
      </c>
      <c r="B2408" t="s">
        <v>5</v>
      </c>
      <c r="C2408" t="s">
        <v>1733</v>
      </c>
      <c r="D2408" t="s">
        <v>6890</v>
      </c>
      <c r="E2408" t="s">
        <v>1710</v>
      </c>
    </row>
    <row r="2409" spans="1:5">
      <c r="A2409" t="s">
        <v>4007</v>
      </c>
      <c r="B2409" t="s">
        <v>5</v>
      </c>
      <c r="C2409" t="s">
        <v>1733</v>
      </c>
      <c r="D2409" t="s">
        <v>6890</v>
      </c>
      <c r="E2409" t="s">
        <v>1711</v>
      </c>
    </row>
    <row r="2410" spans="1:5">
      <c r="A2410" t="s">
        <v>4008</v>
      </c>
      <c r="B2410" t="s">
        <v>5</v>
      </c>
      <c r="C2410" t="s">
        <v>1733</v>
      </c>
      <c r="D2410" t="s">
        <v>6890</v>
      </c>
      <c r="E2410" t="s">
        <v>1712</v>
      </c>
    </row>
    <row r="2411" spans="1:5">
      <c r="A2411" t="s">
        <v>4009</v>
      </c>
      <c r="B2411" t="s">
        <v>5</v>
      </c>
      <c r="C2411" t="s">
        <v>1733</v>
      </c>
      <c r="D2411" t="s">
        <v>6890</v>
      </c>
      <c r="E2411" t="s">
        <v>1713</v>
      </c>
    </row>
    <row r="2412" spans="1:5">
      <c r="A2412" t="s">
        <v>4010</v>
      </c>
      <c r="B2412" t="s">
        <v>5</v>
      </c>
      <c r="C2412" t="s">
        <v>1733</v>
      </c>
      <c r="D2412" t="s">
        <v>6890</v>
      </c>
      <c r="E2412" t="s">
        <v>1714</v>
      </c>
    </row>
    <row r="2413" spans="1:5">
      <c r="A2413" t="s">
        <v>4011</v>
      </c>
      <c r="B2413" t="s">
        <v>5</v>
      </c>
      <c r="C2413" t="s">
        <v>1733</v>
      </c>
      <c r="D2413" t="s">
        <v>6890</v>
      </c>
      <c r="E2413" t="s">
        <v>1715</v>
      </c>
    </row>
    <row r="2414" spans="1:5">
      <c r="A2414" t="s">
        <v>4012</v>
      </c>
      <c r="B2414" t="s">
        <v>5</v>
      </c>
      <c r="C2414" t="s">
        <v>1733</v>
      </c>
      <c r="D2414" t="s">
        <v>6891</v>
      </c>
      <c r="E2414" t="s">
        <v>1702</v>
      </c>
    </row>
    <row r="2415" spans="1:5">
      <c r="A2415" t="s">
        <v>4013</v>
      </c>
      <c r="B2415" t="s">
        <v>5</v>
      </c>
      <c r="C2415" t="s">
        <v>1733</v>
      </c>
      <c r="D2415" t="s">
        <v>6891</v>
      </c>
      <c r="E2415" t="s">
        <v>1705</v>
      </c>
    </row>
    <row r="2416" spans="1:5">
      <c r="A2416" t="s">
        <v>4014</v>
      </c>
      <c r="B2416" t="s">
        <v>5</v>
      </c>
      <c r="C2416" t="s">
        <v>1733</v>
      </c>
      <c r="D2416" t="s">
        <v>6891</v>
      </c>
      <c r="E2416" t="s">
        <v>1706</v>
      </c>
    </row>
    <row r="2417" spans="1:5">
      <c r="A2417" t="s">
        <v>4015</v>
      </c>
      <c r="B2417" t="s">
        <v>5</v>
      </c>
      <c r="C2417" t="s">
        <v>1733</v>
      </c>
      <c r="D2417" t="s">
        <v>6891</v>
      </c>
      <c r="E2417" t="s">
        <v>1707</v>
      </c>
    </row>
    <row r="2418" spans="1:5">
      <c r="A2418" t="s">
        <v>4016</v>
      </c>
      <c r="B2418" t="s">
        <v>5</v>
      </c>
      <c r="C2418" t="s">
        <v>1733</v>
      </c>
      <c r="D2418" t="s">
        <v>6891</v>
      </c>
      <c r="E2418" t="s">
        <v>1708</v>
      </c>
    </row>
    <row r="2419" spans="1:5">
      <c r="A2419" t="s">
        <v>4017</v>
      </c>
      <c r="B2419" t="s">
        <v>5</v>
      </c>
      <c r="C2419" t="s">
        <v>1733</v>
      </c>
      <c r="D2419" t="s">
        <v>6891</v>
      </c>
      <c r="E2419" t="s">
        <v>1709</v>
      </c>
    </row>
    <row r="2420" spans="1:5">
      <c r="A2420" t="s">
        <v>4018</v>
      </c>
      <c r="B2420" t="s">
        <v>5</v>
      </c>
      <c r="C2420" t="s">
        <v>1733</v>
      </c>
      <c r="D2420" t="s">
        <v>6891</v>
      </c>
      <c r="E2420" t="s">
        <v>1710</v>
      </c>
    </row>
    <row r="2421" spans="1:5">
      <c r="A2421" t="s">
        <v>4019</v>
      </c>
      <c r="B2421" t="s">
        <v>5</v>
      </c>
      <c r="C2421" t="s">
        <v>1733</v>
      </c>
      <c r="D2421" t="s">
        <v>6891</v>
      </c>
      <c r="E2421" t="s">
        <v>1711</v>
      </c>
    </row>
    <row r="2422" spans="1:5">
      <c r="A2422" t="s">
        <v>4020</v>
      </c>
      <c r="B2422" t="s">
        <v>5</v>
      </c>
      <c r="C2422" t="s">
        <v>1733</v>
      </c>
      <c r="D2422" t="s">
        <v>6891</v>
      </c>
      <c r="E2422" t="s">
        <v>1712</v>
      </c>
    </row>
    <row r="2423" spans="1:5">
      <c r="A2423" t="s">
        <v>4021</v>
      </c>
      <c r="B2423" t="s">
        <v>5</v>
      </c>
      <c r="C2423" t="s">
        <v>1733</v>
      </c>
      <c r="D2423" t="s">
        <v>6891</v>
      </c>
      <c r="E2423" t="s">
        <v>1713</v>
      </c>
    </row>
    <row r="2424" spans="1:5">
      <c r="A2424" t="s">
        <v>4022</v>
      </c>
      <c r="B2424" t="s">
        <v>5</v>
      </c>
      <c r="C2424" t="s">
        <v>1733</v>
      </c>
      <c r="D2424" t="s">
        <v>6891</v>
      </c>
      <c r="E2424" t="s">
        <v>1714</v>
      </c>
    </row>
    <row r="2425" spans="1:5">
      <c r="A2425" t="s">
        <v>4023</v>
      </c>
      <c r="B2425" t="s">
        <v>5</v>
      </c>
      <c r="C2425" t="s">
        <v>1733</v>
      </c>
      <c r="D2425" t="s">
        <v>6891</v>
      </c>
      <c r="E2425" t="s">
        <v>1715</v>
      </c>
    </row>
    <row r="2426" spans="1:5">
      <c r="A2426" t="s">
        <v>4024</v>
      </c>
      <c r="B2426" t="s">
        <v>5</v>
      </c>
      <c r="C2426" t="s">
        <v>1733</v>
      </c>
      <c r="D2426" t="s">
        <v>6892</v>
      </c>
      <c r="E2426" t="s">
        <v>1702</v>
      </c>
    </row>
    <row r="2427" spans="1:5">
      <c r="A2427" t="s">
        <v>4025</v>
      </c>
      <c r="B2427" t="s">
        <v>5</v>
      </c>
      <c r="C2427" t="s">
        <v>1733</v>
      </c>
      <c r="D2427" t="s">
        <v>6892</v>
      </c>
      <c r="E2427" t="s">
        <v>1705</v>
      </c>
    </row>
    <row r="2428" spans="1:5">
      <c r="A2428" t="s">
        <v>4026</v>
      </c>
      <c r="B2428" t="s">
        <v>5</v>
      </c>
      <c r="C2428" t="s">
        <v>1733</v>
      </c>
      <c r="D2428" t="s">
        <v>6892</v>
      </c>
      <c r="E2428" t="s">
        <v>1706</v>
      </c>
    </row>
    <row r="2429" spans="1:5">
      <c r="A2429" t="s">
        <v>4027</v>
      </c>
      <c r="B2429" t="s">
        <v>5</v>
      </c>
      <c r="C2429" t="s">
        <v>1733</v>
      </c>
      <c r="D2429" t="s">
        <v>6892</v>
      </c>
      <c r="E2429" t="s">
        <v>1707</v>
      </c>
    </row>
    <row r="2430" spans="1:5">
      <c r="A2430" t="s">
        <v>4028</v>
      </c>
      <c r="B2430" t="s">
        <v>5</v>
      </c>
      <c r="C2430" t="s">
        <v>1733</v>
      </c>
      <c r="D2430" t="s">
        <v>6892</v>
      </c>
      <c r="E2430" t="s">
        <v>1708</v>
      </c>
    </row>
    <row r="2431" spans="1:5">
      <c r="A2431" t="s">
        <v>4029</v>
      </c>
      <c r="B2431" t="s">
        <v>5</v>
      </c>
      <c r="C2431" t="s">
        <v>1733</v>
      </c>
      <c r="D2431" t="s">
        <v>6892</v>
      </c>
      <c r="E2431" t="s">
        <v>1709</v>
      </c>
    </row>
    <row r="2432" spans="1:5">
      <c r="A2432" t="s">
        <v>4030</v>
      </c>
      <c r="B2432" t="s">
        <v>5</v>
      </c>
      <c r="C2432" t="s">
        <v>1733</v>
      </c>
      <c r="D2432" t="s">
        <v>6892</v>
      </c>
      <c r="E2432" t="s">
        <v>1710</v>
      </c>
    </row>
    <row r="2433" spans="1:5">
      <c r="A2433" t="s">
        <v>4031</v>
      </c>
      <c r="B2433" t="s">
        <v>5</v>
      </c>
      <c r="C2433" t="s">
        <v>1733</v>
      </c>
      <c r="D2433" t="s">
        <v>6892</v>
      </c>
      <c r="E2433" t="s">
        <v>1711</v>
      </c>
    </row>
    <row r="2434" spans="1:5">
      <c r="A2434" t="s">
        <v>4032</v>
      </c>
      <c r="B2434" t="s">
        <v>5</v>
      </c>
      <c r="C2434" t="s">
        <v>1733</v>
      </c>
      <c r="D2434" t="s">
        <v>6892</v>
      </c>
      <c r="E2434" t="s">
        <v>1712</v>
      </c>
    </row>
    <row r="2435" spans="1:5">
      <c r="A2435" t="s">
        <v>4033</v>
      </c>
      <c r="B2435" t="s">
        <v>5</v>
      </c>
      <c r="C2435" t="s">
        <v>1733</v>
      </c>
      <c r="D2435" t="s">
        <v>6892</v>
      </c>
      <c r="E2435" t="s">
        <v>1713</v>
      </c>
    </row>
    <row r="2436" spans="1:5">
      <c r="A2436" t="s">
        <v>4034</v>
      </c>
      <c r="B2436" t="s">
        <v>5</v>
      </c>
      <c r="C2436" t="s">
        <v>1733</v>
      </c>
      <c r="D2436" t="s">
        <v>6892</v>
      </c>
      <c r="E2436" t="s">
        <v>1714</v>
      </c>
    </row>
    <row r="2437" spans="1:5">
      <c r="A2437" t="s">
        <v>4035</v>
      </c>
      <c r="B2437" t="s">
        <v>5</v>
      </c>
      <c r="C2437" t="s">
        <v>1733</v>
      </c>
      <c r="D2437" t="s">
        <v>6892</v>
      </c>
      <c r="E2437" t="s">
        <v>1715</v>
      </c>
    </row>
    <row r="2438" spans="1:5">
      <c r="A2438" t="s">
        <v>4036</v>
      </c>
      <c r="B2438" t="s">
        <v>5</v>
      </c>
      <c r="C2438" t="s">
        <v>1733</v>
      </c>
      <c r="D2438" t="s">
        <v>6893</v>
      </c>
      <c r="E2438" t="s">
        <v>1702</v>
      </c>
    </row>
    <row r="2439" spans="1:5">
      <c r="A2439" t="s">
        <v>4037</v>
      </c>
      <c r="B2439" t="s">
        <v>5</v>
      </c>
      <c r="C2439" t="s">
        <v>1733</v>
      </c>
      <c r="D2439" t="s">
        <v>6893</v>
      </c>
      <c r="E2439" t="s">
        <v>1705</v>
      </c>
    </row>
    <row r="2440" spans="1:5">
      <c r="A2440" t="s">
        <v>4038</v>
      </c>
      <c r="B2440" t="s">
        <v>5</v>
      </c>
      <c r="C2440" t="s">
        <v>1733</v>
      </c>
      <c r="D2440" t="s">
        <v>6893</v>
      </c>
      <c r="E2440" t="s">
        <v>1706</v>
      </c>
    </row>
    <row r="2441" spans="1:5">
      <c r="A2441" t="s">
        <v>4039</v>
      </c>
      <c r="B2441" t="s">
        <v>5</v>
      </c>
      <c r="C2441" t="s">
        <v>1733</v>
      </c>
      <c r="D2441" t="s">
        <v>6893</v>
      </c>
      <c r="E2441" t="s">
        <v>1707</v>
      </c>
    </row>
    <row r="2442" spans="1:5">
      <c r="A2442" t="s">
        <v>4040</v>
      </c>
      <c r="B2442" t="s">
        <v>5</v>
      </c>
      <c r="C2442" t="s">
        <v>1733</v>
      </c>
      <c r="D2442" t="s">
        <v>6893</v>
      </c>
      <c r="E2442" t="s">
        <v>1708</v>
      </c>
    </row>
    <row r="2443" spans="1:5">
      <c r="A2443" t="s">
        <v>4041</v>
      </c>
      <c r="B2443" t="s">
        <v>5</v>
      </c>
      <c r="C2443" t="s">
        <v>1733</v>
      </c>
      <c r="D2443" t="s">
        <v>6893</v>
      </c>
      <c r="E2443" t="s">
        <v>1709</v>
      </c>
    </row>
    <row r="2444" spans="1:5">
      <c r="A2444" t="s">
        <v>4042</v>
      </c>
      <c r="B2444" t="s">
        <v>5</v>
      </c>
      <c r="C2444" t="s">
        <v>1733</v>
      </c>
      <c r="D2444" t="s">
        <v>6893</v>
      </c>
      <c r="E2444" t="s">
        <v>1710</v>
      </c>
    </row>
    <row r="2445" spans="1:5">
      <c r="A2445" t="s">
        <v>4043</v>
      </c>
      <c r="B2445" t="s">
        <v>5</v>
      </c>
      <c r="C2445" t="s">
        <v>1733</v>
      </c>
      <c r="D2445" t="s">
        <v>6893</v>
      </c>
      <c r="E2445" t="s">
        <v>1711</v>
      </c>
    </row>
    <row r="2446" spans="1:5">
      <c r="A2446" t="s">
        <v>4044</v>
      </c>
      <c r="B2446" t="s">
        <v>5</v>
      </c>
      <c r="C2446" t="s">
        <v>1733</v>
      </c>
      <c r="D2446" t="s">
        <v>6893</v>
      </c>
      <c r="E2446" t="s">
        <v>1712</v>
      </c>
    </row>
    <row r="2447" spans="1:5">
      <c r="A2447" t="s">
        <v>4045</v>
      </c>
      <c r="B2447" t="s">
        <v>5</v>
      </c>
      <c r="C2447" t="s">
        <v>1733</v>
      </c>
      <c r="D2447" t="s">
        <v>6893</v>
      </c>
      <c r="E2447" t="s">
        <v>1713</v>
      </c>
    </row>
    <row r="2448" spans="1:5">
      <c r="A2448" t="s">
        <v>4046</v>
      </c>
      <c r="B2448" t="s">
        <v>5</v>
      </c>
      <c r="C2448" t="s">
        <v>1733</v>
      </c>
      <c r="D2448" t="s">
        <v>6893</v>
      </c>
      <c r="E2448" t="s">
        <v>1714</v>
      </c>
    </row>
    <row r="2449" spans="1:5">
      <c r="A2449" t="s">
        <v>4047</v>
      </c>
      <c r="B2449" t="s">
        <v>5</v>
      </c>
      <c r="C2449" t="s">
        <v>1733</v>
      </c>
      <c r="D2449" t="s">
        <v>6893</v>
      </c>
      <c r="E2449" t="s">
        <v>1715</v>
      </c>
    </row>
    <row r="2450" spans="1:5">
      <c r="A2450" t="s">
        <v>4048</v>
      </c>
      <c r="B2450" t="s">
        <v>5</v>
      </c>
      <c r="C2450" t="s">
        <v>1733</v>
      </c>
      <c r="D2450" t="s">
        <v>6894</v>
      </c>
      <c r="E2450" t="s">
        <v>1702</v>
      </c>
    </row>
    <row r="2451" spans="1:5">
      <c r="A2451" t="s">
        <v>4049</v>
      </c>
      <c r="B2451" t="s">
        <v>5</v>
      </c>
      <c r="C2451" t="s">
        <v>1733</v>
      </c>
      <c r="D2451" t="s">
        <v>6894</v>
      </c>
      <c r="E2451" t="s">
        <v>1705</v>
      </c>
    </row>
    <row r="2452" spans="1:5">
      <c r="A2452" t="s">
        <v>4050</v>
      </c>
      <c r="B2452" t="s">
        <v>5</v>
      </c>
      <c r="C2452" t="s">
        <v>1733</v>
      </c>
      <c r="D2452" t="s">
        <v>6894</v>
      </c>
      <c r="E2452" t="s">
        <v>1706</v>
      </c>
    </row>
    <row r="2453" spans="1:5">
      <c r="A2453" t="s">
        <v>4051</v>
      </c>
      <c r="B2453" t="s">
        <v>5</v>
      </c>
      <c r="C2453" t="s">
        <v>1733</v>
      </c>
      <c r="D2453" t="s">
        <v>6894</v>
      </c>
      <c r="E2453" t="s">
        <v>1707</v>
      </c>
    </row>
    <row r="2454" spans="1:5">
      <c r="A2454" t="s">
        <v>4052</v>
      </c>
      <c r="B2454" t="s">
        <v>5</v>
      </c>
      <c r="C2454" t="s">
        <v>1733</v>
      </c>
      <c r="D2454" t="s">
        <v>6894</v>
      </c>
      <c r="E2454" t="s">
        <v>1708</v>
      </c>
    </row>
    <row r="2455" spans="1:5">
      <c r="A2455" t="s">
        <v>4053</v>
      </c>
      <c r="B2455" t="s">
        <v>5</v>
      </c>
      <c r="C2455" t="s">
        <v>1733</v>
      </c>
      <c r="D2455" t="s">
        <v>6894</v>
      </c>
      <c r="E2455" t="s">
        <v>1709</v>
      </c>
    </row>
    <row r="2456" spans="1:5">
      <c r="A2456" t="s">
        <v>4054</v>
      </c>
      <c r="B2456" t="s">
        <v>5</v>
      </c>
      <c r="C2456" t="s">
        <v>1733</v>
      </c>
      <c r="D2456" t="s">
        <v>6894</v>
      </c>
      <c r="E2456" t="s">
        <v>1710</v>
      </c>
    </row>
    <row r="2457" spans="1:5">
      <c r="A2457" t="s">
        <v>4055</v>
      </c>
      <c r="B2457" t="s">
        <v>5</v>
      </c>
      <c r="C2457" t="s">
        <v>1733</v>
      </c>
      <c r="D2457" t="s">
        <v>6894</v>
      </c>
      <c r="E2457" t="s">
        <v>1711</v>
      </c>
    </row>
    <row r="2458" spans="1:5">
      <c r="A2458" t="s">
        <v>4056</v>
      </c>
      <c r="B2458" t="s">
        <v>5</v>
      </c>
      <c r="C2458" t="s">
        <v>1733</v>
      </c>
      <c r="D2458" t="s">
        <v>6894</v>
      </c>
      <c r="E2458" t="s">
        <v>1712</v>
      </c>
    </row>
    <row r="2459" spans="1:5">
      <c r="A2459" t="s">
        <v>4057</v>
      </c>
      <c r="B2459" t="s">
        <v>5</v>
      </c>
      <c r="C2459" t="s">
        <v>1733</v>
      </c>
      <c r="D2459" t="s">
        <v>6894</v>
      </c>
      <c r="E2459" t="s">
        <v>1713</v>
      </c>
    </row>
    <row r="2460" spans="1:5">
      <c r="A2460" t="s">
        <v>4058</v>
      </c>
      <c r="B2460" t="s">
        <v>5</v>
      </c>
      <c r="C2460" t="s">
        <v>1733</v>
      </c>
      <c r="D2460" t="s">
        <v>6894</v>
      </c>
      <c r="E2460" t="s">
        <v>1714</v>
      </c>
    </row>
    <row r="2461" spans="1:5">
      <c r="A2461" t="s">
        <v>4059</v>
      </c>
      <c r="B2461" t="s">
        <v>5</v>
      </c>
      <c r="C2461" t="s">
        <v>1733</v>
      </c>
      <c r="D2461" t="s">
        <v>6894</v>
      </c>
      <c r="E2461" t="s">
        <v>1715</v>
      </c>
    </row>
    <row r="2462" spans="1:5">
      <c r="A2462" t="s">
        <v>4060</v>
      </c>
      <c r="B2462" t="s">
        <v>5</v>
      </c>
      <c r="C2462" t="s">
        <v>1733</v>
      </c>
      <c r="D2462" t="s">
        <v>6895</v>
      </c>
      <c r="E2462" t="s">
        <v>1702</v>
      </c>
    </row>
    <row r="2463" spans="1:5">
      <c r="A2463" t="s">
        <v>4061</v>
      </c>
      <c r="B2463" t="s">
        <v>5</v>
      </c>
      <c r="C2463" t="s">
        <v>1733</v>
      </c>
      <c r="D2463" t="s">
        <v>6895</v>
      </c>
      <c r="E2463" t="s">
        <v>1705</v>
      </c>
    </row>
    <row r="2464" spans="1:5">
      <c r="A2464" t="s">
        <v>4062</v>
      </c>
      <c r="B2464" t="s">
        <v>5</v>
      </c>
      <c r="C2464" t="s">
        <v>1733</v>
      </c>
      <c r="D2464" t="s">
        <v>6895</v>
      </c>
      <c r="E2464" t="s">
        <v>1706</v>
      </c>
    </row>
    <row r="2465" spans="1:5">
      <c r="A2465" t="s">
        <v>4063</v>
      </c>
      <c r="B2465" t="s">
        <v>5</v>
      </c>
      <c r="C2465" t="s">
        <v>1733</v>
      </c>
      <c r="D2465" t="s">
        <v>6895</v>
      </c>
      <c r="E2465" t="s">
        <v>1707</v>
      </c>
    </row>
    <row r="2466" spans="1:5">
      <c r="A2466" t="s">
        <v>4064</v>
      </c>
      <c r="B2466" t="s">
        <v>5</v>
      </c>
      <c r="C2466" t="s">
        <v>1733</v>
      </c>
      <c r="D2466" t="s">
        <v>6895</v>
      </c>
      <c r="E2466" t="s">
        <v>1708</v>
      </c>
    </row>
    <row r="2467" spans="1:5">
      <c r="A2467" t="s">
        <v>4065</v>
      </c>
      <c r="B2467" t="s">
        <v>5</v>
      </c>
      <c r="C2467" t="s">
        <v>1733</v>
      </c>
      <c r="D2467" t="s">
        <v>6895</v>
      </c>
      <c r="E2467" t="s">
        <v>1709</v>
      </c>
    </row>
    <row r="2468" spans="1:5">
      <c r="A2468" t="s">
        <v>4066</v>
      </c>
      <c r="B2468" t="s">
        <v>5</v>
      </c>
      <c r="C2468" t="s">
        <v>1733</v>
      </c>
      <c r="D2468" t="s">
        <v>6895</v>
      </c>
      <c r="E2468" t="s">
        <v>1710</v>
      </c>
    </row>
    <row r="2469" spans="1:5">
      <c r="A2469" t="s">
        <v>4067</v>
      </c>
      <c r="B2469" t="s">
        <v>5</v>
      </c>
      <c r="C2469" t="s">
        <v>1733</v>
      </c>
      <c r="D2469" t="s">
        <v>6895</v>
      </c>
      <c r="E2469" t="s">
        <v>1711</v>
      </c>
    </row>
    <row r="2470" spans="1:5">
      <c r="A2470" t="s">
        <v>4068</v>
      </c>
      <c r="B2470" t="s">
        <v>5</v>
      </c>
      <c r="C2470" t="s">
        <v>1733</v>
      </c>
      <c r="D2470" t="s">
        <v>6895</v>
      </c>
      <c r="E2470" t="s">
        <v>1712</v>
      </c>
    </row>
    <row r="2471" spans="1:5">
      <c r="A2471" t="s">
        <v>4069</v>
      </c>
      <c r="B2471" t="s">
        <v>5</v>
      </c>
      <c r="C2471" t="s">
        <v>1733</v>
      </c>
      <c r="D2471" t="s">
        <v>6895</v>
      </c>
      <c r="E2471" t="s">
        <v>1713</v>
      </c>
    </row>
    <row r="2472" spans="1:5">
      <c r="A2472" t="s">
        <v>4070</v>
      </c>
      <c r="B2472" t="s">
        <v>5</v>
      </c>
      <c r="C2472" t="s">
        <v>1733</v>
      </c>
      <c r="D2472" t="s">
        <v>6895</v>
      </c>
      <c r="E2472" t="s">
        <v>1714</v>
      </c>
    </row>
    <row r="2473" spans="1:5">
      <c r="A2473" t="s">
        <v>4071</v>
      </c>
      <c r="B2473" t="s">
        <v>5</v>
      </c>
      <c r="C2473" t="s">
        <v>1733</v>
      </c>
      <c r="D2473" t="s">
        <v>6895</v>
      </c>
      <c r="E2473" t="s">
        <v>1715</v>
      </c>
    </row>
    <row r="2474" spans="1:5">
      <c r="A2474" t="s">
        <v>4072</v>
      </c>
      <c r="B2474" t="s">
        <v>5</v>
      </c>
      <c r="C2474" t="s">
        <v>1733</v>
      </c>
      <c r="D2474" t="s">
        <v>6896</v>
      </c>
      <c r="E2474" t="s">
        <v>1702</v>
      </c>
    </row>
    <row r="2475" spans="1:5">
      <c r="A2475" t="s">
        <v>4073</v>
      </c>
      <c r="B2475" t="s">
        <v>5</v>
      </c>
      <c r="C2475" t="s">
        <v>1733</v>
      </c>
      <c r="D2475" t="s">
        <v>6896</v>
      </c>
      <c r="E2475" t="s">
        <v>1705</v>
      </c>
    </row>
    <row r="2476" spans="1:5">
      <c r="A2476" t="s">
        <v>4074</v>
      </c>
      <c r="B2476" t="s">
        <v>5</v>
      </c>
      <c r="C2476" t="s">
        <v>1733</v>
      </c>
      <c r="D2476" t="s">
        <v>6896</v>
      </c>
      <c r="E2476" t="s">
        <v>1706</v>
      </c>
    </row>
    <row r="2477" spans="1:5">
      <c r="A2477" t="s">
        <v>4075</v>
      </c>
      <c r="B2477" t="s">
        <v>5</v>
      </c>
      <c r="C2477" t="s">
        <v>1733</v>
      </c>
      <c r="D2477" t="s">
        <v>6896</v>
      </c>
      <c r="E2477" t="s">
        <v>1707</v>
      </c>
    </row>
    <row r="2478" spans="1:5">
      <c r="A2478" t="s">
        <v>4076</v>
      </c>
      <c r="B2478" t="s">
        <v>5</v>
      </c>
      <c r="C2478" t="s">
        <v>1733</v>
      </c>
      <c r="D2478" t="s">
        <v>6896</v>
      </c>
      <c r="E2478" t="s">
        <v>1708</v>
      </c>
    </row>
    <row r="2479" spans="1:5">
      <c r="A2479" t="s">
        <v>4077</v>
      </c>
      <c r="B2479" t="s">
        <v>5</v>
      </c>
      <c r="C2479" t="s">
        <v>1733</v>
      </c>
      <c r="D2479" t="s">
        <v>6896</v>
      </c>
      <c r="E2479" t="s">
        <v>1709</v>
      </c>
    </row>
    <row r="2480" spans="1:5">
      <c r="A2480" t="s">
        <v>4078</v>
      </c>
      <c r="B2480" t="s">
        <v>5</v>
      </c>
      <c r="C2480" t="s">
        <v>1733</v>
      </c>
      <c r="D2480" t="s">
        <v>6896</v>
      </c>
      <c r="E2480" t="s">
        <v>1710</v>
      </c>
    </row>
    <row r="2481" spans="1:5">
      <c r="A2481" t="s">
        <v>4079</v>
      </c>
      <c r="B2481" t="s">
        <v>5</v>
      </c>
      <c r="C2481" t="s">
        <v>1733</v>
      </c>
      <c r="D2481" t="s">
        <v>6896</v>
      </c>
      <c r="E2481" t="s">
        <v>1711</v>
      </c>
    </row>
    <row r="2482" spans="1:5">
      <c r="A2482" t="s">
        <v>4080</v>
      </c>
      <c r="B2482" t="s">
        <v>5</v>
      </c>
      <c r="C2482" t="s">
        <v>1733</v>
      </c>
      <c r="D2482" t="s">
        <v>6896</v>
      </c>
      <c r="E2482" t="s">
        <v>1712</v>
      </c>
    </row>
    <row r="2483" spans="1:5">
      <c r="A2483" t="s">
        <v>4081</v>
      </c>
      <c r="B2483" t="s">
        <v>5</v>
      </c>
      <c r="C2483" t="s">
        <v>1733</v>
      </c>
      <c r="D2483" t="s">
        <v>6896</v>
      </c>
      <c r="E2483" t="s">
        <v>1713</v>
      </c>
    </row>
    <row r="2484" spans="1:5">
      <c r="A2484" t="s">
        <v>4082</v>
      </c>
      <c r="B2484" t="s">
        <v>5</v>
      </c>
      <c r="C2484" t="s">
        <v>1733</v>
      </c>
      <c r="D2484" t="s">
        <v>6896</v>
      </c>
      <c r="E2484" t="s">
        <v>1714</v>
      </c>
    </row>
    <row r="2485" spans="1:5">
      <c r="A2485" t="s">
        <v>4083</v>
      </c>
      <c r="B2485" t="s">
        <v>5</v>
      </c>
      <c r="C2485" t="s">
        <v>1733</v>
      </c>
      <c r="D2485" t="s">
        <v>6896</v>
      </c>
      <c r="E2485" t="s">
        <v>1715</v>
      </c>
    </row>
    <row r="2486" spans="1:5">
      <c r="A2486" t="s">
        <v>4084</v>
      </c>
      <c r="B2486" t="s">
        <v>5</v>
      </c>
      <c r="C2486" t="s">
        <v>1733</v>
      </c>
      <c r="D2486" t="s">
        <v>6897</v>
      </c>
      <c r="E2486" t="s">
        <v>1702</v>
      </c>
    </row>
    <row r="2487" spans="1:5">
      <c r="A2487" t="s">
        <v>4085</v>
      </c>
      <c r="B2487" t="s">
        <v>5</v>
      </c>
      <c r="C2487" t="s">
        <v>1733</v>
      </c>
      <c r="D2487" t="s">
        <v>6897</v>
      </c>
      <c r="E2487" t="s">
        <v>1705</v>
      </c>
    </row>
    <row r="2488" spans="1:5">
      <c r="A2488" t="s">
        <v>4086</v>
      </c>
      <c r="B2488" t="s">
        <v>5</v>
      </c>
      <c r="C2488" t="s">
        <v>1733</v>
      </c>
      <c r="D2488" t="s">
        <v>6897</v>
      </c>
      <c r="E2488" t="s">
        <v>1706</v>
      </c>
    </row>
    <row r="2489" spans="1:5">
      <c r="A2489" t="s">
        <v>4087</v>
      </c>
      <c r="B2489" t="s">
        <v>5</v>
      </c>
      <c r="C2489" t="s">
        <v>1733</v>
      </c>
      <c r="D2489" t="s">
        <v>6897</v>
      </c>
      <c r="E2489" t="s">
        <v>1707</v>
      </c>
    </row>
    <row r="2490" spans="1:5">
      <c r="A2490" t="s">
        <v>4088</v>
      </c>
      <c r="B2490" t="s">
        <v>5</v>
      </c>
      <c r="C2490" t="s">
        <v>1733</v>
      </c>
      <c r="D2490" t="s">
        <v>6897</v>
      </c>
      <c r="E2490" t="s">
        <v>1708</v>
      </c>
    </row>
    <row r="2491" spans="1:5">
      <c r="A2491" t="s">
        <v>4089</v>
      </c>
      <c r="B2491" t="s">
        <v>5</v>
      </c>
      <c r="C2491" t="s">
        <v>1733</v>
      </c>
      <c r="D2491" t="s">
        <v>6897</v>
      </c>
      <c r="E2491" t="s">
        <v>1709</v>
      </c>
    </row>
    <row r="2492" spans="1:5">
      <c r="A2492" t="s">
        <v>4090</v>
      </c>
      <c r="B2492" t="s">
        <v>5</v>
      </c>
      <c r="C2492" t="s">
        <v>1733</v>
      </c>
      <c r="D2492" t="s">
        <v>6897</v>
      </c>
      <c r="E2492" t="s">
        <v>1710</v>
      </c>
    </row>
    <row r="2493" spans="1:5">
      <c r="A2493" t="s">
        <v>4091</v>
      </c>
      <c r="B2493" t="s">
        <v>5</v>
      </c>
      <c r="C2493" t="s">
        <v>1733</v>
      </c>
      <c r="D2493" t="s">
        <v>6897</v>
      </c>
      <c r="E2493" t="s">
        <v>1711</v>
      </c>
    </row>
    <row r="2494" spans="1:5">
      <c r="A2494" t="s">
        <v>4092</v>
      </c>
      <c r="B2494" t="s">
        <v>5</v>
      </c>
      <c r="C2494" t="s">
        <v>1733</v>
      </c>
      <c r="D2494" t="s">
        <v>6897</v>
      </c>
      <c r="E2494" t="s">
        <v>1712</v>
      </c>
    </row>
    <row r="2495" spans="1:5">
      <c r="A2495" t="s">
        <v>4093</v>
      </c>
      <c r="B2495" t="s">
        <v>5</v>
      </c>
      <c r="C2495" t="s">
        <v>1733</v>
      </c>
      <c r="D2495" t="s">
        <v>6897</v>
      </c>
      <c r="E2495" t="s">
        <v>1713</v>
      </c>
    </row>
    <row r="2496" spans="1:5">
      <c r="A2496" t="s">
        <v>4094</v>
      </c>
      <c r="B2496" t="s">
        <v>5</v>
      </c>
      <c r="C2496" t="s">
        <v>1733</v>
      </c>
      <c r="D2496" t="s">
        <v>6897</v>
      </c>
      <c r="E2496" t="s">
        <v>1714</v>
      </c>
    </row>
    <row r="2497" spans="1:5">
      <c r="A2497" t="s">
        <v>4095</v>
      </c>
      <c r="B2497" t="s">
        <v>5</v>
      </c>
      <c r="C2497" t="s">
        <v>1733</v>
      </c>
      <c r="D2497" t="s">
        <v>6897</v>
      </c>
      <c r="E2497" t="s">
        <v>1715</v>
      </c>
    </row>
    <row r="2498" spans="1:5">
      <c r="A2498" t="s">
        <v>4096</v>
      </c>
      <c r="B2498" t="s">
        <v>5</v>
      </c>
      <c r="C2498" t="s">
        <v>1733</v>
      </c>
      <c r="D2498" t="s">
        <v>6898</v>
      </c>
      <c r="E2498" t="s">
        <v>1702</v>
      </c>
    </row>
    <row r="2499" spans="1:5">
      <c r="A2499" t="s">
        <v>4097</v>
      </c>
      <c r="B2499" t="s">
        <v>5</v>
      </c>
      <c r="C2499" t="s">
        <v>1733</v>
      </c>
      <c r="D2499" t="s">
        <v>6898</v>
      </c>
      <c r="E2499" t="s">
        <v>1705</v>
      </c>
    </row>
    <row r="2500" spans="1:5">
      <c r="A2500" t="s">
        <v>4098</v>
      </c>
      <c r="B2500" t="s">
        <v>5</v>
      </c>
      <c r="C2500" t="s">
        <v>1733</v>
      </c>
      <c r="D2500" t="s">
        <v>6898</v>
      </c>
      <c r="E2500" t="s">
        <v>1706</v>
      </c>
    </row>
    <row r="2501" spans="1:5">
      <c r="A2501" t="s">
        <v>4099</v>
      </c>
      <c r="B2501" t="s">
        <v>5</v>
      </c>
      <c r="C2501" t="s">
        <v>1733</v>
      </c>
      <c r="D2501" t="s">
        <v>6898</v>
      </c>
      <c r="E2501" t="s">
        <v>1707</v>
      </c>
    </row>
    <row r="2502" spans="1:5">
      <c r="A2502" t="s">
        <v>4100</v>
      </c>
      <c r="B2502" t="s">
        <v>5</v>
      </c>
      <c r="C2502" t="s">
        <v>1733</v>
      </c>
      <c r="D2502" t="s">
        <v>6898</v>
      </c>
      <c r="E2502" t="s">
        <v>1708</v>
      </c>
    </row>
    <row r="2503" spans="1:5">
      <c r="A2503" t="s">
        <v>4101</v>
      </c>
      <c r="B2503" t="s">
        <v>5</v>
      </c>
      <c r="C2503" t="s">
        <v>1733</v>
      </c>
      <c r="D2503" t="s">
        <v>6898</v>
      </c>
      <c r="E2503" t="s">
        <v>1709</v>
      </c>
    </row>
    <row r="2504" spans="1:5">
      <c r="A2504" t="s">
        <v>4102</v>
      </c>
      <c r="B2504" t="s">
        <v>5</v>
      </c>
      <c r="C2504" t="s">
        <v>1733</v>
      </c>
      <c r="D2504" t="s">
        <v>6898</v>
      </c>
      <c r="E2504" t="s">
        <v>1710</v>
      </c>
    </row>
    <row r="2505" spans="1:5">
      <c r="A2505" t="s">
        <v>4103</v>
      </c>
      <c r="B2505" t="s">
        <v>5</v>
      </c>
      <c r="C2505" t="s">
        <v>1733</v>
      </c>
      <c r="D2505" t="s">
        <v>6898</v>
      </c>
      <c r="E2505" t="s">
        <v>1711</v>
      </c>
    </row>
    <row r="2506" spans="1:5">
      <c r="A2506" t="s">
        <v>4104</v>
      </c>
      <c r="B2506" t="s">
        <v>5</v>
      </c>
      <c r="C2506" t="s">
        <v>1733</v>
      </c>
      <c r="D2506" t="s">
        <v>6898</v>
      </c>
      <c r="E2506" t="s">
        <v>1712</v>
      </c>
    </row>
    <row r="2507" spans="1:5">
      <c r="A2507" t="s">
        <v>4105</v>
      </c>
      <c r="B2507" t="s">
        <v>5</v>
      </c>
      <c r="C2507" t="s">
        <v>1733</v>
      </c>
      <c r="D2507" t="s">
        <v>6898</v>
      </c>
      <c r="E2507" t="s">
        <v>1713</v>
      </c>
    </row>
    <row r="2508" spans="1:5">
      <c r="A2508" t="s">
        <v>4106</v>
      </c>
      <c r="B2508" t="s">
        <v>5</v>
      </c>
      <c r="C2508" t="s">
        <v>1733</v>
      </c>
      <c r="D2508" t="s">
        <v>6898</v>
      </c>
      <c r="E2508" t="s">
        <v>1714</v>
      </c>
    </row>
    <row r="2509" spans="1:5">
      <c r="A2509" t="s">
        <v>4107</v>
      </c>
      <c r="B2509" t="s">
        <v>5</v>
      </c>
      <c r="C2509" t="s">
        <v>1733</v>
      </c>
      <c r="D2509" t="s">
        <v>6898</v>
      </c>
      <c r="E2509" t="s">
        <v>1715</v>
      </c>
    </row>
    <row r="2510" spans="1:5">
      <c r="A2510" t="s">
        <v>4108</v>
      </c>
      <c r="B2510" t="s">
        <v>5</v>
      </c>
      <c r="C2510" t="s">
        <v>1733</v>
      </c>
      <c r="D2510" t="s">
        <v>6899</v>
      </c>
      <c r="E2510" t="s">
        <v>1702</v>
      </c>
    </row>
    <row r="2511" spans="1:5">
      <c r="A2511" t="s">
        <v>4109</v>
      </c>
      <c r="B2511" t="s">
        <v>5</v>
      </c>
      <c r="C2511" t="s">
        <v>1733</v>
      </c>
      <c r="D2511" t="s">
        <v>6899</v>
      </c>
      <c r="E2511" t="s">
        <v>1705</v>
      </c>
    </row>
    <row r="2512" spans="1:5">
      <c r="A2512" t="s">
        <v>4110</v>
      </c>
      <c r="B2512" t="s">
        <v>5</v>
      </c>
      <c r="C2512" t="s">
        <v>1733</v>
      </c>
      <c r="D2512" t="s">
        <v>6899</v>
      </c>
      <c r="E2512" t="s">
        <v>1706</v>
      </c>
    </row>
    <row r="2513" spans="1:5">
      <c r="A2513" t="s">
        <v>4111</v>
      </c>
      <c r="B2513" t="s">
        <v>5</v>
      </c>
      <c r="C2513" t="s">
        <v>1733</v>
      </c>
      <c r="D2513" t="s">
        <v>6899</v>
      </c>
      <c r="E2513" t="s">
        <v>1707</v>
      </c>
    </row>
    <row r="2514" spans="1:5">
      <c r="A2514" t="s">
        <v>4112</v>
      </c>
      <c r="B2514" t="s">
        <v>5</v>
      </c>
      <c r="C2514" t="s">
        <v>1733</v>
      </c>
      <c r="D2514" t="s">
        <v>6899</v>
      </c>
      <c r="E2514" t="s">
        <v>1708</v>
      </c>
    </row>
    <row r="2515" spans="1:5">
      <c r="A2515" t="s">
        <v>4113</v>
      </c>
      <c r="B2515" t="s">
        <v>5</v>
      </c>
      <c r="C2515" t="s">
        <v>1733</v>
      </c>
      <c r="D2515" t="s">
        <v>6899</v>
      </c>
      <c r="E2515" t="s">
        <v>1709</v>
      </c>
    </row>
    <row r="2516" spans="1:5">
      <c r="A2516" t="s">
        <v>4114</v>
      </c>
      <c r="B2516" t="s">
        <v>5</v>
      </c>
      <c r="C2516" t="s">
        <v>1733</v>
      </c>
      <c r="D2516" t="s">
        <v>6899</v>
      </c>
      <c r="E2516" t="s">
        <v>1710</v>
      </c>
    </row>
    <row r="2517" spans="1:5">
      <c r="A2517" t="s">
        <v>4115</v>
      </c>
      <c r="B2517" t="s">
        <v>5</v>
      </c>
      <c r="C2517" t="s">
        <v>1733</v>
      </c>
      <c r="D2517" t="s">
        <v>6899</v>
      </c>
      <c r="E2517" t="s">
        <v>1711</v>
      </c>
    </row>
    <row r="2518" spans="1:5">
      <c r="A2518" t="s">
        <v>4116</v>
      </c>
      <c r="B2518" t="s">
        <v>5</v>
      </c>
      <c r="C2518" t="s">
        <v>1733</v>
      </c>
      <c r="D2518" t="s">
        <v>6899</v>
      </c>
      <c r="E2518" t="s">
        <v>1712</v>
      </c>
    </row>
    <row r="2519" spans="1:5">
      <c r="A2519" t="s">
        <v>4117</v>
      </c>
      <c r="B2519" t="s">
        <v>5</v>
      </c>
      <c r="C2519" t="s">
        <v>1733</v>
      </c>
      <c r="D2519" t="s">
        <v>6899</v>
      </c>
      <c r="E2519" t="s">
        <v>1713</v>
      </c>
    </row>
    <row r="2520" spans="1:5">
      <c r="A2520" t="s">
        <v>4118</v>
      </c>
      <c r="B2520" t="s">
        <v>5</v>
      </c>
      <c r="C2520" t="s">
        <v>1733</v>
      </c>
      <c r="D2520" t="s">
        <v>6899</v>
      </c>
      <c r="E2520" t="s">
        <v>1714</v>
      </c>
    </row>
    <row r="2521" spans="1:5">
      <c r="A2521" t="s">
        <v>4119</v>
      </c>
      <c r="B2521" t="s">
        <v>5</v>
      </c>
      <c r="C2521" t="s">
        <v>1733</v>
      </c>
      <c r="D2521" t="s">
        <v>6899</v>
      </c>
      <c r="E2521" t="s">
        <v>1715</v>
      </c>
    </row>
    <row r="2522" spans="1:5">
      <c r="A2522" t="s">
        <v>4120</v>
      </c>
      <c r="B2522" t="s">
        <v>5</v>
      </c>
      <c r="C2522" t="s">
        <v>1733</v>
      </c>
      <c r="D2522" t="s">
        <v>6900</v>
      </c>
      <c r="E2522" t="s">
        <v>1702</v>
      </c>
    </row>
    <row r="2523" spans="1:5">
      <c r="A2523" t="s">
        <v>4121</v>
      </c>
      <c r="B2523" t="s">
        <v>5</v>
      </c>
      <c r="C2523" t="s">
        <v>1733</v>
      </c>
      <c r="D2523" t="s">
        <v>6900</v>
      </c>
      <c r="E2523" t="s">
        <v>1705</v>
      </c>
    </row>
    <row r="2524" spans="1:5">
      <c r="A2524" t="s">
        <v>4122</v>
      </c>
      <c r="B2524" t="s">
        <v>5</v>
      </c>
      <c r="C2524" t="s">
        <v>1733</v>
      </c>
      <c r="D2524" t="s">
        <v>6900</v>
      </c>
      <c r="E2524" t="s">
        <v>1706</v>
      </c>
    </row>
    <row r="2525" spans="1:5">
      <c r="A2525" t="s">
        <v>4123</v>
      </c>
      <c r="B2525" t="s">
        <v>5</v>
      </c>
      <c r="C2525" t="s">
        <v>1733</v>
      </c>
      <c r="D2525" t="s">
        <v>6900</v>
      </c>
      <c r="E2525" t="s">
        <v>1707</v>
      </c>
    </row>
    <row r="2526" spans="1:5">
      <c r="A2526" t="s">
        <v>4124</v>
      </c>
      <c r="B2526" t="s">
        <v>5</v>
      </c>
      <c r="C2526" t="s">
        <v>1733</v>
      </c>
      <c r="D2526" t="s">
        <v>6900</v>
      </c>
      <c r="E2526" t="s">
        <v>1708</v>
      </c>
    </row>
    <row r="2527" spans="1:5">
      <c r="A2527" t="s">
        <v>4125</v>
      </c>
      <c r="B2527" t="s">
        <v>5</v>
      </c>
      <c r="C2527" t="s">
        <v>1733</v>
      </c>
      <c r="D2527" t="s">
        <v>6900</v>
      </c>
      <c r="E2527" t="s">
        <v>1709</v>
      </c>
    </row>
    <row r="2528" spans="1:5">
      <c r="A2528" t="s">
        <v>4126</v>
      </c>
      <c r="B2528" t="s">
        <v>5</v>
      </c>
      <c r="C2528" t="s">
        <v>1733</v>
      </c>
      <c r="D2528" t="s">
        <v>6900</v>
      </c>
      <c r="E2528" t="s">
        <v>1710</v>
      </c>
    </row>
    <row r="2529" spans="1:5">
      <c r="A2529" t="s">
        <v>4127</v>
      </c>
      <c r="B2529" t="s">
        <v>5</v>
      </c>
      <c r="C2529" t="s">
        <v>1733</v>
      </c>
      <c r="D2529" t="s">
        <v>6900</v>
      </c>
      <c r="E2529" t="s">
        <v>1711</v>
      </c>
    </row>
    <row r="2530" spans="1:5">
      <c r="A2530" t="s">
        <v>4128</v>
      </c>
      <c r="B2530" t="s">
        <v>5</v>
      </c>
      <c r="C2530" t="s">
        <v>1733</v>
      </c>
      <c r="D2530" t="s">
        <v>6900</v>
      </c>
      <c r="E2530" t="s">
        <v>1712</v>
      </c>
    </row>
    <row r="2531" spans="1:5">
      <c r="A2531" t="s">
        <v>4129</v>
      </c>
      <c r="B2531" t="s">
        <v>5</v>
      </c>
      <c r="C2531" t="s">
        <v>1733</v>
      </c>
      <c r="D2531" t="s">
        <v>6900</v>
      </c>
      <c r="E2531" t="s">
        <v>1713</v>
      </c>
    </row>
    <row r="2532" spans="1:5">
      <c r="A2532" t="s">
        <v>4130</v>
      </c>
      <c r="B2532" t="s">
        <v>5</v>
      </c>
      <c r="C2532" t="s">
        <v>1733</v>
      </c>
      <c r="D2532" t="s">
        <v>6900</v>
      </c>
      <c r="E2532" t="s">
        <v>1714</v>
      </c>
    </row>
    <row r="2533" spans="1:5">
      <c r="A2533" t="s">
        <v>4131</v>
      </c>
      <c r="B2533" t="s">
        <v>5</v>
      </c>
      <c r="C2533" t="s">
        <v>1733</v>
      </c>
      <c r="D2533" t="s">
        <v>6900</v>
      </c>
      <c r="E2533" t="s">
        <v>1715</v>
      </c>
    </row>
    <row r="2534" spans="1:5">
      <c r="A2534" t="s">
        <v>4132</v>
      </c>
      <c r="B2534" t="s">
        <v>5</v>
      </c>
      <c r="C2534" t="s">
        <v>1733</v>
      </c>
      <c r="D2534" t="s">
        <v>6901</v>
      </c>
      <c r="E2534" t="s">
        <v>1702</v>
      </c>
    </row>
    <row r="2535" spans="1:5">
      <c r="A2535" t="s">
        <v>4133</v>
      </c>
      <c r="B2535" t="s">
        <v>5</v>
      </c>
      <c r="C2535" t="s">
        <v>1733</v>
      </c>
      <c r="D2535" t="s">
        <v>6901</v>
      </c>
      <c r="E2535" t="s">
        <v>1705</v>
      </c>
    </row>
    <row r="2536" spans="1:5">
      <c r="A2536" t="s">
        <v>4134</v>
      </c>
      <c r="B2536" t="s">
        <v>5</v>
      </c>
      <c r="C2536" t="s">
        <v>1733</v>
      </c>
      <c r="D2536" t="s">
        <v>6901</v>
      </c>
      <c r="E2536" t="s">
        <v>1706</v>
      </c>
    </row>
    <row r="2537" spans="1:5">
      <c r="A2537" t="s">
        <v>4135</v>
      </c>
      <c r="B2537" t="s">
        <v>5</v>
      </c>
      <c r="C2537" t="s">
        <v>1733</v>
      </c>
      <c r="D2537" t="s">
        <v>6901</v>
      </c>
      <c r="E2537" t="s">
        <v>1707</v>
      </c>
    </row>
    <row r="2538" spans="1:5">
      <c r="A2538" t="s">
        <v>4136</v>
      </c>
      <c r="B2538" t="s">
        <v>5</v>
      </c>
      <c r="C2538" t="s">
        <v>1733</v>
      </c>
      <c r="D2538" t="s">
        <v>6901</v>
      </c>
      <c r="E2538" t="s">
        <v>1708</v>
      </c>
    </row>
    <row r="2539" spans="1:5">
      <c r="A2539" t="s">
        <v>4137</v>
      </c>
      <c r="B2539" t="s">
        <v>5</v>
      </c>
      <c r="C2539" t="s">
        <v>1733</v>
      </c>
      <c r="D2539" t="s">
        <v>6901</v>
      </c>
      <c r="E2539" t="s">
        <v>1709</v>
      </c>
    </row>
    <row r="2540" spans="1:5">
      <c r="A2540" t="s">
        <v>4138</v>
      </c>
      <c r="B2540" t="s">
        <v>5</v>
      </c>
      <c r="C2540" t="s">
        <v>1733</v>
      </c>
      <c r="D2540" t="s">
        <v>6901</v>
      </c>
      <c r="E2540" t="s">
        <v>1710</v>
      </c>
    </row>
    <row r="2541" spans="1:5">
      <c r="A2541" t="s">
        <v>4139</v>
      </c>
      <c r="B2541" t="s">
        <v>5</v>
      </c>
      <c r="C2541" t="s">
        <v>1733</v>
      </c>
      <c r="D2541" t="s">
        <v>6901</v>
      </c>
      <c r="E2541" t="s">
        <v>1711</v>
      </c>
    </row>
    <row r="2542" spans="1:5">
      <c r="A2542" t="s">
        <v>4140</v>
      </c>
      <c r="B2542" t="s">
        <v>5</v>
      </c>
      <c r="C2542" t="s">
        <v>1733</v>
      </c>
      <c r="D2542" t="s">
        <v>6901</v>
      </c>
      <c r="E2542" t="s">
        <v>1712</v>
      </c>
    </row>
    <row r="2543" spans="1:5">
      <c r="A2543" t="s">
        <v>4141</v>
      </c>
      <c r="B2543" t="s">
        <v>5</v>
      </c>
      <c r="C2543" t="s">
        <v>1733</v>
      </c>
      <c r="D2543" t="s">
        <v>6901</v>
      </c>
      <c r="E2543" t="s">
        <v>1713</v>
      </c>
    </row>
    <row r="2544" spans="1:5">
      <c r="A2544" t="s">
        <v>4142</v>
      </c>
      <c r="B2544" t="s">
        <v>5</v>
      </c>
      <c r="C2544" t="s">
        <v>1733</v>
      </c>
      <c r="D2544" t="s">
        <v>6901</v>
      </c>
      <c r="E2544" t="s">
        <v>1714</v>
      </c>
    </row>
    <row r="2545" spans="1:5">
      <c r="A2545" t="s">
        <v>4143</v>
      </c>
      <c r="B2545" t="s">
        <v>5</v>
      </c>
      <c r="C2545" t="s">
        <v>1733</v>
      </c>
      <c r="D2545" t="s">
        <v>6901</v>
      </c>
      <c r="E2545" t="s">
        <v>1715</v>
      </c>
    </row>
    <row r="2546" spans="1:5">
      <c r="A2546" t="s">
        <v>4144</v>
      </c>
      <c r="B2546" t="s">
        <v>5</v>
      </c>
      <c r="C2546" t="s">
        <v>1733</v>
      </c>
      <c r="D2546" t="s">
        <v>6902</v>
      </c>
      <c r="E2546" t="s">
        <v>1702</v>
      </c>
    </row>
    <row r="2547" spans="1:5">
      <c r="A2547" t="s">
        <v>4145</v>
      </c>
      <c r="B2547" t="s">
        <v>5</v>
      </c>
      <c r="C2547" t="s">
        <v>1733</v>
      </c>
      <c r="D2547" t="s">
        <v>6902</v>
      </c>
      <c r="E2547" t="s">
        <v>1705</v>
      </c>
    </row>
    <row r="2548" spans="1:5">
      <c r="A2548" t="s">
        <v>4146</v>
      </c>
      <c r="B2548" t="s">
        <v>5</v>
      </c>
      <c r="C2548" t="s">
        <v>1733</v>
      </c>
      <c r="D2548" t="s">
        <v>6902</v>
      </c>
      <c r="E2548" t="s">
        <v>1706</v>
      </c>
    </row>
    <row r="2549" spans="1:5">
      <c r="A2549" t="s">
        <v>4147</v>
      </c>
      <c r="B2549" t="s">
        <v>5</v>
      </c>
      <c r="C2549" t="s">
        <v>1733</v>
      </c>
      <c r="D2549" t="s">
        <v>6902</v>
      </c>
      <c r="E2549" t="s">
        <v>1707</v>
      </c>
    </row>
    <row r="2550" spans="1:5">
      <c r="A2550" t="s">
        <v>4148</v>
      </c>
      <c r="B2550" t="s">
        <v>5</v>
      </c>
      <c r="C2550" t="s">
        <v>1733</v>
      </c>
      <c r="D2550" t="s">
        <v>6902</v>
      </c>
      <c r="E2550" t="s">
        <v>1708</v>
      </c>
    </row>
    <row r="2551" spans="1:5">
      <c r="A2551" t="s">
        <v>4149</v>
      </c>
      <c r="B2551" t="s">
        <v>5</v>
      </c>
      <c r="C2551" t="s">
        <v>1733</v>
      </c>
      <c r="D2551" t="s">
        <v>6902</v>
      </c>
      <c r="E2551" t="s">
        <v>1709</v>
      </c>
    </row>
    <row r="2552" spans="1:5">
      <c r="A2552" t="s">
        <v>4150</v>
      </c>
      <c r="B2552" t="s">
        <v>5</v>
      </c>
      <c r="C2552" t="s">
        <v>1733</v>
      </c>
      <c r="D2552" t="s">
        <v>6902</v>
      </c>
      <c r="E2552" t="s">
        <v>1710</v>
      </c>
    </row>
    <row r="2553" spans="1:5">
      <c r="A2553" t="s">
        <v>4151</v>
      </c>
      <c r="B2553" t="s">
        <v>5</v>
      </c>
      <c r="C2553" t="s">
        <v>1733</v>
      </c>
      <c r="D2553" t="s">
        <v>6902</v>
      </c>
      <c r="E2553" t="s">
        <v>1711</v>
      </c>
    </row>
    <row r="2554" spans="1:5">
      <c r="A2554" t="s">
        <v>4152</v>
      </c>
      <c r="B2554" t="s">
        <v>5</v>
      </c>
      <c r="C2554" t="s">
        <v>1733</v>
      </c>
      <c r="D2554" t="s">
        <v>6902</v>
      </c>
      <c r="E2554" t="s">
        <v>1712</v>
      </c>
    </row>
    <row r="2555" spans="1:5">
      <c r="A2555" t="s">
        <v>4153</v>
      </c>
      <c r="B2555" t="s">
        <v>5</v>
      </c>
      <c r="C2555" t="s">
        <v>1733</v>
      </c>
      <c r="D2555" t="s">
        <v>6902</v>
      </c>
      <c r="E2555" t="s">
        <v>1713</v>
      </c>
    </row>
    <row r="2556" spans="1:5">
      <c r="A2556" t="s">
        <v>4154</v>
      </c>
      <c r="B2556" t="s">
        <v>5</v>
      </c>
      <c r="C2556" t="s">
        <v>1733</v>
      </c>
      <c r="D2556" t="s">
        <v>6902</v>
      </c>
      <c r="E2556" t="s">
        <v>1714</v>
      </c>
    </row>
    <row r="2557" spans="1:5">
      <c r="A2557" t="s">
        <v>4155</v>
      </c>
      <c r="B2557" t="s">
        <v>5</v>
      </c>
      <c r="C2557" t="s">
        <v>1733</v>
      </c>
      <c r="D2557" t="s">
        <v>6902</v>
      </c>
      <c r="E2557" t="s">
        <v>1715</v>
      </c>
    </row>
    <row r="2558" spans="1:5">
      <c r="A2558" t="s">
        <v>4156</v>
      </c>
      <c r="B2558" t="s">
        <v>5</v>
      </c>
      <c r="C2558" t="s">
        <v>1733</v>
      </c>
      <c r="D2558" t="s">
        <v>6903</v>
      </c>
      <c r="E2558" t="s">
        <v>1702</v>
      </c>
    </row>
    <row r="2559" spans="1:5">
      <c r="A2559" t="s">
        <v>4157</v>
      </c>
      <c r="B2559" t="s">
        <v>5</v>
      </c>
      <c r="C2559" t="s">
        <v>1733</v>
      </c>
      <c r="D2559" t="s">
        <v>6903</v>
      </c>
      <c r="E2559" t="s">
        <v>1705</v>
      </c>
    </row>
    <row r="2560" spans="1:5">
      <c r="A2560" t="s">
        <v>4158</v>
      </c>
      <c r="B2560" t="s">
        <v>5</v>
      </c>
      <c r="C2560" t="s">
        <v>1733</v>
      </c>
      <c r="D2560" t="s">
        <v>6903</v>
      </c>
      <c r="E2560" t="s">
        <v>1706</v>
      </c>
    </row>
    <row r="2561" spans="1:5">
      <c r="A2561" t="s">
        <v>4159</v>
      </c>
      <c r="B2561" t="s">
        <v>5</v>
      </c>
      <c r="C2561" t="s">
        <v>1733</v>
      </c>
      <c r="D2561" t="s">
        <v>6903</v>
      </c>
      <c r="E2561" t="s">
        <v>1707</v>
      </c>
    </row>
    <row r="2562" spans="1:5">
      <c r="A2562" t="s">
        <v>4160</v>
      </c>
      <c r="B2562" t="s">
        <v>5</v>
      </c>
      <c r="C2562" t="s">
        <v>1733</v>
      </c>
      <c r="D2562" t="s">
        <v>6903</v>
      </c>
      <c r="E2562" t="s">
        <v>1708</v>
      </c>
    </row>
    <row r="2563" spans="1:5">
      <c r="A2563" t="s">
        <v>4161</v>
      </c>
      <c r="B2563" t="s">
        <v>5</v>
      </c>
      <c r="C2563" t="s">
        <v>1733</v>
      </c>
      <c r="D2563" t="s">
        <v>6903</v>
      </c>
      <c r="E2563" t="s">
        <v>1709</v>
      </c>
    </row>
    <row r="2564" spans="1:5">
      <c r="A2564" t="s">
        <v>4162</v>
      </c>
      <c r="B2564" t="s">
        <v>5</v>
      </c>
      <c r="C2564" t="s">
        <v>1733</v>
      </c>
      <c r="D2564" t="s">
        <v>6903</v>
      </c>
      <c r="E2564" t="s">
        <v>1710</v>
      </c>
    </row>
    <row r="2565" spans="1:5">
      <c r="A2565" t="s">
        <v>4163</v>
      </c>
      <c r="B2565" t="s">
        <v>5</v>
      </c>
      <c r="C2565" t="s">
        <v>1733</v>
      </c>
      <c r="D2565" t="s">
        <v>6903</v>
      </c>
      <c r="E2565" t="s">
        <v>1711</v>
      </c>
    </row>
    <row r="2566" spans="1:5">
      <c r="A2566" t="s">
        <v>4164</v>
      </c>
      <c r="B2566" t="s">
        <v>5</v>
      </c>
      <c r="C2566" t="s">
        <v>1733</v>
      </c>
      <c r="D2566" t="s">
        <v>6903</v>
      </c>
      <c r="E2566" t="s">
        <v>1712</v>
      </c>
    </row>
    <row r="2567" spans="1:5">
      <c r="A2567" t="s">
        <v>4165</v>
      </c>
      <c r="B2567" t="s">
        <v>5</v>
      </c>
      <c r="C2567" t="s">
        <v>1733</v>
      </c>
      <c r="D2567" t="s">
        <v>6903</v>
      </c>
      <c r="E2567" t="s">
        <v>1713</v>
      </c>
    </row>
    <row r="2568" spans="1:5">
      <c r="A2568" t="s">
        <v>4166</v>
      </c>
      <c r="B2568" t="s">
        <v>5</v>
      </c>
      <c r="C2568" t="s">
        <v>1733</v>
      </c>
      <c r="D2568" t="s">
        <v>6903</v>
      </c>
      <c r="E2568" t="s">
        <v>1714</v>
      </c>
    </row>
    <row r="2569" spans="1:5">
      <c r="A2569" t="s">
        <v>4167</v>
      </c>
      <c r="B2569" t="s">
        <v>5</v>
      </c>
      <c r="C2569" t="s">
        <v>1733</v>
      </c>
      <c r="D2569" t="s">
        <v>6903</v>
      </c>
      <c r="E2569" t="s">
        <v>1715</v>
      </c>
    </row>
    <row r="2570" spans="1:5">
      <c r="A2570" t="s">
        <v>4168</v>
      </c>
      <c r="B2570" t="s">
        <v>5</v>
      </c>
      <c r="C2570" t="s">
        <v>1733</v>
      </c>
      <c r="D2570" t="s">
        <v>6904</v>
      </c>
      <c r="E2570" t="s">
        <v>1702</v>
      </c>
    </row>
    <row r="2571" spans="1:5">
      <c r="A2571" t="s">
        <v>4169</v>
      </c>
      <c r="B2571" t="s">
        <v>5</v>
      </c>
      <c r="C2571" t="s">
        <v>1733</v>
      </c>
      <c r="D2571" t="s">
        <v>6904</v>
      </c>
      <c r="E2571" t="s">
        <v>1705</v>
      </c>
    </row>
    <row r="2572" spans="1:5">
      <c r="A2572" t="s">
        <v>4170</v>
      </c>
      <c r="B2572" t="s">
        <v>5</v>
      </c>
      <c r="C2572" t="s">
        <v>1733</v>
      </c>
      <c r="D2572" t="s">
        <v>6904</v>
      </c>
      <c r="E2572" t="s">
        <v>1706</v>
      </c>
    </row>
    <row r="2573" spans="1:5">
      <c r="A2573" t="s">
        <v>4171</v>
      </c>
      <c r="B2573" t="s">
        <v>5</v>
      </c>
      <c r="C2573" t="s">
        <v>1733</v>
      </c>
      <c r="D2573" t="s">
        <v>6904</v>
      </c>
      <c r="E2573" t="s">
        <v>1707</v>
      </c>
    </row>
    <row r="2574" spans="1:5">
      <c r="A2574" t="s">
        <v>4172</v>
      </c>
      <c r="B2574" t="s">
        <v>5</v>
      </c>
      <c r="C2574" t="s">
        <v>1733</v>
      </c>
      <c r="D2574" t="s">
        <v>6904</v>
      </c>
      <c r="E2574" t="s">
        <v>1708</v>
      </c>
    </row>
    <row r="2575" spans="1:5">
      <c r="A2575" t="s">
        <v>4173</v>
      </c>
      <c r="B2575" t="s">
        <v>5</v>
      </c>
      <c r="C2575" t="s">
        <v>1733</v>
      </c>
      <c r="D2575" t="s">
        <v>6904</v>
      </c>
      <c r="E2575" t="s">
        <v>1709</v>
      </c>
    </row>
    <row r="2576" spans="1:5">
      <c r="A2576" t="s">
        <v>4174</v>
      </c>
      <c r="B2576" t="s">
        <v>5</v>
      </c>
      <c r="C2576" t="s">
        <v>1733</v>
      </c>
      <c r="D2576" t="s">
        <v>6904</v>
      </c>
      <c r="E2576" t="s">
        <v>1710</v>
      </c>
    </row>
    <row r="2577" spans="1:5">
      <c r="A2577" t="s">
        <v>4175</v>
      </c>
      <c r="B2577" t="s">
        <v>5</v>
      </c>
      <c r="C2577" t="s">
        <v>1733</v>
      </c>
      <c r="D2577" t="s">
        <v>6904</v>
      </c>
      <c r="E2577" t="s">
        <v>1711</v>
      </c>
    </row>
    <row r="2578" spans="1:5">
      <c r="A2578" t="s">
        <v>4176</v>
      </c>
      <c r="B2578" t="s">
        <v>5</v>
      </c>
      <c r="C2578" t="s">
        <v>1733</v>
      </c>
      <c r="D2578" t="s">
        <v>6904</v>
      </c>
      <c r="E2578" t="s">
        <v>1712</v>
      </c>
    </row>
    <row r="2579" spans="1:5">
      <c r="A2579" t="s">
        <v>4177</v>
      </c>
      <c r="B2579" t="s">
        <v>5</v>
      </c>
      <c r="C2579" t="s">
        <v>1733</v>
      </c>
      <c r="D2579" t="s">
        <v>6904</v>
      </c>
      <c r="E2579" t="s">
        <v>1713</v>
      </c>
    </row>
    <row r="2580" spans="1:5">
      <c r="A2580" t="s">
        <v>4178</v>
      </c>
      <c r="B2580" t="s">
        <v>5</v>
      </c>
      <c r="C2580" t="s">
        <v>1733</v>
      </c>
      <c r="D2580" t="s">
        <v>6904</v>
      </c>
      <c r="E2580" t="s">
        <v>1714</v>
      </c>
    </row>
    <row r="2581" spans="1:5">
      <c r="A2581" t="s">
        <v>4179</v>
      </c>
      <c r="B2581" t="s">
        <v>5</v>
      </c>
      <c r="C2581" t="s">
        <v>1733</v>
      </c>
      <c r="D2581" t="s">
        <v>6904</v>
      </c>
      <c r="E2581" t="s">
        <v>1715</v>
      </c>
    </row>
    <row r="2582" spans="1:5">
      <c r="A2582" t="s">
        <v>4180</v>
      </c>
      <c r="B2582" t="s">
        <v>5</v>
      </c>
      <c r="C2582" t="s">
        <v>1734</v>
      </c>
      <c r="D2582" t="s">
        <v>6880</v>
      </c>
      <c r="E2582" t="s">
        <v>1702</v>
      </c>
    </row>
    <row r="2583" spans="1:5">
      <c r="A2583" t="s">
        <v>4181</v>
      </c>
      <c r="B2583" t="s">
        <v>5</v>
      </c>
      <c r="C2583" t="s">
        <v>1734</v>
      </c>
      <c r="D2583" t="s">
        <v>6880</v>
      </c>
      <c r="E2583" t="s">
        <v>1705</v>
      </c>
    </row>
    <row r="2584" spans="1:5">
      <c r="A2584" t="s">
        <v>4182</v>
      </c>
      <c r="B2584" t="s">
        <v>5</v>
      </c>
      <c r="C2584" t="s">
        <v>1734</v>
      </c>
      <c r="D2584" t="s">
        <v>6880</v>
      </c>
      <c r="E2584" t="s">
        <v>1706</v>
      </c>
    </row>
    <row r="2585" spans="1:5">
      <c r="A2585" t="s">
        <v>4183</v>
      </c>
      <c r="B2585" t="s">
        <v>5</v>
      </c>
      <c r="C2585" t="s">
        <v>1734</v>
      </c>
      <c r="D2585" t="s">
        <v>6880</v>
      </c>
      <c r="E2585" t="s">
        <v>1707</v>
      </c>
    </row>
    <row r="2586" spans="1:5">
      <c r="A2586" t="s">
        <v>4184</v>
      </c>
      <c r="B2586" t="s">
        <v>5</v>
      </c>
      <c r="C2586" t="s">
        <v>1734</v>
      </c>
      <c r="D2586" t="s">
        <v>6880</v>
      </c>
      <c r="E2586" t="s">
        <v>1708</v>
      </c>
    </row>
    <row r="2587" spans="1:5">
      <c r="A2587" t="s">
        <v>4185</v>
      </c>
      <c r="B2587" t="s">
        <v>5</v>
      </c>
      <c r="C2587" t="s">
        <v>1734</v>
      </c>
      <c r="D2587" t="s">
        <v>6880</v>
      </c>
      <c r="E2587" t="s">
        <v>1709</v>
      </c>
    </row>
    <row r="2588" spans="1:5">
      <c r="A2588" t="s">
        <v>4186</v>
      </c>
      <c r="B2588" t="s">
        <v>5</v>
      </c>
      <c r="C2588" t="s">
        <v>1734</v>
      </c>
      <c r="D2588" t="s">
        <v>6880</v>
      </c>
      <c r="E2588" t="s">
        <v>1710</v>
      </c>
    </row>
    <row r="2589" spans="1:5">
      <c r="A2589" t="s">
        <v>4187</v>
      </c>
      <c r="B2589" t="s">
        <v>5</v>
      </c>
      <c r="C2589" t="s">
        <v>1734</v>
      </c>
      <c r="D2589" t="s">
        <v>6880</v>
      </c>
      <c r="E2589" t="s">
        <v>1711</v>
      </c>
    </row>
    <row r="2590" spans="1:5">
      <c r="A2590" t="s">
        <v>4188</v>
      </c>
      <c r="B2590" t="s">
        <v>5</v>
      </c>
      <c r="C2590" t="s">
        <v>1734</v>
      </c>
      <c r="D2590" t="s">
        <v>6880</v>
      </c>
      <c r="E2590" t="s">
        <v>1712</v>
      </c>
    </row>
    <row r="2591" spans="1:5">
      <c r="A2591" t="s">
        <v>4189</v>
      </c>
      <c r="B2591" t="s">
        <v>5</v>
      </c>
      <c r="C2591" t="s">
        <v>1734</v>
      </c>
      <c r="D2591" t="s">
        <v>6880</v>
      </c>
      <c r="E2591" t="s">
        <v>1713</v>
      </c>
    </row>
    <row r="2592" spans="1:5">
      <c r="A2592" t="s">
        <v>4190</v>
      </c>
      <c r="B2592" t="s">
        <v>5</v>
      </c>
      <c r="C2592" t="s">
        <v>1734</v>
      </c>
      <c r="D2592" t="s">
        <v>6880</v>
      </c>
      <c r="E2592" t="s">
        <v>1714</v>
      </c>
    </row>
    <row r="2593" spans="1:5">
      <c r="A2593" t="s">
        <v>4191</v>
      </c>
      <c r="B2593" t="s">
        <v>5</v>
      </c>
      <c r="C2593" t="s">
        <v>1734</v>
      </c>
      <c r="D2593" t="s">
        <v>6880</v>
      </c>
      <c r="E2593" t="s">
        <v>1715</v>
      </c>
    </row>
    <row r="2594" spans="1:5">
      <c r="A2594" t="s">
        <v>4192</v>
      </c>
      <c r="B2594" t="s">
        <v>5</v>
      </c>
      <c r="C2594" t="s">
        <v>1734</v>
      </c>
      <c r="D2594" t="s">
        <v>6881</v>
      </c>
      <c r="E2594" t="s">
        <v>1702</v>
      </c>
    </row>
    <row r="2595" spans="1:5">
      <c r="A2595" t="s">
        <v>4193</v>
      </c>
      <c r="B2595" t="s">
        <v>5</v>
      </c>
      <c r="C2595" t="s">
        <v>1734</v>
      </c>
      <c r="D2595" t="s">
        <v>6881</v>
      </c>
      <c r="E2595" t="s">
        <v>1705</v>
      </c>
    </row>
    <row r="2596" spans="1:5">
      <c r="A2596" t="s">
        <v>4194</v>
      </c>
      <c r="B2596" t="s">
        <v>5</v>
      </c>
      <c r="C2596" t="s">
        <v>1734</v>
      </c>
      <c r="D2596" t="s">
        <v>6881</v>
      </c>
      <c r="E2596" t="s">
        <v>1706</v>
      </c>
    </row>
    <row r="2597" spans="1:5">
      <c r="A2597" t="s">
        <v>4195</v>
      </c>
      <c r="B2597" t="s">
        <v>5</v>
      </c>
      <c r="C2597" t="s">
        <v>1734</v>
      </c>
      <c r="D2597" t="s">
        <v>6881</v>
      </c>
      <c r="E2597" t="s">
        <v>1707</v>
      </c>
    </row>
    <row r="2598" spans="1:5">
      <c r="A2598" t="s">
        <v>4196</v>
      </c>
      <c r="B2598" t="s">
        <v>5</v>
      </c>
      <c r="C2598" t="s">
        <v>1734</v>
      </c>
      <c r="D2598" t="s">
        <v>6881</v>
      </c>
      <c r="E2598" t="s">
        <v>1708</v>
      </c>
    </row>
    <row r="2599" spans="1:5">
      <c r="A2599" t="s">
        <v>4197</v>
      </c>
      <c r="B2599" t="s">
        <v>5</v>
      </c>
      <c r="C2599" t="s">
        <v>1734</v>
      </c>
      <c r="D2599" t="s">
        <v>6881</v>
      </c>
      <c r="E2599" t="s">
        <v>1709</v>
      </c>
    </row>
    <row r="2600" spans="1:5">
      <c r="A2600" t="s">
        <v>4198</v>
      </c>
      <c r="B2600" t="s">
        <v>5</v>
      </c>
      <c r="C2600" t="s">
        <v>1734</v>
      </c>
      <c r="D2600" t="s">
        <v>6881</v>
      </c>
      <c r="E2600" t="s">
        <v>1710</v>
      </c>
    </row>
    <row r="2601" spans="1:5">
      <c r="A2601" t="s">
        <v>4199</v>
      </c>
      <c r="B2601" t="s">
        <v>5</v>
      </c>
      <c r="C2601" t="s">
        <v>1734</v>
      </c>
      <c r="D2601" t="s">
        <v>6881</v>
      </c>
      <c r="E2601" t="s">
        <v>1711</v>
      </c>
    </row>
    <row r="2602" spans="1:5">
      <c r="A2602" t="s">
        <v>4200</v>
      </c>
      <c r="B2602" t="s">
        <v>5</v>
      </c>
      <c r="C2602" t="s">
        <v>1734</v>
      </c>
      <c r="D2602" t="s">
        <v>6881</v>
      </c>
      <c r="E2602" t="s">
        <v>1712</v>
      </c>
    </row>
    <row r="2603" spans="1:5">
      <c r="A2603" t="s">
        <v>4201</v>
      </c>
      <c r="B2603" t="s">
        <v>5</v>
      </c>
      <c r="C2603" t="s">
        <v>1734</v>
      </c>
      <c r="D2603" t="s">
        <v>6881</v>
      </c>
      <c r="E2603" t="s">
        <v>1713</v>
      </c>
    </row>
    <row r="2604" spans="1:5">
      <c r="A2604" t="s">
        <v>4202</v>
      </c>
      <c r="B2604" t="s">
        <v>5</v>
      </c>
      <c r="C2604" t="s">
        <v>1734</v>
      </c>
      <c r="D2604" t="s">
        <v>6881</v>
      </c>
      <c r="E2604" t="s">
        <v>1714</v>
      </c>
    </row>
    <row r="2605" spans="1:5">
      <c r="A2605" t="s">
        <v>4203</v>
      </c>
      <c r="B2605" t="s">
        <v>5</v>
      </c>
      <c r="C2605" t="s">
        <v>1734</v>
      </c>
      <c r="D2605" t="s">
        <v>6881</v>
      </c>
      <c r="E2605" t="s">
        <v>1715</v>
      </c>
    </row>
    <row r="2606" spans="1:5">
      <c r="A2606" t="s">
        <v>4204</v>
      </c>
      <c r="B2606" t="s">
        <v>5</v>
      </c>
      <c r="C2606" t="s">
        <v>1734</v>
      </c>
      <c r="D2606" t="s">
        <v>6882</v>
      </c>
      <c r="E2606" t="s">
        <v>1702</v>
      </c>
    </row>
    <row r="2607" spans="1:5">
      <c r="A2607" t="s">
        <v>4205</v>
      </c>
      <c r="B2607" t="s">
        <v>5</v>
      </c>
      <c r="C2607" t="s">
        <v>1734</v>
      </c>
      <c r="D2607" t="s">
        <v>6882</v>
      </c>
      <c r="E2607" t="s">
        <v>1705</v>
      </c>
    </row>
    <row r="2608" spans="1:5">
      <c r="A2608" t="s">
        <v>4206</v>
      </c>
      <c r="B2608" t="s">
        <v>5</v>
      </c>
      <c r="C2608" t="s">
        <v>1734</v>
      </c>
      <c r="D2608" t="s">
        <v>6882</v>
      </c>
      <c r="E2608" t="s">
        <v>1706</v>
      </c>
    </row>
    <row r="2609" spans="1:5">
      <c r="A2609" t="s">
        <v>4207</v>
      </c>
      <c r="B2609" t="s">
        <v>5</v>
      </c>
      <c r="C2609" t="s">
        <v>1734</v>
      </c>
      <c r="D2609" t="s">
        <v>6882</v>
      </c>
      <c r="E2609" t="s">
        <v>1707</v>
      </c>
    </row>
    <row r="2610" spans="1:5">
      <c r="A2610" t="s">
        <v>4208</v>
      </c>
      <c r="B2610" t="s">
        <v>5</v>
      </c>
      <c r="C2610" t="s">
        <v>1734</v>
      </c>
      <c r="D2610" t="s">
        <v>6882</v>
      </c>
      <c r="E2610" t="s">
        <v>1708</v>
      </c>
    </row>
    <row r="2611" spans="1:5">
      <c r="A2611" t="s">
        <v>4209</v>
      </c>
      <c r="B2611" t="s">
        <v>5</v>
      </c>
      <c r="C2611" t="s">
        <v>1734</v>
      </c>
      <c r="D2611" t="s">
        <v>6882</v>
      </c>
      <c r="E2611" t="s">
        <v>1709</v>
      </c>
    </row>
    <row r="2612" spans="1:5">
      <c r="A2612" t="s">
        <v>4210</v>
      </c>
      <c r="B2612" t="s">
        <v>5</v>
      </c>
      <c r="C2612" t="s">
        <v>1734</v>
      </c>
      <c r="D2612" t="s">
        <v>6882</v>
      </c>
      <c r="E2612" t="s">
        <v>1710</v>
      </c>
    </row>
    <row r="2613" spans="1:5">
      <c r="A2613" t="s">
        <v>4211</v>
      </c>
      <c r="B2613" t="s">
        <v>5</v>
      </c>
      <c r="C2613" t="s">
        <v>1734</v>
      </c>
      <c r="D2613" t="s">
        <v>6882</v>
      </c>
      <c r="E2613" t="s">
        <v>1711</v>
      </c>
    </row>
    <row r="2614" spans="1:5">
      <c r="A2614" t="s">
        <v>4212</v>
      </c>
      <c r="B2614" t="s">
        <v>5</v>
      </c>
      <c r="C2614" t="s">
        <v>1734</v>
      </c>
      <c r="D2614" t="s">
        <v>6882</v>
      </c>
      <c r="E2614" t="s">
        <v>1712</v>
      </c>
    </row>
    <row r="2615" spans="1:5">
      <c r="A2615" t="s">
        <v>4213</v>
      </c>
      <c r="B2615" t="s">
        <v>5</v>
      </c>
      <c r="C2615" t="s">
        <v>1734</v>
      </c>
      <c r="D2615" t="s">
        <v>6882</v>
      </c>
      <c r="E2615" t="s">
        <v>1713</v>
      </c>
    </row>
    <row r="2616" spans="1:5">
      <c r="A2616" t="s">
        <v>4214</v>
      </c>
      <c r="B2616" t="s">
        <v>5</v>
      </c>
      <c r="C2616" t="s">
        <v>1734</v>
      </c>
      <c r="D2616" t="s">
        <v>6882</v>
      </c>
      <c r="E2616" t="s">
        <v>1714</v>
      </c>
    </row>
    <row r="2617" spans="1:5">
      <c r="A2617" t="s">
        <v>4215</v>
      </c>
      <c r="B2617" t="s">
        <v>5</v>
      </c>
      <c r="C2617" t="s">
        <v>1734</v>
      </c>
      <c r="D2617" t="s">
        <v>6882</v>
      </c>
      <c r="E2617" t="s">
        <v>1715</v>
      </c>
    </row>
    <row r="2618" spans="1:5">
      <c r="A2618" t="s">
        <v>4216</v>
      </c>
      <c r="B2618" t="s">
        <v>5</v>
      </c>
      <c r="C2618" t="s">
        <v>1734</v>
      </c>
      <c r="D2618" t="s">
        <v>6883</v>
      </c>
      <c r="E2618" t="s">
        <v>1702</v>
      </c>
    </row>
    <row r="2619" spans="1:5">
      <c r="A2619" t="s">
        <v>4217</v>
      </c>
      <c r="B2619" t="s">
        <v>5</v>
      </c>
      <c r="C2619" t="s">
        <v>1734</v>
      </c>
      <c r="D2619" t="s">
        <v>6883</v>
      </c>
      <c r="E2619" t="s">
        <v>1705</v>
      </c>
    </row>
    <row r="2620" spans="1:5">
      <c r="A2620" t="s">
        <v>4218</v>
      </c>
      <c r="B2620" t="s">
        <v>5</v>
      </c>
      <c r="C2620" t="s">
        <v>1734</v>
      </c>
      <c r="D2620" t="s">
        <v>6883</v>
      </c>
      <c r="E2620" t="s">
        <v>1706</v>
      </c>
    </row>
    <row r="2621" spans="1:5">
      <c r="A2621" t="s">
        <v>4219</v>
      </c>
      <c r="B2621" t="s">
        <v>5</v>
      </c>
      <c r="C2621" t="s">
        <v>1734</v>
      </c>
      <c r="D2621" t="s">
        <v>6883</v>
      </c>
      <c r="E2621" t="s">
        <v>1707</v>
      </c>
    </row>
    <row r="2622" spans="1:5">
      <c r="A2622" t="s">
        <v>4220</v>
      </c>
      <c r="B2622" t="s">
        <v>5</v>
      </c>
      <c r="C2622" t="s">
        <v>1734</v>
      </c>
      <c r="D2622" t="s">
        <v>6883</v>
      </c>
      <c r="E2622" t="s">
        <v>1708</v>
      </c>
    </row>
    <row r="2623" spans="1:5">
      <c r="A2623" t="s">
        <v>4221</v>
      </c>
      <c r="B2623" t="s">
        <v>5</v>
      </c>
      <c r="C2623" t="s">
        <v>1734</v>
      </c>
      <c r="D2623" t="s">
        <v>6883</v>
      </c>
      <c r="E2623" t="s">
        <v>1709</v>
      </c>
    </row>
    <row r="2624" spans="1:5">
      <c r="A2624" t="s">
        <v>4222</v>
      </c>
      <c r="B2624" t="s">
        <v>5</v>
      </c>
      <c r="C2624" t="s">
        <v>1734</v>
      </c>
      <c r="D2624" t="s">
        <v>6883</v>
      </c>
      <c r="E2624" t="s">
        <v>1710</v>
      </c>
    </row>
    <row r="2625" spans="1:5">
      <c r="A2625" t="s">
        <v>4223</v>
      </c>
      <c r="B2625" t="s">
        <v>5</v>
      </c>
      <c r="C2625" t="s">
        <v>1734</v>
      </c>
      <c r="D2625" t="s">
        <v>6883</v>
      </c>
      <c r="E2625" t="s">
        <v>1711</v>
      </c>
    </row>
    <row r="2626" spans="1:5">
      <c r="A2626" t="s">
        <v>4224</v>
      </c>
      <c r="B2626" t="s">
        <v>5</v>
      </c>
      <c r="C2626" t="s">
        <v>1734</v>
      </c>
      <c r="D2626" t="s">
        <v>6883</v>
      </c>
      <c r="E2626" t="s">
        <v>1712</v>
      </c>
    </row>
    <row r="2627" spans="1:5">
      <c r="A2627" t="s">
        <v>4225</v>
      </c>
      <c r="B2627" t="s">
        <v>5</v>
      </c>
      <c r="C2627" t="s">
        <v>1734</v>
      </c>
      <c r="D2627" t="s">
        <v>6883</v>
      </c>
      <c r="E2627" t="s">
        <v>1713</v>
      </c>
    </row>
    <row r="2628" spans="1:5">
      <c r="A2628" t="s">
        <v>4226</v>
      </c>
      <c r="B2628" t="s">
        <v>5</v>
      </c>
      <c r="C2628" t="s">
        <v>1734</v>
      </c>
      <c r="D2628" t="s">
        <v>6883</v>
      </c>
      <c r="E2628" t="s">
        <v>1714</v>
      </c>
    </row>
    <row r="2629" spans="1:5">
      <c r="A2629" t="s">
        <v>4227</v>
      </c>
      <c r="B2629" t="s">
        <v>5</v>
      </c>
      <c r="C2629" t="s">
        <v>1734</v>
      </c>
      <c r="D2629" t="s">
        <v>6883</v>
      </c>
      <c r="E2629" t="s">
        <v>1715</v>
      </c>
    </row>
    <row r="2630" spans="1:5">
      <c r="A2630" t="s">
        <v>4228</v>
      </c>
      <c r="B2630" t="s">
        <v>5</v>
      </c>
      <c r="C2630" t="s">
        <v>1734</v>
      </c>
      <c r="D2630" t="s">
        <v>6884</v>
      </c>
      <c r="E2630" t="s">
        <v>1702</v>
      </c>
    </row>
    <row r="2631" spans="1:5">
      <c r="A2631" t="s">
        <v>4229</v>
      </c>
      <c r="B2631" t="s">
        <v>5</v>
      </c>
      <c r="C2631" t="s">
        <v>1734</v>
      </c>
      <c r="D2631" t="s">
        <v>6884</v>
      </c>
      <c r="E2631" t="s">
        <v>1705</v>
      </c>
    </row>
    <row r="2632" spans="1:5">
      <c r="A2632" t="s">
        <v>4230</v>
      </c>
      <c r="B2632" t="s">
        <v>5</v>
      </c>
      <c r="C2632" t="s">
        <v>1734</v>
      </c>
      <c r="D2632" t="s">
        <v>6884</v>
      </c>
      <c r="E2632" t="s">
        <v>1706</v>
      </c>
    </row>
    <row r="2633" spans="1:5">
      <c r="A2633" t="s">
        <v>4231</v>
      </c>
      <c r="B2633" t="s">
        <v>5</v>
      </c>
      <c r="C2633" t="s">
        <v>1734</v>
      </c>
      <c r="D2633" t="s">
        <v>6884</v>
      </c>
      <c r="E2633" t="s">
        <v>1707</v>
      </c>
    </row>
    <row r="2634" spans="1:5">
      <c r="A2634" t="s">
        <v>4232</v>
      </c>
      <c r="B2634" t="s">
        <v>5</v>
      </c>
      <c r="C2634" t="s">
        <v>1734</v>
      </c>
      <c r="D2634" t="s">
        <v>6884</v>
      </c>
      <c r="E2634" t="s">
        <v>1708</v>
      </c>
    </row>
    <row r="2635" spans="1:5">
      <c r="A2635" t="s">
        <v>4233</v>
      </c>
      <c r="B2635" t="s">
        <v>5</v>
      </c>
      <c r="C2635" t="s">
        <v>1734</v>
      </c>
      <c r="D2635" t="s">
        <v>6884</v>
      </c>
      <c r="E2635" t="s">
        <v>1709</v>
      </c>
    </row>
    <row r="2636" spans="1:5">
      <c r="A2636" t="s">
        <v>4234</v>
      </c>
      <c r="B2636" t="s">
        <v>5</v>
      </c>
      <c r="C2636" t="s">
        <v>1734</v>
      </c>
      <c r="D2636" t="s">
        <v>6884</v>
      </c>
      <c r="E2636" t="s">
        <v>1710</v>
      </c>
    </row>
    <row r="2637" spans="1:5">
      <c r="A2637" t="s">
        <v>4235</v>
      </c>
      <c r="B2637" t="s">
        <v>5</v>
      </c>
      <c r="C2637" t="s">
        <v>1734</v>
      </c>
      <c r="D2637" t="s">
        <v>6884</v>
      </c>
      <c r="E2637" t="s">
        <v>1711</v>
      </c>
    </row>
    <row r="2638" spans="1:5">
      <c r="A2638" t="s">
        <v>4236</v>
      </c>
      <c r="B2638" t="s">
        <v>5</v>
      </c>
      <c r="C2638" t="s">
        <v>1734</v>
      </c>
      <c r="D2638" t="s">
        <v>6884</v>
      </c>
      <c r="E2638" t="s">
        <v>1712</v>
      </c>
    </row>
    <row r="2639" spans="1:5">
      <c r="A2639" t="s">
        <v>4237</v>
      </c>
      <c r="B2639" t="s">
        <v>5</v>
      </c>
      <c r="C2639" t="s">
        <v>1734</v>
      </c>
      <c r="D2639" t="s">
        <v>6884</v>
      </c>
      <c r="E2639" t="s">
        <v>1713</v>
      </c>
    </row>
    <row r="2640" spans="1:5">
      <c r="A2640" t="s">
        <v>4238</v>
      </c>
      <c r="B2640" t="s">
        <v>5</v>
      </c>
      <c r="C2640" t="s">
        <v>1734</v>
      </c>
      <c r="D2640" t="s">
        <v>6884</v>
      </c>
      <c r="E2640" t="s">
        <v>1714</v>
      </c>
    </row>
    <row r="2641" spans="1:5">
      <c r="A2641" t="s">
        <v>4239</v>
      </c>
      <c r="B2641" t="s">
        <v>5</v>
      </c>
      <c r="C2641" t="s">
        <v>1734</v>
      </c>
      <c r="D2641" t="s">
        <v>6884</v>
      </c>
      <c r="E2641" t="s">
        <v>1715</v>
      </c>
    </row>
    <row r="2642" spans="1:5">
      <c r="A2642" t="s">
        <v>4240</v>
      </c>
      <c r="B2642" t="s">
        <v>5</v>
      </c>
      <c r="C2642" t="s">
        <v>1734</v>
      </c>
      <c r="D2642" t="s">
        <v>6885</v>
      </c>
      <c r="E2642" t="s">
        <v>1702</v>
      </c>
    </row>
    <row r="2643" spans="1:5">
      <c r="A2643" t="s">
        <v>4241</v>
      </c>
      <c r="B2643" t="s">
        <v>5</v>
      </c>
      <c r="C2643" t="s">
        <v>1734</v>
      </c>
      <c r="D2643" t="s">
        <v>6885</v>
      </c>
      <c r="E2643" t="s">
        <v>1705</v>
      </c>
    </row>
    <row r="2644" spans="1:5">
      <c r="A2644" t="s">
        <v>4242</v>
      </c>
      <c r="B2644" t="s">
        <v>5</v>
      </c>
      <c r="C2644" t="s">
        <v>1734</v>
      </c>
      <c r="D2644" t="s">
        <v>6885</v>
      </c>
      <c r="E2644" t="s">
        <v>1706</v>
      </c>
    </row>
    <row r="2645" spans="1:5">
      <c r="A2645" t="s">
        <v>4243</v>
      </c>
      <c r="B2645" t="s">
        <v>5</v>
      </c>
      <c r="C2645" t="s">
        <v>1734</v>
      </c>
      <c r="D2645" t="s">
        <v>6885</v>
      </c>
      <c r="E2645" t="s">
        <v>1707</v>
      </c>
    </row>
    <row r="2646" spans="1:5">
      <c r="A2646" t="s">
        <v>4244</v>
      </c>
      <c r="B2646" t="s">
        <v>5</v>
      </c>
      <c r="C2646" t="s">
        <v>1734</v>
      </c>
      <c r="D2646" t="s">
        <v>6885</v>
      </c>
      <c r="E2646" t="s">
        <v>1708</v>
      </c>
    </row>
    <row r="2647" spans="1:5">
      <c r="A2647" t="s">
        <v>4245</v>
      </c>
      <c r="B2647" t="s">
        <v>5</v>
      </c>
      <c r="C2647" t="s">
        <v>1734</v>
      </c>
      <c r="D2647" t="s">
        <v>6885</v>
      </c>
      <c r="E2647" t="s">
        <v>1709</v>
      </c>
    </row>
    <row r="2648" spans="1:5">
      <c r="A2648" t="s">
        <v>4246</v>
      </c>
      <c r="B2648" t="s">
        <v>5</v>
      </c>
      <c r="C2648" t="s">
        <v>1734</v>
      </c>
      <c r="D2648" t="s">
        <v>6885</v>
      </c>
      <c r="E2648" t="s">
        <v>1710</v>
      </c>
    </row>
    <row r="2649" spans="1:5">
      <c r="A2649" t="s">
        <v>4247</v>
      </c>
      <c r="B2649" t="s">
        <v>5</v>
      </c>
      <c r="C2649" t="s">
        <v>1734</v>
      </c>
      <c r="D2649" t="s">
        <v>6885</v>
      </c>
      <c r="E2649" t="s">
        <v>1711</v>
      </c>
    </row>
    <row r="2650" spans="1:5">
      <c r="A2650" t="s">
        <v>4248</v>
      </c>
      <c r="B2650" t="s">
        <v>5</v>
      </c>
      <c r="C2650" t="s">
        <v>1734</v>
      </c>
      <c r="D2650" t="s">
        <v>6885</v>
      </c>
      <c r="E2650" t="s">
        <v>1712</v>
      </c>
    </row>
    <row r="2651" spans="1:5">
      <c r="A2651" t="s">
        <v>4249</v>
      </c>
      <c r="B2651" t="s">
        <v>5</v>
      </c>
      <c r="C2651" t="s">
        <v>1734</v>
      </c>
      <c r="D2651" t="s">
        <v>6885</v>
      </c>
      <c r="E2651" t="s">
        <v>1713</v>
      </c>
    </row>
    <row r="2652" spans="1:5">
      <c r="A2652" t="s">
        <v>4250</v>
      </c>
      <c r="B2652" t="s">
        <v>5</v>
      </c>
      <c r="C2652" t="s">
        <v>1734</v>
      </c>
      <c r="D2652" t="s">
        <v>6885</v>
      </c>
      <c r="E2652" t="s">
        <v>1714</v>
      </c>
    </row>
    <row r="2653" spans="1:5">
      <c r="A2653" t="s">
        <v>4251</v>
      </c>
      <c r="B2653" t="s">
        <v>5</v>
      </c>
      <c r="C2653" t="s">
        <v>1734</v>
      </c>
      <c r="D2653" t="s">
        <v>6885</v>
      </c>
      <c r="E2653" t="s">
        <v>1715</v>
      </c>
    </row>
    <row r="2654" spans="1:5">
      <c r="A2654" t="s">
        <v>4252</v>
      </c>
      <c r="B2654" t="s">
        <v>5</v>
      </c>
      <c r="C2654" t="s">
        <v>1734</v>
      </c>
      <c r="D2654" t="s">
        <v>6886</v>
      </c>
      <c r="E2654" t="s">
        <v>1702</v>
      </c>
    </row>
    <row r="2655" spans="1:5">
      <c r="A2655" t="s">
        <v>4253</v>
      </c>
      <c r="B2655" t="s">
        <v>5</v>
      </c>
      <c r="C2655" t="s">
        <v>1734</v>
      </c>
      <c r="D2655" t="s">
        <v>6886</v>
      </c>
      <c r="E2655" t="s">
        <v>1705</v>
      </c>
    </row>
    <row r="2656" spans="1:5">
      <c r="A2656" t="s">
        <v>4254</v>
      </c>
      <c r="B2656" t="s">
        <v>5</v>
      </c>
      <c r="C2656" t="s">
        <v>1734</v>
      </c>
      <c r="D2656" t="s">
        <v>6886</v>
      </c>
      <c r="E2656" t="s">
        <v>1706</v>
      </c>
    </row>
    <row r="2657" spans="1:5">
      <c r="A2657" t="s">
        <v>4255</v>
      </c>
      <c r="B2657" t="s">
        <v>5</v>
      </c>
      <c r="C2657" t="s">
        <v>1734</v>
      </c>
      <c r="D2657" t="s">
        <v>6886</v>
      </c>
      <c r="E2657" t="s">
        <v>1707</v>
      </c>
    </row>
    <row r="2658" spans="1:5">
      <c r="A2658" t="s">
        <v>4256</v>
      </c>
      <c r="B2658" t="s">
        <v>5</v>
      </c>
      <c r="C2658" t="s">
        <v>1734</v>
      </c>
      <c r="D2658" t="s">
        <v>6886</v>
      </c>
      <c r="E2658" t="s">
        <v>1708</v>
      </c>
    </row>
    <row r="2659" spans="1:5">
      <c r="A2659" t="s">
        <v>4257</v>
      </c>
      <c r="B2659" t="s">
        <v>5</v>
      </c>
      <c r="C2659" t="s">
        <v>1734</v>
      </c>
      <c r="D2659" t="s">
        <v>6886</v>
      </c>
      <c r="E2659" t="s">
        <v>1709</v>
      </c>
    </row>
    <row r="2660" spans="1:5">
      <c r="A2660" t="s">
        <v>4258</v>
      </c>
      <c r="B2660" t="s">
        <v>5</v>
      </c>
      <c r="C2660" t="s">
        <v>1734</v>
      </c>
      <c r="D2660" t="s">
        <v>6886</v>
      </c>
      <c r="E2660" t="s">
        <v>1710</v>
      </c>
    </row>
    <row r="2661" spans="1:5">
      <c r="A2661" t="s">
        <v>4259</v>
      </c>
      <c r="B2661" t="s">
        <v>5</v>
      </c>
      <c r="C2661" t="s">
        <v>1734</v>
      </c>
      <c r="D2661" t="s">
        <v>6886</v>
      </c>
      <c r="E2661" t="s">
        <v>1711</v>
      </c>
    </row>
    <row r="2662" spans="1:5">
      <c r="A2662" t="s">
        <v>4260</v>
      </c>
      <c r="B2662" t="s">
        <v>5</v>
      </c>
      <c r="C2662" t="s">
        <v>1734</v>
      </c>
      <c r="D2662" t="s">
        <v>6886</v>
      </c>
      <c r="E2662" t="s">
        <v>1712</v>
      </c>
    </row>
    <row r="2663" spans="1:5">
      <c r="A2663" t="s">
        <v>4261</v>
      </c>
      <c r="B2663" t="s">
        <v>5</v>
      </c>
      <c r="C2663" t="s">
        <v>1734</v>
      </c>
      <c r="D2663" t="s">
        <v>6886</v>
      </c>
      <c r="E2663" t="s">
        <v>1713</v>
      </c>
    </row>
    <row r="2664" spans="1:5">
      <c r="A2664" t="s">
        <v>4262</v>
      </c>
      <c r="B2664" t="s">
        <v>5</v>
      </c>
      <c r="C2664" t="s">
        <v>1734</v>
      </c>
      <c r="D2664" t="s">
        <v>6886</v>
      </c>
      <c r="E2664" t="s">
        <v>1714</v>
      </c>
    </row>
    <row r="2665" spans="1:5">
      <c r="A2665" t="s">
        <v>4263</v>
      </c>
      <c r="B2665" t="s">
        <v>5</v>
      </c>
      <c r="C2665" t="s">
        <v>1734</v>
      </c>
      <c r="D2665" t="s">
        <v>6886</v>
      </c>
      <c r="E2665" t="s">
        <v>1715</v>
      </c>
    </row>
    <row r="2666" spans="1:5">
      <c r="A2666" t="s">
        <v>4264</v>
      </c>
      <c r="B2666" t="s">
        <v>5</v>
      </c>
      <c r="C2666" t="s">
        <v>1734</v>
      </c>
      <c r="D2666" t="s">
        <v>6887</v>
      </c>
      <c r="E2666" t="s">
        <v>1702</v>
      </c>
    </row>
    <row r="2667" spans="1:5">
      <c r="A2667" t="s">
        <v>4265</v>
      </c>
      <c r="B2667" t="s">
        <v>5</v>
      </c>
      <c r="C2667" t="s">
        <v>1734</v>
      </c>
      <c r="D2667" t="s">
        <v>6887</v>
      </c>
      <c r="E2667" t="s">
        <v>1705</v>
      </c>
    </row>
    <row r="2668" spans="1:5">
      <c r="A2668" t="s">
        <v>4266</v>
      </c>
      <c r="B2668" t="s">
        <v>5</v>
      </c>
      <c r="C2668" t="s">
        <v>1734</v>
      </c>
      <c r="D2668" t="s">
        <v>6887</v>
      </c>
      <c r="E2668" t="s">
        <v>1706</v>
      </c>
    </row>
    <row r="2669" spans="1:5">
      <c r="A2669" t="s">
        <v>4267</v>
      </c>
      <c r="B2669" t="s">
        <v>5</v>
      </c>
      <c r="C2669" t="s">
        <v>1734</v>
      </c>
      <c r="D2669" t="s">
        <v>6887</v>
      </c>
      <c r="E2669" t="s">
        <v>1707</v>
      </c>
    </row>
    <row r="2670" spans="1:5">
      <c r="A2670" t="s">
        <v>4268</v>
      </c>
      <c r="B2670" t="s">
        <v>5</v>
      </c>
      <c r="C2670" t="s">
        <v>1734</v>
      </c>
      <c r="D2670" t="s">
        <v>6887</v>
      </c>
      <c r="E2670" t="s">
        <v>1708</v>
      </c>
    </row>
    <row r="2671" spans="1:5">
      <c r="A2671" t="s">
        <v>4269</v>
      </c>
      <c r="B2671" t="s">
        <v>5</v>
      </c>
      <c r="C2671" t="s">
        <v>1734</v>
      </c>
      <c r="D2671" t="s">
        <v>6887</v>
      </c>
      <c r="E2671" t="s">
        <v>1709</v>
      </c>
    </row>
    <row r="2672" spans="1:5">
      <c r="A2672" t="s">
        <v>4270</v>
      </c>
      <c r="B2672" t="s">
        <v>5</v>
      </c>
      <c r="C2672" t="s">
        <v>1734</v>
      </c>
      <c r="D2672" t="s">
        <v>6887</v>
      </c>
      <c r="E2672" t="s">
        <v>1710</v>
      </c>
    </row>
    <row r="2673" spans="1:5">
      <c r="A2673" t="s">
        <v>4271</v>
      </c>
      <c r="B2673" t="s">
        <v>5</v>
      </c>
      <c r="C2673" t="s">
        <v>1734</v>
      </c>
      <c r="D2673" t="s">
        <v>6887</v>
      </c>
      <c r="E2673" t="s">
        <v>1711</v>
      </c>
    </row>
    <row r="2674" spans="1:5">
      <c r="A2674" t="s">
        <v>4272</v>
      </c>
      <c r="B2674" t="s">
        <v>5</v>
      </c>
      <c r="C2674" t="s">
        <v>1734</v>
      </c>
      <c r="D2674" t="s">
        <v>6887</v>
      </c>
      <c r="E2674" t="s">
        <v>1712</v>
      </c>
    </row>
    <row r="2675" spans="1:5">
      <c r="A2675" t="s">
        <v>4273</v>
      </c>
      <c r="B2675" t="s">
        <v>5</v>
      </c>
      <c r="C2675" t="s">
        <v>1734</v>
      </c>
      <c r="D2675" t="s">
        <v>6887</v>
      </c>
      <c r="E2675" t="s">
        <v>1713</v>
      </c>
    </row>
    <row r="2676" spans="1:5">
      <c r="A2676" t="s">
        <v>4274</v>
      </c>
      <c r="B2676" t="s">
        <v>5</v>
      </c>
      <c r="C2676" t="s">
        <v>1734</v>
      </c>
      <c r="D2676" t="s">
        <v>6887</v>
      </c>
      <c r="E2676" t="s">
        <v>1714</v>
      </c>
    </row>
    <row r="2677" spans="1:5">
      <c r="A2677" t="s">
        <v>4275</v>
      </c>
      <c r="B2677" t="s">
        <v>5</v>
      </c>
      <c r="C2677" t="s">
        <v>1734</v>
      </c>
      <c r="D2677" t="s">
        <v>6887</v>
      </c>
      <c r="E2677" t="s">
        <v>1715</v>
      </c>
    </row>
    <row r="2678" spans="1:5">
      <c r="A2678" t="s">
        <v>4276</v>
      </c>
      <c r="B2678" t="s">
        <v>5</v>
      </c>
      <c r="C2678" t="s">
        <v>1734</v>
      </c>
      <c r="D2678" t="s">
        <v>6888</v>
      </c>
      <c r="E2678" t="s">
        <v>1702</v>
      </c>
    </row>
    <row r="2679" spans="1:5">
      <c r="A2679" t="s">
        <v>4277</v>
      </c>
      <c r="B2679" t="s">
        <v>5</v>
      </c>
      <c r="C2679" t="s">
        <v>1734</v>
      </c>
      <c r="D2679" t="s">
        <v>6888</v>
      </c>
      <c r="E2679" t="s">
        <v>1705</v>
      </c>
    </row>
    <row r="2680" spans="1:5">
      <c r="A2680" t="s">
        <v>4278</v>
      </c>
      <c r="B2680" t="s">
        <v>5</v>
      </c>
      <c r="C2680" t="s">
        <v>1734</v>
      </c>
      <c r="D2680" t="s">
        <v>6888</v>
      </c>
      <c r="E2680" t="s">
        <v>1706</v>
      </c>
    </row>
    <row r="2681" spans="1:5">
      <c r="A2681" t="s">
        <v>4279</v>
      </c>
      <c r="B2681" t="s">
        <v>5</v>
      </c>
      <c r="C2681" t="s">
        <v>1734</v>
      </c>
      <c r="D2681" t="s">
        <v>6888</v>
      </c>
      <c r="E2681" t="s">
        <v>1707</v>
      </c>
    </row>
    <row r="2682" spans="1:5">
      <c r="A2682" t="s">
        <v>4280</v>
      </c>
      <c r="B2682" t="s">
        <v>5</v>
      </c>
      <c r="C2682" t="s">
        <v>1734</v>
      </c>
      <c r="D2682" t="s">
        <v>6888</v>
      </c>
      <c r="E2682" t="s">
        <v>1708</v>
      </c>
    </row>
    <row r="2683" spans="1:5">
      <c r="A2683" t="s">
        <v>4281</v>
      </c>
      <c r="B2683" t="s">
        <v>5</v>
      </c>
      <c r="C2683" t="s">
        <v>1734</v>
      </c>
      <c r="D2683" t="s">
        <v>6888</v>
      </c>
      <c r="E2683" t="s">
        <v>1709</v>
      </c>
    </row>
    <row r="2684" spans="1:5">
      <c r="A2684" t="s">
        <v>4282</v>
      </c>
      <c r="B2684" t="s">
        <v>5</v>
      </c>
      <c r="C2684" t="s">
        <v>1734</v>
      </c>
      <c r="D2684" t="s">
        <v>6888</v>
      </c>
      <c r="E2684" t="s">
        <v>1710</v>
      </c>
    </row>
    <row r="2685" spans="1:5">
      <c r="A2685" t="s">
        <v>4283</v>
      </c>
      <c r="B2685" t="s">
        <v>5</v>
      </c>
      <c r="C2685" t="s">
        <v>1734</v>
      </c>
      <c r="D2685" t="s">
        <v>6888</v>
      </c>
      <c r="E2685" t="s">
        <v>1711</v>
      </c>
    </row>
    <row r="2686" spans="1:5">
      <c r="A2686" t="s">
        <v>4284</v>
      </c>
      <c r="B2686" t="s">
        <v>5</v>
      </c>
      <c r="C2686" t="s">
        <v>1734</v>
      </c>
      <c r="D2686" t="s">
        <v>6888</v>
      </c>
      <c r="E2686" t="s">
        <v>1712</v>
      </c>
    </row>
    <row r="2687" spans="1:5">
      <c r="A2687" t="s">
        <v>4285</v>
      </c>
      <c r="B2687" t="s">
        <v>5</v>
      </c>
      <c r="C2687" t="s">
        <v>1734</v>
      </c>
      <c r="D2687" t="s">
        <v>6888</v>
      </c>
      <c r="E2687" t="s">
        <v>1713</v>
      </c>
    </row>
    <row r="2688" spans="1:5">
      <c r="A2688" t="s">
        <v>4286</v>
      </c>
      <c r="B2688" t="s">
        <v>5</v>
      </c>
      <c r="C2688" t="s">
        <v>1734</v>
      </c>
      <c r="D2688" t="s">
        <v>6888</v>
      </c>
      <c r="E2688" t="s">
        <v>1714</v>
      </c>
    </row>
    <row r="2689" spans="1:5">
      <c r="A2689" t="s">
        <v>4287</v>
      </c>
      <c r="B2689" t="s">
        <v>5</v>
      </c>
      <c r="C2689" t="s">
        <v>1734</v>
      </c>
      <c r="D2689" t="s">
        <v>6888</v>
      </c>
      <c r="E2689" t="s">
        <v>1715</v>
      </c>
    </row>
    <row r="2690" spans="1:5">
      <c r="A2690" t="s">
        <v>4288</v>
      </c>
      <c r="B2690" t="s">
        <v>5</v>
      </c>
      <c r="C2690" t="s">
        <v>1734</v>
      </c>
      <c r="D2690" t="s">
        <v>6889</v>
      </c>
      <c r="E2690" t="s">
        <v>1702</v>
      </c>
    </row>
    <row r="2691" spans="1:5">
      <c r="A2691" t="s">
        <v>4289</v>
      </c>
      <c r="B2691" t="s">
        <v>5</v>
      </c>
      <c r="C2691" t="s">
        <v>1734</v>
      </c>
      <c r="D2691" t="s">
        <v>6889</v>
      </c>
      <c r="E2691" t="s">
        <v>1705</v>
      </c>
    </row>
    <row r="2692" spans="1:5">
      <c r="A2692" t="s">
        <v>4290</v>
      </c>
      <c r="B2692" t="s">
        <v>5</v>
      </c>
      <c r="C2692" t="s">
        <v>1734</v>
      </c>
      <c r="D2692" t="s">
        <v>6889</v>
      </c>
      <c r="E2692" t="s">
        <v>1706</v>
      </c>
    </row>
    <row r="2693" spans="1:5">
      <c r="A2693" t="s">
        <v>4291</v>
      </c>
      <c r="B2693" t="s">
        <v>5</v>
      </c>
      <c r="C2693" t="s">
        <v>1734</v>
      </c>
      <c r="D2693" t="s">
        <v>6889</v>
      </c>
      <c r="E2693" t="s">
        <v>1707</v>
      </c>
    </row>
    <row r="2694" spans="1:5">
      <c r="A2694" t="s">
        <v>4292</v>
      </c>
      <c r="B2694" t="s">
        <v>5</v>
      </c>
      <c r="C2694" t="s">
        <v>1734</v>
      </c>
      <c r="D2694" t="s">
        <v>6889</v>
      </c>
      <c r="E2694" t="s">
        <v>1708</v>
      </c>
    </row>
    <row r="2695" spans="1:5">
      <c r="A2695" t="s">
        <v>4293</v>
      </c>
      <c r="B2695" t="s">
        <v>5</v>
      </c>
      <c r="C2695" t="s">
        <v>1734</v>
      </c>
      <c r="D2695" t="s">
        <v>6889</v>
      </c>
      <c r="E2695" t="s">
        <v>1709</v>
      </c>
    </row>
    <row r="2696" spans="1:5">
      <c r="A2696" t="s">
        <v>4294</v>
      </c>
      <c r="B2696" t="s">
        <v>5</v>
      </c>
      <c r="C2696" t="s">
        <v>1734</v>
      </c>
      <c r="D2696" t="s">
        <v>6889</v>
      </c>
      <c r="E2696" t="s">
        <v>1710</v>
      </c>
    </row>
    <row r="2697" spans="1:5">
      <c r="A2697" t="s">
        <v>4295</v>
      </c>
      <c r="B2697" t="s">
        <v>5</v>
      </c>
      <c r="C2697" t="s">
        <v>1734</v>
      </c>
      <c r="D2697" t="s">
        <v>6889</v>
      </c>
      <c r="E2697" t="s">
        <v>1711</v>
      </c>
    </row>
    <row r="2698" spans="1:5">
      <c r="A2698" t="s">
        <v>4296</v>
      </c>
      <c r="B2698" t="s">
        <v>5</v>
      </c>
      <c r="C2698" t="s">
        <v>1734</v>
      </c>
      <c r="D2698" t="s">
        <v>6889</v>
      </c>
      <c r="E2698" t="s">
        <v>1712</v>
      </c>
    </row>
    <row r="2699" spans="1:5">
      <c r="A2699" t="s">
        <v>4297</v>
      </c>
      <c r="B2699" t="s">
        <v>5</v>
      </c>
      <c r="C2699" t="s">
        <v>1734</v>
      </c>
      <c r="D2699" t="s">
        <v>6889</v>
      </c>
      <c r="E2699" t="s">
        <v>1713</v>
      </c>
    </row>
    <row r="2700" spans="1:5">
      <c r="A2700" t="s">
        <v>4298</v>
      </c>
      <c r="B2700" t="s">
        <v>5</v>
      </c>
      <c r="C2700" t="s">
        <v>1734</v>
      </c>
      <c r="D2700" t="s">
        <v>6889</v>
      </c>
      <c r="E2700" t="s">
        <v>1714</v>
      </c>
    </row>
    <row r="2701" spans="1:5">
      <c r="A2701" t="s">
        <v>4299</v>
      </c>
      <c r="B2701" t="s">
        <v>5</v>
      </c>
      <c r="C2701" t="s">
        <v>1734</v>
      </c>
      <c r="D2701" t="s">
        <v>6889</v>
      </c>
      <c r="E2701" t="s">
        <v>1715</v>
      </c>
    </row>
    <row r="2702" spans="1:5">
      <c r="A2702" t="s">
        <v>4300</v>
      </c>
      <c r="B2702" t="s">
        <v>5</v>
      </c>
      <c r="C2702" t="s">
        <v>1734</v>
      </c>
      <c r="D2702" t="s">
        <v>6890</v>
      </c>
      <c r="E2702" t="s">
        <v>1702</v>
      </c>
    </row>
    <row r="2703" spans="1:5">
      <c r="A2703" t="s">
        <v>4301</v>
      </c>
      <c r="B2703" t="s">
        <v>5</v>
      </c>
      <c r="C2703" t="s">
        <v>1734</v>
      </c>
      <c r="D2703" t="s">
        <v>6890</v>
      </c>
      <c r="E2703" t="s">
        <v>1705</v>
      </c>
    </row>
    <row r="2704" spans="1:5">
      <c r="A2704" t="s">
        <v>4302</v>
      </c>
      <c r="B2704" t="s">
        <v>5</v>
      </c>
      <c r="C2704" t="s">
        <v>1734</v>
      </c>
      <c r="D2704" t="s">
        <v>6890</v>
      </c>
      <c r="E2704" t="s">
        <v>1706</v>
      </c>
    </row>
    <row r="2705" spans="1:5">
      <c r="A2705" t="s">
        <v>4303</v>
      </c>
      <c r="B2705" t="s">
        <v>5</v>
      </c>
      <c r="C2705" t="s">
        <v>1734</v>
      </c>
      <c r="D2705" t="s">
        <v>6890</v>
      </c>
      <c r="E2705" t="s">
        <v>1707</v>
      </c>
    </row>
    <row r="2706" spans="1:5">
      <c r="A2706" t="s">
        <v>4304</v>
      </c>
      <c r="B2706" t="s">
        <v>5</v>
      </c>
      <c r="C2706" t="s">
        <v>1734</v>
      </c>
      <c r="D2706" t="s">
        <v>6890</v>
      </c>
      <c r="E2706" t="s">
        <v>1708</v>
      </c>
    </row>
    <row r="2707" spans="1:5">
      <c r="A2707" t="s">
        <v>4305</v>
      </c>
      <c r="B2707" t="s">
        <v>5</v>
      </c>
      <c r="C2707" t="s">
        <v>1734</v>
      </c>
      <c r="D2707" t="s">
        <v>6890</v>
      </c>
      <c r="E2707" t="s">
        <v>1709</v>
      </c>
    </row>
    <row r="2708" spans="1:5">
      <c r="A2708" t="s">
        <v>4306</v>
      </c>
      <c r="B2708" t="s">
        <v>5</v>
      </c>
      <c r="C2708" t="s">
        <v>1734</v>
      </c>
      <c r="D2708" t="s">
        <v>6890</v>
      </c>
      <c r="E2708" t="s">
        <v>1710</v>
      </c>
    </row>
    <row r="2709" spans="1:5">
      <c r="A2709" t="s">
        <v>4307</v>
      </c>
      <c r="B2709" t="s">
        <v>5</v>
      </c>
      <c r="C2709" t="s">
        <v>1734</v>
      </c>
      <c r="D2709" t="s">
        <v>6890</v>
      </c>
      <c r="E2709" t="s">
        <v>1711</v>
      </c>
    </row>
    <row r="2710" spans="1:5">
      <c r="A2710" t="s">
        <v>4308</v>
      </c>
      <c r="B2710" t="s">
        <v>5</v>
      </c>
      <c r="C2710" t="s">
        <v>1734</v>
      </c>
      <c r="D2710" t="s">
        <v>6890</v>
      </c>
      <c r="E2710" t="s">
        <v>1712</v>
      </c>
    </row>
    <row r="2711" spans="1:5">
      <c r="A2711" t="s">
        <v>4309</v>
      </c>
      <c r="B2711" t="s">
        <v>5</v>
      </c>
      <c r="C2711" t="s">
        <v>1734</v>
      </c>
      <c r="D2711" t="s">
        <v>6890</v>
      </c>
      <c r="E2711" t="s">
        <v>1713</v>
      </c>
    </row>
    <row r="2712" spans="1:5">
      <c r="A2712" t="s">
        <v>4310</v>
      </c>
      <c r="B2712" t="s">
        <v>5</v>
      </c>
      <c r="C2712" t="s">
        <v>1734</v>
      </c>
      <c r="D2712" t="s">
        <v>6890</v>
      </c>
      <c r="E2712" t="s">
        <v>1714</v>
      </c>
    </row>
    <row r="2713" spans="1:5">
      <c r="A2713" t="s">
        <v>4311</v>
      </c>
      <c r="B2713" t="s">
        <v>5</v>
      </c>
      <c r="C2713" t="s">
        <v>1734</v>
      </c>
      <c r="D2713" t="s">
        <v>6890</v>
      </c>
      <c r="E2713" t="s">
        <v>1715</v>
      </c>
    </row>
    <row r="2714" spans="1:5">
      <c r="A2714" t="s">
        <v>4312</v>
      </c>
      <c r="B2714" t="s">
        <v>5</v>
      </c>
      <c r="C2714" t="s">
        <v>1734</v>
      </c>
      <c r="D2714" t="s">
        <v>6891</v>
      </c>
      <c r="E2714" t="s">
        <v>1702</v>
      </c>
    </row>
    <row r="2715" spans="1:5">
      <c r="A2715" t="s">
        <v>4313</v>
      </c>
      <c r="B2715" t="s">
        <v>5</v>
      </c>
      <c r="C2715" t="s">
        <v>1734</v>
      </c>
      <c r="D2715" t="s">
        <v>6891</v>
      </c>
      <c r="E2715" t="s">
        <v>1705</v>
      </c>
    </row>
    <row r="2716" spans="1:5">
      <c r="A2716" t="s">
        <v>4314</v>
      </c>
      <c r="B2716" t="s">
        <v>5</v>
      </c>
      <c r="C2716" t="s">
        <v>1734</v>
      </c>
      <c r="D2716" t="s">
        <v>6891</v>
      </c>
      <c r="E2716" t="s">
        <v>1706</v>
      </c>
    </row>
    <row r="2717" spans="1:5">
      <c r="A2717" t="s">
        <v>4315</v>
      </c>
      <c r="B2717" t="s">
        <v>5</v>
      </c>
      <c r="C2717" t="s">
        <v>1734</v>
      </c>
      <c r="D2717" t="s">
        <v>6891</v>
      </c>
      <c r="E2717" t="s">
        <v>1707</v>
      </c>
    </row>
    <row r="2718" spans="1:5">
      <c r="A2718" t="s">
        <v>4316</v>
      </c>
      <c r="B2718" t="s">
        <v>5</v>
      </c>
      <c r="C2718" t="s">
        <v>1734</v>
      </c>
      <c r="D2718" t="s">
        <v>6891</v>
      </c>
      <c r="E2718" t="s">
        <v>1708</v>
      </c>
    </row>
    <row r="2719" spans="1:5">
      <c r="A2719" t="s">
        <v>4317</v>
      </c>
      <c r="B2719" t="s">
        <v>5</v>
      </c>
      <c r="C2719" t="s">
        <v>1734</v>
      </c>
      <c r="D2719" t="s">
        <v>6891</v>
      </c>
      <c r="E2719" t="s">
        <v>1709</v>
      </c>
    </row>
    <row r="2720" spans="1:5">
      <c r="A2720" t="s">
        <v>4318</v>
      </c>
      <c r="B2720" t="s">
        <v>5</v>
      </c>
      <c r="C2720" t="s">
        <v>1734</v>
      </c>
      <c r="D2720" t="s">
        <v>6891</v>
      </c>
      <c r="E2720" t="s">
        <v>1710</v>
      </c>
    </row>
    <row r="2721" spans="1:5">
      <c r="A2721" t="s">
        <v>4319</v>
      </c>
      <c r="B2721" t="s">
        <v>5</v>
      </c>
      <c r="C2721" t="s">
        <v>1734</v>
      </c>
      <c r="D2721" t="s">
        <v>6891</v>
      </c>
      <c r="E2721" t="s">
        <v>1711</v>
      </c>
    </row>
    <row r="2722" spans="1:5">
      <c r="A2722" t="s">
        <v>4320</v>
      </c>
      <c r="B2722" t="s">
        <v>5</v>
      </c>
      <c r="C2722" t="s">
        <v>1734</v>
      </c>
      <c r="D2722" t="s">
        <v>6891</v>
      </c>
      <c r="E2722" t="s">
        <v>1712</v>
      </c>
    </row>
    <row r="2723" spans="1:5">
      <c r="A2723" t="s">
        <v>4321</v>
      </c>
      <c r="B2723" t="s">
        <v>5</v>
      </c>
      <c r="C2723" t="s">
        <v>1734</v>
      </c>
      <c r="D2723" t="s">
        <v>6891</v>
      </c>
      <c r="E2723" t="s">
        <v>1713</v>
      </c>
    </row>
    <row r="2724" spans="1:5">
      <c r="A2724" t="s">
        <v>4322</v>
      </c>
      <c r="B2724" t="s">
        <v>5</v>
      </c>
      <c r="C2724" t="s">
        <v>1734</v>
      </c>
      <c r="D2724" t="s">
        <v>6891</v>
      </c>
      <c r="E2724" t="s">
        <v>1714</v>
      </c>
    </row>
    <row r="2725" spans="1:5">
      <c r="A2725" t="s">
        <v>4323</v>
      </c>
      <c r="B2725" t="s">
        <v>5</v>
      </c>
      <c r="C2725" t="s">
        <v>1734</v>
      </c>
      <c r="D2725" t="s">
        <v>6891</v>
      </c>
      <c r="E2725" t="s">
        <v>1715</v>
      </c>
    </row>
    <row r="2726" spans="1:5">
      <c r="A2726" t="s">
        <v>4324</v>
      </c>
      <c r="B2726" t="s">
        <v>5</v>
      </c>
      <c r="C2726" t="s">
        <v>1734</v>
      </c>
      <c r="D2726" t="s">
        <v>6892</v>
      </c>
      <c r="E2726" t="s">
        <v>1702</v>
      </c>
    </row>
    <row r="2727" spans="1:5">
      <c r="A2727" t="s">
        <v>4325</v>
      </c>
      <c r="B2727" t="s">
        <v>5</v>
      </c>
      <c r="C2727" t="s">
        <v>1734</v>
      </c>
      <c r="D2727" t="s">
        <v>6892</v>
      </c>
      <c r="E2727" t="s">
        <v>1705</v>
      </c>
    </row>
    <row r="2728" spans="1:5">
      <c r="A2728" t="s">
        <v>4326</v>
      </c>
      <c r="B2728" t="s">
        <v>5</v>
      </c>
      <c r="C2728" t="s">
        <v>1734</v>
      </c>
      <c r="D2728" t="s">
        <v>6892</v>
      </c>
      <c r="E2728" t="s">
        <v>1706</v>
      </c>
    </row>
    <row r="2729" spans="1:5">
      <c r="A2729" t="s">
        <v>4327</v>
      </c>
      <c r="B2729" t="s">
        <v>5</v>
      </c>
      <c r="C2729" t="s">
        <v>1734</v>
      </c>
      <c r="D2729" t="s">
        <v>6892</v>
      </c>
      <c r="E2729" t="s">
        <v>1707</v>
      </c>
    </row>
    <row r="2730" spans="1:5">
      <c r="A2730" t="s">
        <v>4328</v>
      </c>
      <c r="B2730" t="s">
        <v>5</v>
      </c>
      <c r="C2730" t="s">
        <v>1734</v>
      </c>
      <c r="D2730" t="s">
        <v>6892</v>
      </c>
      <c r="E2730" t="s">
        <v>1708</v>
      </c>
    </row>
    <row r="2731" spans="1:5">
      <c r="A2731" t="s">
        <v>4329</v>
      </c>
      <c r="B2731" t="s">
        <v>5</v>
      </c>
      <c r="C2731" t="s">
        <v>1734</v>
      </c>
      <c r="D2731" t="s">
        <v>6892</v>
      </c>
      <c r="E2731" t="s">
        <v>1709</v>
      </c>
    </row>
    <row r="2732" spans="1:5">
      <c r="A2732" t="s">
        <v>4330</v>
      </c>
      <c r="B2732" t="s">
        <v>5</v>
      </c>
      <c r="C2732" t="s">
        <v>1734</v>
      </c>
      <c r="D2732" t="s">
        <v>6892</v>
      </c>
      <c r="E2732" t="s">
        <v>1710</v>
      </c>
    </row>
    <row r="2733" spans="1:5">
      <c r="A2733" t="s">
        <v>4331</v>
      </c>
      <c r="B2733" t="s">
        <v>5</v>
      </c>
      <c r="C2733" t="s">
        <v>1734</v>
      </c>
      <c r="D2733" t="s">
        <v>6892</v>
      </c>
      <c r="E2733" t="s">
        <v>1711</v>
      </c>
    </row>
    <row r="2734" spans="1:5">
      <c r="A2734" t="s">
        <v>4332</v>
      </c>
      <c r="B2734" t="s">
        <v>5</v>
      </c>
      <c r="C2734" t="s">
        <v>1734</v>
      </c>
      <c r="D2734" t="s">
        <v>6892</v>
      </c>
      <c r="E2734" t="s">
        <v>1712</v>
      </c>
    </row>
    <row r="2735" spans="1:5">
      <c r="A2735" t="s">
        <v>4333</v>
      </c>
      <c r="B2735" t="s">
        <v>5</v>
      </c>
      <c r="C2735" t="s">
        <v>1734</v>
      </c>
      <c r="D2735" t="s">
        <v>6892</v>
      </c>
      <c r="E2735" t="s">
        <v>1713</v>
      </c>
    </row>
    <row r="2736" spans="1:5">
      <c r="A2736" t="s">
        <v>4334</v>
      </c>
      <c r="B2736" t="s">
        <v>5</v>
      </c>
      <c r="C2736" t="s">
        <v>1734</v>
      </c>
      <c r="D2736" t="s">
        <v>6892</v>
      </c>
      <c r="E2736" t="s">
        <v>1714</v>
      </c>
    </row>
    <row r="2737" spans="1:5">
      <c r="A2737" t="s">
        <v>4335</v>
      </c>
      <c r="B2737" t="s">
        <v>5</v>
      </c>
      <c r="C2737" t="s">
        <v>1734</v>
      </c>
      <c r="D2737" t="s">
        <v>6892</v>
      </c>
      <c r="E2737" t="s">
        <v>1715</v>
      </c>
    </row>
    <row r="2738" spans="1:5">
      <c r="A2738" t="s">
        <v>4336</v>
      </c>
      <c r="B2738" t="s">
        <v>5</v>
      </c>
      <c r="C2738" t="s">
        <v>1734</v>
      </c>
      <c r="D2738" t="s">
        <v>6893</v>
      </c>
      <c r="E2738" t="s">
        <v>1702</v>
      </c>
    </row>
    <row r="2739" spans="1:5">
      <c r="A2739" t="s">
        <v>4337</v>
      </c>
      <c r="B2739" t="s">
        <v>5</v>
      </c>
      <c r="C2739" t="s">
        <v>1734</v>
      </c>
      <c r="D2739" t="s">
        <v>6893</v>
      </c>
      <c r="E2739" t="s">
        <v>1705</v>
      </c>
    </row>
    <row r="2740" spans="1:5">
      <c r="A2740" t="s">
        <v>4338</v>
      </c>
      <c r="B2740" t="s">
        <v>5</v>
      </c>
      <c r="C2740" t="s">
        <v>1734</v>
      </c>
      <c r="D2740" t="s">
        <v>6893</v>
      </c>
      <c r="E2740" t="s">
        <v>1706</v>
      </c>
    </row>
    <row r="2741" spans="1:5">
      <c r="A2741" t="s">
        <v>4339</v>
      </c>
      <c r="B2741" t="s">
        <v>5</v>
      </c>
      <c r="C2741" t="s">
        <v>1734</v>
      </c>
      <c r="D2741" t="s">
        <v>6893</v>
      </c>
      <c r="E2741" t="s">
        <v>1707</v>
      </c>
    </row>
    <row r="2742" spans="1:5">
      <c r="A2742" t="s">
        <v>4340</v>
      </c>
      <c r="B2742" t="s">
        <v>5</v>
      </c>
      <c r="C2742" t="s">
        <v>1734</v>
      </c>
      <c r="D2742" t="s">
        <v>6893</v>
      </c>
      <c r="E2742" t="s">
        <v>1708</v>
      </c>
    </row>
    <row r="2743" spans="1:5">
      <c r="A2743" t="s">
        <v>4341</v>
      </c>
      <c r="B2743" t="s">
        <v>5</v>
      </c>
      <c r="C2743" t="s">
        <v>1734</v>
      </c>
      <c r="D2743" t="s">
        <v>6893</v>
      </c>
      <c r="E2743" t="s">
        <v>1709</v>
      </c>
    </row>
    <row r="2744" spans="1:5">
      <c r="A2744" t="s">
        <v>4342</v>
      </c>
      <c r="B2744" t="s">
        <v>5</v>
      </c>
      <c r="C2744" t="s">
        <v>1734</v>
      </c>
      <c r="D2744" t="s">
        <v>6893</v>
      </c>
      <c r="E2744" t="s">
        <v>1710</v>
      </c>
    </row>
    <row r="2745" spans="1:5">
      <c r="A2745" t="s">
        <v>4343</v>
      </c>
      <c r="B2745" t="s">
        <v>5</v>
      </c>
      <c r="C2745" t="s">
        <v>1734</v>
      </c>
      <c r="D2745" t="s">
        <v>6893</v>
      </c>
      <c r="E2745" t="s">
        <v>1711</v>
      </c>
    </row>
    <row r="2746" spans="1:5">
      <c r="A2746" t="s">
        <v>4344</v>
      </c>
      <c r="B2746" t="s">
        <v>5</v>
      </c>
      <c r="C2746" t="s">
        <v>1734</v>
      </c>
      <c r="D2746" t="s">
        <v>6893</v>
      </c>
      <c r="E2746" t="s">
        <v>1712</v>
      </c>
    </row>
    <row r="2747" spans="1:5">
      <c r="A2747" t="s">
        <v>4345</v>
      </c>
      <c r="B2747" t="s">
        <v>5</v>
      </c>
      <c r="C2747" t="s">
        <v>1734</v>
      </c>
      <c r="D2747" t="s">
        <v>6893</v>
      </c>
      <c r="E2747" t="s">
        <v>1713</v>
      </c>
    </row>
    <row r="2748" spans="1:5">
      <c r="A2748" t="s">
        <v>4346</v>
      </c>
      <c r="B2748" t="s">
        <v>5</v>
      </c>
      <c r="C2748" t="s">
        <v>1734</v>
      </c>
      <c r="D2748" t="s">
        <v>6893</v>
      </c>
      <c r="E2748" t="s">
        <v>1714</v>
      </c>
    </row>
    <row r="2749" spans="1:5">
      <c r="A2749" t="s">
        <v>4347</v>
      </c>
      <c r="B2749" t="s">
        <v>5</v>
      </c>
      <c r="C2749" t="s">
        <v>1734</v>
      </c>
      <c r="D2749" t="s">
        <v>6893</v>
      </c>
      <c r="E2749" t="s">
        <v>1715</v>
      </c>
    </row>
    <row r="2750" spans="1:5">
      <c r="A2750" t="s">
        <v>4348</v>
      </c>
      <c r="B2750" t="s">
        <v>5</v>
      </c>
      <c r="C2750" t="s">
        <v>1734</v>
      </c>
      <c r="D2750" t="s">
        <v>6894</v>
      </c>
      <c r="E2750" t="s">
        <v>1702</v>
      </c>
    </row>
    <row r="2751" spans="1:5">
      <c r="A2751" t="s">
        <v>4349</v>
      </c>
      <c r="B2751" t="s">
        <v>5</v>
      </c>
      <c r="C2751" t="s">
        <v>1734</v>
      </c>
      <c r="D2751" t="s">
        <v>6894</v>
      </c>
      <c r="E2751" t="s">
        <v>1705</v>
      </c>
    </row>
    <row r="2752" spans="1:5">
      <c r="A2752" t="s">
        <v>4350</v>
      </c>
      <c r="B2752" t="s">
        <v>5</v>
      </c>
      <c r="C2752" t="s">
        <v>1734</v>
      </c>
      <c r="D2752" t="s">
        <v>6894</v>
      </c>
      <c r="E2752" t="s">
        <v>1706</v>
      </c>
    </row>
    <row r="2753" spans="1:5">
      <c r="A2753" t="s">
        <v>4351</v>
      </c>
      <c r="B2753" t="s">
        <v>5</v>
      </c>
      <c r="C2753" t="s">
        <v>1734</v>
      </c>
      <c r="D2753" t="s">
        <v>6894</v>
      </c>
      <c r="E2753" t="s">
        <v>1707</v>
      </c>
    </row>
    <row r="2754" spans="1:5">
      <c r="A2754" t="s">
        <v>4352</v>
      </c>
      <c r="B2754" t="s">
        <v>5</v>
      </c>
      <c r="C2754" t="s">
        <v>1734</v>
      </c>
      <c r="D2754" t="s">
        <v>6894</v>
      </c>
      <c r="E2754" t="s">
        <v>1708</v>
      </c>
    </row>
    <row r="2755" spans="1:5">
      <c r="A2755" t="s">
        <v>4353</v>
      </c>
      <c r="B2755" t="s">
        <v>5</v>
      </c>
      <c r="C2755" t="s">
        <v>1734</v>
      </c>
      <c r="D2755" t="s">
        <v>6894</v>
      </c>
      <c r="E2755" t="s">
        <v>1709</v>
      </c>
    </row>
    <row r="2756" spans="1:5">
      <c r="A2756" t="s">
        <v>4354</v>
      </c>
      <c r="B2756" t="s">
        <v>5</v>
      </c>
      <c r="C2756" t="s">
        <v>1734</v>
      </c>
      <c r="D2756" t="s">
        <v>6894</v>
      </c>
      <c r="E2756" t="s">
        <v>1710</v>
      </c>
    </row>
    <row r="2757" spans="1:5">
      <c r="A2757" t="s">
        <v>4355</v>
      </c>
      <c r="B2757" t="s">
        <v>5</v>
      </c>
      <c r="C2757" t="s">
        <v>1734</v>
      </c>
      <c r="D2757" t="s">
        <v>6894</v>
      </c>
      <c r="E2757" t="s">
        <v>1711</v>
      </c>
    </row>
    <row r="2758" spans="1:5">
      <c r="A2758" t="s">
        <v>4356</v>
      </c>
      <c r="B2758" t="s">
        <v>5</v>
      </c>
      <c r="C2758" t="s">
        <v>1734</v>
      </c>
      <c r="D2758" t="s">
        <v>6894</v>
      </c>
      <c r="E2758" t="s">
        <v>1712</v>
      </c>
    </row>
    <row r="2759" spans="1:5">
      <c r="A2759" t="s">
        <v>4357</v>
      </c>
      <c r="B2759" t="s">
        <v>5</v>
      </c>
      <c r="C2759" t="s">
        <v>1734</v>
      </c>
      <c r="D2759" t="s">
        <v>6894</v>
      </c>
      <c r="E2759" t="s">
        <v>1713</v>
      </c>
    </row>
    <row r="2760" spans="1:5">
      <c r="A2760" t="s">
        <v>4358</v>
      </c>
      <c r="B2760" t="s">
        <v>5</v>
      </c>
      <c r="C2760" t="s">
        <v>1734</v>
      </c>
      <c r="D2760" t="s">
        <v>6894</v>
      </c>
      <c r="E2760" t="s">
        <v>1714</v>
      </c>
    </row>
    <row r="2761" spans="1:5">
      <c r="A2761" t="s">
        <v>4359</v>
      </c>
      <c r="B2761" t="s">
        <v>5</v>
      </c>
      <c r="C2761" t="s">
        <v>1734</v>
      </c>
      <c r="D2761" t="s">
        <v>6894</v>
      </c>
      <c r="E2761" t="s">
        <v>1715</v>
      </c>
    </row>
    <row r="2762" spans="1:5">
      <c r="A2762" t="s">
        <v>4360</v>
      </c>
      <c r="B2762" t="s">
        <v>5</v>
      </c>
      <c r="C2762" t="s">
        <v>1734</v>
      </c>
      <c r="D2762" t="s">
        <v>6895</v>
      </c>
      <c r="E2762" t="s">
        <v>1702</v>
      </c>
    </row>
    <row r="2763" spans="1:5">
      <c r="A2763" t="s">
        <v>4361</v>
      </c>
      <c r="B2763" t="s">
        <v>5</v>
      </c>
      <c r="C2763" t="s">
        <v>1734</v>
      </c>
      <c r="D2763" t="s">
        <v>6895</v>
      </c>
      <c r="E2763" t="s">
        <v>1705</v>
      </c>
    </row>
    <row r="2764" spans="1:5">
      <c r="A2764" t="s">
        <v>4362</v>
      </c>
      <c r="B2764" t="s">
        <v>5</v>
      </c>
      <c r="C2764" t="s">
        <v>1734</v>
      </c>
      <c r="D2764" t="s">
        <v>6895</v>
      </c>
      <c r="E2764" t="s">
        <v>1706</v>
      </c>
    </row>
    <row r="2765" spans="1:5">
      <c r="A2765" t="s">
        <v>4363</v>
      </c>
      <c r="B2765" t="s">
        <v>5</v>
      </c>
      <c r="C2765" t="s">
        <v>1734</v>
      </c>
      <c r="D2765" t="s">
        <v>6895</v>
      </c>
      <c r="E2765" t="s">
        <v>1707</v>
      </c>
    </row>
    <row r="2766" spans="1:5">
      <c r="A2766" t="s">
        <v>4364</v>
      </c>
      <c r="B2766" t="s">
        <v>5</v>
      </c>
      <c r="C2766" t="s">
        <v>1734</v>
      </c>
      <c r="D2766" t="s">
        <v>6895</v>
      </c>
      <c r="E2766" t="s">
        <v>1708</v>
      </c>
    </row>
    <row r="2767" spans="1:5">
      <c r="A2767" t="s">
        <v>4365</v>
      </c>
      <c r="B2767" t="s">
        <v>5</v>
      </c>
      <c r="C2767" t="s">
        <v>1734</v>
      </c>
      <c r="D2767" t="s">
        <v>6895</v>
      </c>
      <c r="E2767" t="s">
        <v>1709</v>
      </c>
    </row>
    <row r="2768" spans="1:5">
      <c r="A2768" t="s">
        <v>4366</v>
      </c>
      <c r="B2768" t="s">
        <v>5</v>
      </c>
      <c r="C2768" t="s">
        <v>1734</v>
      </c>
      <c r="D2768" t="s">
        <v>6895</v>
      </c>
      <c r="E2768" t="s">
        <v>1710</v>
      </c>
    </row>
    <row r="2769" spans="1:5">
      <c r="A2769" t="s">
        <v>4367</v>
      </c>
      <c r="B2769" t="s">
        <v>5</v>
      </c>
      <c r="C2769" t="s">
        <v>1734</v>
      </c>
      <c r="D2769" t="s">
        <v>6895</v>
      </c>
      <c r="E2769" t="s">
        <v>1711</v>
      </c>
    </row>
    <row r="2770" spans="1:5">
      <c r="A2770" t="s">
        <v>4368</v>
      </c>
      <c r="B2770" t="s">
        <v>5</v>
      </c>
      <c r="C2770" t="s">
        <v>1734</v>
      </c>
      <c r="D2770" t="s">
        <v>6895</v>
      </c>
      <c r="E2770" t="s">
        <v>1712</v>
      </c>
    </row>
    <row r="2771" spans="1:5">
      <c r="A2771" t="s">
        <v>4369</v>
      </c>
      <c r="B2771" t="s">
        <v>5</v>
      </c>
      <c r="C2771" t="s">
        <v>1734</v>
      </c>
      <c r="D2771" t="s">
        <v>6895</v>
      </c>
      <c r="E2771" t="s">
        <v>1713</v>
      </c>
    </row>
    <row r="2772" spans="1:5">
      <c r="A2772" t="s">
        <v>4370</v>
      </c>
      <c r="B2772" t="s">
        <v>5</v>
      </c>
      <c r="C2772" t="s">
        <v>1734</v>
      </c>
      <c r="D2772" t="s">
        <v>6895</v>
      </c>
      <c r="E2772" t="s">
        <v>1714</v>
      </c>
    </row>
    <row r="2773" spans="1:5">
      <c r="A2773" t="s">
        <v>4371</v>
      </c>
      <c r="B2773" t="s">
        <v>5</v>
      </c>
      <c r="C2773" t="s">
        <v>1734</v>
      </c>
      <c r="D2773" t="s">
        <v>6895</v>
      </c>
      <c r="E2773" t="s">
        <v>1715</v>
      </c>
    </row>
    <row r="2774" spans="1:5">
      <c r="A2774" t="s">
        <v>4372</v>
      </c>
      <c r="B2774" t="s">
        <v>5</v>
      </c>
      <c r="C2774" t="s">
        <v>1734</v>
      </c>
      <c r="D2774" t="s">
        <v>6896</v>
      </c>
      <c r="E2774" t="s">
        <v>1702</v>
      </c>
    </row>
    <row r="2775" spans="1:5">
      <c r="A2775" t="s">
        <v>4373</v>
      </c>
      <c r="B2775" t="s">
        <v>5</v>
      </c>
      <c r="C2775" t="s">
        <v>1734</v>
      </c>
      <c r="D2775" t="s">
        <v>6896</v>
      </c>
      <c r="E2775" t="s">
        <v>1705</v>
      </c>
    </row>
    <row r="2776" spans="1:5">
      <c r="A2776" t="s">
        <v>4374</v>
      </c>
      <c r="B2776" t="s">
        <v>5</v>
      </c>
      <c r="C2776" t="s">
        <v>1734</v>
      </c>
      <c r="D2776" t="s">
        <v>6896</v>
      </c>
      <c r="E2776" t="s">
        <v>1706</v>
      </c>
    </row>
    <row r="2777" spans="1:5">
      <c r="A2777" t="s">
        <v>4375</v>
      </c>
      <c r="B2777" t="s">
        <v>5</v>
      </c>
      <c r="C2777" t="s">
        <v>1734</v>
      </c>
      <c r="D2777" t="s">
        <v>6896</v>
      </c>
      <c r="E2777" t="s">
        <v>1707</v>
      </c>
    </row>
    <row r="2778" spans="1:5">
      <c r="A2778" t="s">
        <v>4376</v>
      </c>
      <c r="B2778" t="s">
        <v>5</v>
      </c>
      <c r="C2778" t="s">
        <v>1734</v>
      </c>
      <c r="D2778" t="s">
        <v>6896</v>
      </c>
      <c r="E2778" t="s">
        <v>1708</v>
      </c>
    </row>
    <row r="2779" spans="1:5">
      <c r="A2779" t="s">
        <v>4377</v>
      </c>
      <c r="B2779" t="s">
        <v>5</v>
      </c>
      <c r="C2779" t="s">
        <v>1734</v>
      </c>
      <c r="D2779" t="s">
        <v>6896</v>
      </c>
      <c r="E2779" t="s">
        <v>1709</v>
      </c>
    </row>
    <row r="2780" spans="1:5">
      <c r="A2780" t="s">
        <v>4378</v>
      </c>
      <c r="B2780" t="s">
        <v>5</v>
      </c>
      <c r="C2780" t="s">
        <v>1734</v>
      </c>
      <c r="D2780" t="s">
        <v>6896</v>
      </c>
      <c r="E2780" t="s">
        <v>1710</v>
      </c>
    </row>
    <row r="2781" spans="1:5">
      <c r="A2781" t="s">
        <v>4379</v>
      </c>
      <c r="B2781" t="s">
        <v>5</v>
      </c>
      <c r="C2781" t="s">
        <v>1734</v>
      </c>
      <c r="D2781" t="s">
        <v>6896</v>
      </c>
      <c r="E2781" t="s">
        <v>1711</v>
      </c>
    </row>
    <row r="2782" spans="1:5">
      <c r="A2782" t="s">
        <v>4380</v>
      </c>
      <c r="B2782" t="s">
        <v>5</v>
      </c>
      <c r="C2782" t="s">
        <v>1734</v>
      </c>
      <c r="D2782" t="s">
        <v>6896</v>
      </c>
      <c r="E2782" t="s">
        <v>1712</v>
      </c>
    </row>
    <row r="2783" spans="1:5">
      <c r="A2783" t="s">
        <v>4381</v>
      </c>
      <c r="B2783" t="s">
        <v>5</v>
      </c>
      <c r="C2783" t="s">
        <v>1734</v>
      </c>
      <c r="D2783" t="s">
        <v>6896</v>
      </c>
      <c r="E2783" t="s">
        <v>1713</v>
      </c>
    </row>
    <row r="2784" spans="1:5">
      <c r="A2784" t="s">
        <v>4382</v>
      </c>
      <c r="B2784" t="s">
        <v>5</v>
      </c>
      <c r="C2784" t="s">
        <v>1734</v>
      </c>
      <c r="D2784" t="s">
        <v>6896</v>
      </c>
      <c r="E2784" t="s">
        <v>1714</v>
      </c>
    </row>
    <row r="2785" spans="1:5">
      <c r="A2785" t="s">
        <v>4383</v>
      </c>
      <c r="B2785" t="s">
        <v>5</v>
      </c>
      <c r="C2785" t="s">
        <v>1734</v>
      </c>
      <c r="D2785" t="s">
        <v>6896</v>
      </c>
      <c r="E2785" t="s">
        <v>1715</v>
      </c>
    </row>
    <row r="2786" spans="1:5">
      <c r="A2786" t="s">
        <v>4384</v>
      </c>
      <c r="B2786" t="s">
        <v>5</v>
      </c>
      <c r="C2786" t="s">
        <v>1734</v>
      </c>
      <c r="D2786" t="s">
        <v>6897</v>
      </c>
      <c r="E2786" t="s">
        <v>1702</v>
      </c>
    </row>
    <row r="2787" spans="1:5">
      <c r="A2787" t="s">
        <v>4385</v>
      </c>
      <c r="B2787" t="s">
        <v>5</v>
      </c>
      <c r="C2787" t="s">
        <v>1734</v>
      </c>
      <c r="D2787" t="s">
        <v>6897</v>
      </c>
      <c r="E2787" t="s">
        <v>1705</v>
      </c>
    </row>
    <row r="2788" spans="1:5">
      <c r="A2788" t="s">
        <v>4386</v>
      </c>
      <c r="B2788" t="s">
        <v>5</v>
      </c>
      <c r="C2788" t="s">
        <v>1734</v>
      </c>
      <c r="D2788" t="s">
        <v>6897</v>
      </c>
      <c r="E2788" t="s">
        <v>1706</v>
      </c>
    </row>
    <row r="2789" spans="1:5">
      <c r="A2789" t="s">
        <v>4387</v>
      </c>
      <c r="B2789" t="s">
        <v>5</v>
      </c>
      <c r="C2789" t="s">
        <v>1734</v>
      </c>
      <c r="D2789" t="s">
        <v>6897</v>
      </c>
      <c r="E2789" t="s">
        <v>1707</v>
      </c>
    </row>
    <row r="2790" spans="1:5">
      <c r="A2790" t="s">
        <v>4388</v>
      </c>
      <c r="B2790" t="s">
        <v>5</v>
      </c>
      <c r="C2790" t="s">
        <v>1734</v>
      </c>
      <c r="D2790" t="s">
        <v>6897</v>
      </c>
      <c r="E2790" t="s">
        <v>1708</v>
      </c>
    </row>
    <row r="2791" spans="1:5">
      <c r="A2791" t="s">
        <v>4389</v>
      </c>
      <c r="B2791" t="s">
        <v>5</v>
      </c>
      <c r="C2791" t="s">
        <v>1734</v>
      </c>
      <c r="D2791" t="s">
        <v>6897</v>
      </c>
      <c r="E2791" t="s">
        <v>1709</v>
      </c>
    </row>
    <row r="2792" spans="1:5">
      <c r="A2792" t="s">
        <v>4390</v>
      </c>
      <c r="B2792" t="s">
        <v>5</v>
      </c>
      <c r="C2792" t="s">
        <v>1734</v>
      </c>
      <c r="D2792" t="s">
        <v>6897</v>
      </c>
      <c r="E2792" t="s">
        <v>1710</v>
      </c>
    </row>
    <row r="2793" spans="1:5">
      <c r="A2793" t="s">
        <v>4391</v>
      </c>
      <c r="B2793" t="s">
        <v>5</v>
      </c>
      <c r="C2793" t="s">
        <v>1734</v>
      </c>
      <c r="D2793" t="s">
        <v>6897</v>
      </c>
      <c r="E2793" t="s">
        <v>1711</v>
      </c>
    </row>
    <row r="2794" spans="1:5">
      <c r="A2794" t="s">
        <v>4392</v>
      </c>
      <c r="B2794" t="s">
        <v>5</v>
      </c>
      <c r="C2794" t="s">
        <v>1734</v>
      </c>
      <c r="D2794" t="s">
        <v>6897</v>
      </c>
      <c r="E2794" t="s">
        <v>1712</v>
      </c>
    </row>
    <row r="2795" spans="1:5">
      <c r="A2795" t="s">
        <v>4393</v>
      </c>
      <c r="B2795" t="s">
        <v>5</v>
      </c>
      <c r="C2795" t="s">
        <v>1734</v>
      </c>
      <c r="D2795" t="s">
        <v>6897</v>
      </c>
      <c r="E2795" t="s">
        <v>1713</v>
      </c>
    </row>
    <row r="2796" spans="1:5">
      <c r="A2796" t="s">
        <v>4394</v>
      </c>
      <c r="B2796" t="s">
        <v>5</v>
      </c>
      <c r="C2796" t="s">
        <v>1734</v>
      </c>
      <c r="D2796" t="s">
        <v>6897</v>
      </c>
      <c r="E2796" t="s">
        <v>1714</v>
      </c>
    </row>
    <row r="2797" spans="1:5">
      <c r="A2797" t="s">
        <v>4395</v>
      </c>
      <c r="B2797" t="s">
        <v>5</v>
      </c>
      <c r="C2797" t="s">
        <v>1734</v>
      </c>
      <c r="D2797" t="s">
        <v>6897</v>
      </c>
      <c r="E2797" t="s">
        <v>1715</v>
      </c>
    </row>
    <row r="2798" spans="1:5">
      <c r="A2798" t="s">
        <v>4396</v>
      </c>
      <c r="B2798" t="s">
        <v>5</v>
      </c>
      <c r="C2798" t="s">
        <v>1734</v>
      </c>
      <c r="D2798" t="s">
        <v>6898</v>
      </c>
      <c r="E2798" t="s">
        <v>1702</v>
      </c>
    </row>
    <row r="2799" spans="1:5">
      <c r="A2799" t="s">
        <v>4397</v>
      </c>
      <c r="B2799" t="s">
        <v>5</v>
      </c>
      <c r="C2799" t="s">
        <v>1734</v>
      </c>
      <c r="D2799" t="s">
        <v>6898</v>
      </c>
      <c r="E2799" t="s">
        <v>1705</v>
      </c>
    </row>
    <row r="2800" spans="1:5">
      <c r="A2800" t="s">
        <v>4398</v>
      </c>
      <c r="B2800" t="s">
        <v>5</v>
      </c>
      <c r="C2800" t="s">
        <v>1734</v>
      </c>
      <c r="D2800" t="s">
        <v>6898</v>
      </c>
      <c r="E2800" t="s">
        <v>1706</v>
      </c>
    </row>
    <row r="2801" spans="1:5">
      <c r="A2801" t="s">
        <v>4399</v>
      </c>
      <c r="B2801" t="s">
        <v>5</v>
      </c>
      <c r="C2801" t="s">
        <v>1734</v>
      </c>
      <c r="D2801" t="s">
        <v>6898</v>
      </c>
      <c r="E2801" t="s">
        <v>1707</v>
      </c>
    </row>
    <row r="2802" spans="1:5">
      <c r="A2802" t="s">
        <v>4400</v>
      </c>
      <c r="B2802" t="s">
        <v>5</v>
      </c>
      <c r="C2802" t="s">
        <v>1734</v>
      </c>
      <c r="D2802" t="s">
        <v>6898</v>
      </c>
      <c r="E2802" t="s">
        <v>1708</v>
      </c>
    </row>
    <row r="2803" spans="1:5">
      <c r="A2803" t="s">
        <v>4401</v>
      </c>
      <c r="B2803" t="s">
        <v>5</v>
      </c>
      <c r="C2803" t="s">
        <v>1734</v>
      </c>
      <c r="D2803" t="s">
        <v>6898</v>
      </c>
      <c r="E2803" t="s">
        <v>1709</v>
      </c>
    </row>
    <row r="2804" spans="1:5">
      <c r="A2804" t="s">
        <v>4402</v>
      </c>
      <c r="B2804" t="s">
        <v>5</v>
      </c>
      <c r="C2804" t="s">
        <v>1734</v>
      </c>
      <c r="D2804" t="s">
        <v>6898</v>
      </c>
      <c r="E2804" t="s">
        <v>1710</v>
      </c>
    </row>
    <row r="2805" spans="1:5">
      <c r="A2805" t="s">
        <v>4403</v>
      </c>
      <c r="B2805" t="s">
        <v>5</v>
      </c>
      <c r="C2805" t="s">
        <v>1734</v>
      </c>
      <c r="D2805" t="s">
        <v>6898</v>
      </c>
      <c r="E2805" t="s">
        <v>1711</v>
      </c>
    </row>
    <row r="2806" spans="1:5">
      <c r="A2806" t="s">
        <v>4404</v>
      </c>
      <c r="B2806" t="s">
        <v>5</v>
      </c>
      <c r="C2806" t="s">
        <v>1734</v>
      </c>
      <c r="D2806" t="s">
        <v>6898</v>
      </c>
      <c r="E2806" t="s">
        <v>1712</v>
      </c>
    </row>
    <row r="2807" spans="1:5">
      <c r="A2807" t="s">
        <v>4405</v>
      </c>
      <c r="B2807" t="s">
        <v>5</v>
      </c>
      <c r="C2807" t="s">
        <v>1734</v>
      </c>
      <c r="D2807" t="s">
        <v>6898</v>
      </c>
      <c r="E2807" t="s">
        <v>1713</v>
      </c>
    </row>
    <row r="2808" spans="1:5">
      <c r="A2808" t="s">
        <v>4406</v>
      </c>
      <c r="B2808" t="s">
        <v>5</v>
      </c>
      <c r="C2808" t="s">
        <v>1734</v>
      </c>
      <c r="D2808" t="s">
        <v>6898</v>
      </c>
      <c r="E2808" t="s">
        <v>1714</v>
      </c>
    </row>
    <row r="2809" spans="1:5">
      <c r="A2809" t="s">
        <v>4407</v>
      </c>
      <c r="B2809" t="s">
        <v>5</v>
      </c>
      <c r="C2809" t="s">
        <v>1734</v>
      </c>
      <c r="D2809" t="s">
        <v>6898</v>
      </c>
      <c r="E2809" t="s">
        <v>1715</v>
      </c>
    </row>
    <row r="2810" spans="1:5">
      <c r="A2810" t="s">
        <v>4408</v>
      </c>
      <c r="B2810" t="s">
        <v>5</v>
      </c>
      <c r="C2810" t="s">
        <v>1734</v>
      </c>
      <c r="D2810" t="s">
        <v>6899</v>
      </c>
      <c r="E2810" t="s">
        <v>1702</v>
      </c>
    </row>
    <row r="2811" spans="1:5">
      <c r="A2811" t="s">
        <v>4409</v>
      </c>
      <c r="B2811" t="s">
        <v>5</v>
      </c>
      <c r="C2811" t="s">
        <v>1734</v>
      </c>
      <c r="D2811" t="s">
        <v>6899</v>
      </c>
      <c r="E2811" t="s">
        <v>1705</v>
      </c>
    </row>
    <row r="2812" spans="1:5">
      <c r="A2812" t="s">
        <v>4410</v>
      </c>
      <c r="B2812" t="s">
        <v>5</v>
      </c>
      <c r="C2812" t="s">
        <v>1734</v>
      </c>
      <c r="D2812" t="s">
        <v>6899</v>
      </c>
      <c r="E2812" t="s">
        <v>1706</v>
      </c>
    </row>
    <row r="2813" spans="1:5">
      <c r="A2813" t="s">
        <v>4411</v>
      </c>
      <c r="B2813" t="s">
        <v>5</v>
      </c>
      <c r="C2813" t="s">
        <v>1734</v>
      </c>
      <c r="D2813" t="s">
        <v>6899</v>
      </c>
      <c r="E2813" t="s">
        <v>1707</v>
      </c>
    </row>
    <row r="2814" spans="1:5">
      <c r="A2814" t="s">
        <v>4412</v>
      </c>
      <c r="B2814" t="s">
        <v>5</v>
      </c>
      <c r="C2814" t="s">
        <v>1734</v>
      </c>
      <c r="D2814" t="s">
        <v>6899</v>
      </c>
      <c r="E2814" t="s">
        <v>1708</v>
      </c>
    </row>
    <row r="2815" spans="1:5">
      <c r="A2815" t="s">
        <v>4413</v>
      </c>
      <c r="B2815" t="s">
        <v>5</v>
      </c>
      <c r="C2815" t="s">
        <v>1734</v>
      </c>
      <c r="D2815" t="s">
        <v>6899</v>
      </c>
      <c r="E2815" t="s">
        <v>1709</v>
      </c>
    </row>
    <row r="2816" spans="1:5">
      <c r="A2816" t="s">
        <v>4414</v>
      </c>
      <c r="B2816" t="s">
        <v>5</v>
      </c>
      <c r="C2816" t="s">
        <v>1734</v>
      </c>
      <c r="D2816" t="s">
        <v>6899</v>
      </c>
      <c r="E2816" t="s">
        <v>1710</v>
      </c>
    </row>
    <row r="2817" spans="1:5">
      <c r="A2817" t="s">
        <v>4415</v>
      </c>
      <c r="B2817" t="s">
        <v>5</v>
      </c>
      <c r="C2817" t="s">
        <v>1734</v>
      </c>
      <c r="D2817" t="s">
        <v>6899</v>
      </c>
      <c r="E2817" t="s">
        <v>1711</v>
      </c>
    </row>
    <row r="2818" spans="1:5">
      <c r="A2818" t="s">
        <v>4416</v>
      </c>
      <c r="B2818" t="s">
        <v>5</v>
      </c>
      <c r="C2818" t="s">
        <v>1734</v>
      </c>
      <c r="D2818" t="s">
        <v>6899</v>
      </c>
      <c r="E2818" t="s">
        <v>1712</v>
      </c>
    </row>
    <row r="2819" spans="1:5">
      <c r="A2819" t="s">
        <v>4417</v>
      </c>
      <c r="B2819" t="s">
        <v>5</v>
      </c>
      <c r="C2819" t="s">
        <v>1734</v>
      </c>
      <c r="D2819" t="s">
        <v>6899</v>
      </c>
      <c r="E2819" t="s">
        <v>1713</v>
      </c>
    </row>
    <row r="2820" spans="1:5">
      <c r="A2820" t="s">
        <v>4418</v>
      </c>
      <c r="B2820" t="s">
        <v>5</v>
      </c>
      <c r="C2820" t="s">
        <v>1734</v>
      </c>
      <c r="D2820" t="s">
        <v>6899</v>
      </c>
      <c r="E2820" t="s">
        <v>1714</v>
      </c>
    </row>
    <row r="2821" spans="1:5">
      <c r="A2821" t="s">
        <v>4419</v>
      </c>
      <c r="B2821" t="s">
        <v>5</v>
      </c>
      <c r="C2821" t="s">
        <v>1734</v>
      </c>
      <c r="D2821" t="s">
        <v>6899</v>
      </c>
      <c r="E2821" t="s">
        <v>1715</v>
      </c>
    </row>
    <row r="2822" spans="1:5">
      <c r="A2822" t="s">
        <v>4420</v>
      </c>
      <c r="B2822" t="s">
        <v>5</v>
      </c>
      <c r="C2822" t="s">
        <v>1734</v>
      </c>
      <c r="D2822" t="s">
        <v>6900</v>
      </c>
      <c r="E2822" t="s">
        <v>1702</v>
      </c>
    </row>
    <row r="2823" spans="1:5">
      <c r="A2823" t="s">
        <v>4421</v>
      </c>
      <c r="B2823" t="s">
        <v>5</v>
      </c>
      <c r="C2823" t="s">
        <v>1734</v>
      </c>
      <c r="D2823" t="s">
        <v>6900</v>
      </c>
      <c r="E2823" t="s">
        <v>1705</v>
      </c>
    </row>
    <row r="2824" spans="1:5">
      <c r="A2824" t="s">
        <v>4422</v>
      </c>
      <c r="B2824" t="s">
        <v>5</v>
      </c>
      <c r="C2824" t="s">
        <v>1734</v>
      </c>
      <c r="D2824" t="s">
        <v>6900</v>
      </c>
      <c r="E2824" t="s">
        <v>1706</v>
      </c>
    </row>
    <row r="2825" spans="1:5">
      <c r="A2825" t="s">
        <v>4423</v>
      </c>
      <c r="B2825" t="s">
        <v>5</v>
      </c>
      <c r="C2825" t="s">
        <v>1734</v>
      </c>
      <c r="D2825" t="s">
        <v>6900</v>
      </c>
      <c r="E2825" t="s">
        <v>1707</v>
      </c>
    </row>
    <row r="2826" spans="1:5">
      <c r="A2826" t="s">
        <v>4424</v>
      </c>
      <c r="B2826" t="s">
        <v>5</v>
      </c>
      <c r="C2826" t="s">
        <v>1734</v>
      </c>
      <c r="D2826" t="s">
        <v>6900</v>
      </c>
      <c r="E2826" t="s">
        <v>1708</v>
      </c>
    </row>
    <row r="2827" spans="1:5">
      <c r="A2827" t="s">
        <v>4425</v>
      </c>
      <c r="B2827" t="s">
        <v>5</v>
      </c>
      <c r="C2827" t="s">
        <v>1734</v>
      </c>
      <c r="D2827" t="s">
        <v>6900</v>
      </c>
      <c r="E2827" t="s">
        <v>1709</v>
      </c>
    </row>
    <row r="2828" spans="1:5">
      <c r="A2828" t="s">
        <v>4426</v>
      </c>
      <c r="B2828" t="s">
        <v>5</v>
      </c>
      <c r="C2828" t="s">
        <v>1734</v>
      </c>
      <c r="D2828" t="s">
        <v>6900</v>
      </c>
      <c r="E2828" t="s">
        <v>1710</v>
      </c>
    </row>
    <row r="2829" spans="1:5">
      <c r="A2829" t="s">
        <v>4427</v>
      </c>
      <c r="B2829" t="s">
        <v>5</v>
      </c>
      <c r="C2829" t="s">
        <v>1734</v>
      </c>
      <c r="D2829" t="s">
        <v>6900</v>
      </c>
      <c r="E2829" t="s">
        <v>1711</v>
      </c>
    </row>
    <row r="2830" spans="1:5">
      <c r="A2830" t="s">
        <v>4428</v>
      </c>
      <c r="B2830" t="s">
        <v>5</v>
      </c>
      <c r="C2830" t="s">
        <v>1734</v>
      </c>
      <c r="D2830" t="s">
        <v>6900</v>
      </c>
      <c r="E2830" t="s">
        <v>1712</v>
      </c>
    </row>
    <row r="2831" spans="1:5">
      <c r="A2831" t="s">
        <v>4429</v>
      </c>
      <c r="B2831" t="s">
        <v>5</v>
      </c>
      <c r="C2831" t="s">
        <v>1734</v>
      </c>
      <c r="D2831" t="s">
        <v>6900</v>
      </c>
      <c r="E2831" t="s">
        <v>1713</v>
      </c>
    </row>
    <row r="2832" spans="1:5">
      <c r="A2832" t="s">
        <v>4430</v>
      </c>
      <c r="B2832" t="s">
        <v>5</v>
      </c>
      <c r="C2832" t="s">
        <v>1734</v>
      </c>
      <c r="D2832" t="s">
        <v>6900</v>
      </c>
      <c r="E2832" t="s">
        <v>1714</v>
      </c>
    </row>
    <row r="2833" spans="1:5">
      <c r="A2833" t="s">
        <v>4431</v>
      </c>
      <c r="B2833" t="s">
        <v>5</v>
      </c>
      <c r="C2833" t="s">
        <v>1734</v>
      </c>
      <c r="D2833" t="s">
        <v>6900</v>
      </c>
      <c r="E2833" t="s">
        <v>1715</v>
      </c>
    </row>
    <row r="2834" spans="1:5">
      <c r="A2834" t="s">
        <v>4432</v>
      </c>
      <c r="B2834" t="s">
        <v>5</v>
      </c>
      <c r="C2834" t="s">
        <v>1734</v>
      </c>
      <c r="D2834" t="s">
        <v>6901</v>
      </c>
      <c r="E2834" t="s">
        <v>1702</v>
      </c>
    </row>
    <row r="2835" spans="1:5">
      <c r="A2835" t="s">
        <v>4433</v>
      </c>
      <c r="B2835" t="s">
        <v>5</v>
      </c>
      <c r="C2835" t="s">
        <v>1734</v>
      </c>
      <c r="D2835" t="s">
        <v>6901</v>
      </c>
      <c r="E2835" t="s">
        <v>1705</v>
      </c>
    </row>
    <row r="2836" spans="1:5">
      <c r="A2836" t="s">
        <v>4434</v>
      </c>
      <c r="B2836" t="s">
        <v>5</v>
      </c>
      <c r="C2836" t="s">
        <v>1734</v>
      </c>
      <c r="D2836" t="s">
        <v>6901</v>
      </c>
      <c r="E2836" t="s">
        <v>1706</v>
      </c>
    </row>
    <row r="2837" spans="1:5">
      <c r="A2837" t="s">
        <v>4435</v>
      </c>
      <c r="B2837" t="s">
        <v>5</v>
      </c>
      <c r="C2837" t="s">
        <v>1734</v>
      </c>
      <c r="D2837" t="s">
        <v>6901</v>
      </c>
      <c r="E2837" t="s">
        <v>1707</v>
      </c>
    </row>
    <row r="2838" spans="1:5">
      <c r="A2838" t="s">
        <v>4436</v>
      </c>
      <c r="B2838" t="s">
        <v>5</v>
      </c>
      <c r="C2838" t="s">
        <v>1734</v>
      </c>
      <c r="D2838" t="s">
        <v>6901</v>
      </c>
      <c r="E2838" t="s">
        <v>1708</v>
      </c>
    </row>
    <row r="2839" spans="1:5">
      <c r="A2839" t="s">
        <v>4437</v>
      </c>
      <c r="B2839" t="s">
        <v>5</v>
      </c>
      <c r="C2839" t="s">
        <v>1734</v>
      </c>
      <c r="D2839" t="s">
        <v>6901</v>
      </c>
      <c r="E2839" t="s">
        <v>1709</v>
      </c>
    </row>
    <row r="2840" spans="1:5">
      <c r="A2840" t="s">
        <v>4438</v>
      </c>
      <c r="B2840" t="s">
        <v>5</v>
      </c>
      <c r="C2840" t="s">
        <v>1734</v>
      </c>
      <c r="D2840" t="s">
        <v>6901</v>
      </c>
      <c r="E2840" t="s">
        <v>1710</v>
      </c>
    </row>
    <row r="2841" spans="1:5">
      <c r="A2841" t="s">
        <v>4439</v>
      </c>
      <c r="B2841" t="s">
        <v>5</v>
      </c>
      <c r="C2841" t="s">
        <v>1734</v>
      </c>
      <c r="D2841" t="s">
        <v>6901</v>
      </c>
      <c r="E2841" t="s">
        <v>1711</v>
      </c>
    </row>
    <row r="2842" spans="1:5">
      <c r="A2842" t="s">
        <v>4440</v>
      </c>
      <c r="B2842" t="s">
        <v>5</v>
      </c>
      <c r="C2842" t="s">
        <v>1734</v>
      </c>
      <c r="D2842" t="s">
        <v>6901</v>
      </c>
      <c r="E2842" t="s">
        <v>1712</v>
      </c>
    </row>
    <row r="2843" spans="1:5">
      <c r="A2843" t="s">
        <v>4441</v>
      </c>
      <c r="B2843" t="s">
        <v>5</v>
      </c>
      <c r="C2843" t="s">
        <v>1734</v>
      </c>
      <c r="D2843" t="s">
        <v>6901</v>
      </c>
      <c r="E2843" t="s">
        <v>1713</v>
      </c>
    </row>
    <row r="2844" spans="1:5">
      <c r="A2844" t="s">
        <v>4442</v>
      </c>
      <c r="B2844" t="s">
        <v>5</v>
      </c>
      <c r="C2844" t="s">
        <v>1734</v>
      </c>
      <c r="D2844" t="s">
        <v>6901</v>
      </c>
      <c r="E2844" t="s">
        <v>1714</v>
      </c>
    </row>
    <row r="2845" spans="1:5">
      <c r="A2845" t="s">
        <v>4443</v>
      </c>
      <c r="B2845" t="s">
        <v>5</v>
      </c>
      <c r="C2845" t="s">
        <v>1734</v>
      </c>
      <c r="D2845" t="s">
        <v>6901</v>
      </c>
      <c r="E2845" t="s">
        <v>1715</v>
      </c>
    </row>
    <row r="2846" spans="1:5">
      <c r="A2846" t="s">
        <v>4444</v>
      </c>
      <c r="B2846" t="s">
        <v>5</v>
      </c>
      <c r="C2846" t="s">
        <v>1734</v>
      </c>
      <c r="D2846" t="s">
        <v>6902</v>
      </c>
      <c r="E2846" t="s">
        <v>1702</v>
      </c>
    </row>
    <row r="2847" spans="1:5">
      <c r="A2847" t="s">
        <v>4445</v>
      </c>
      <c r="B2847" t="s">
        <v>5</v>
      </c>
      <c r="C2847" t="s">
        <v>1734</v>
      </c>
      <c r="D2847" t="s">
        <v>6902</v>
      </c>
      <c r="E2847" t="s">
        <v>1705</v>
      </c>
    </row>
    <row r="2848" spans="1:5">
      <c r="A2848" t="s">
        <v>4446</v>
      </c>
      <c r="B2848" t="s">
        <v>5</v>
      </c>
      <c r="C2848" t="s">
        <v>1734</v>
      </c>
      <c r="D2848" t="s">
        <v>6902</v>
      </c>
      <c r="E2848" t="s">
        <v>1706</v>
      </c>
    </row>
    <row r="2849" spans="1:5">
      <c r="A2849" t="s">
        <v>4447</v>
      </c>
      <c r="B2849" t="s">
        <v>5</v>
      </c>
      <c r="C2849" t="s">
        <v>1734</v>
      </c>
      <c r="D2849" t="s">
        <v>6902</v>
      </c>
      <c r="E2849" t="s">
        <v>1707</v>
      </c>
    </row>
    <row r="2850" spans="1:5">
      <c r="A2850" t="s">
        <v>4448</v>
      </c>
      <c r="B2850" t="s">
        <v>5</v>
      </c>
      <c r="C2850" t="s">
        <v>1734</v>
      </c>
      <c r="D2850" t="s">
        <v>6902</v>
      </c>
      <c r="E2850" t="s">
        <v>1708</v>
      </c>
    </row>
    <row r="2851" spans="1:5">
      <c r="A2851" t="s">
        <v>4449</v>
      </c>
      <c r="B2851" t="s">
        <v>5</v>
      </c>
      <c r="C2851" t="s">
        <v>1734</v>
      </c>
      <c r="D2851" t="s">
        <v>6902</v>
      </c>
      <c r="E2851" t="s">
        <v>1709</v>
      </c>
    </row>
    <row r="2852" spans="1:5">
      <c r="A2852" t="s">
        <v>4450</v>
      </c>
      <c r="B2852" t="s">
        <v>5</v>
      </c>
      <c r="C2852" t="s">
        <v>1734</v>
      </c>
      <c r="D2852" t="s">
        <v>6902</v>
      </c>
      <c r="E2852" t="s">
        <v>1710</v>
      </c>
    </row>
    <row r="2853" spans="1:5">
      <c r="A2853" t="s">
        <v>4451</v>
      </c>
      <c r="B2853" t="s">
        <v>5</v>
      </c>
      <c r="C2853" t="s">
        <v>1734</v>
      </c>
      <c r="D2853" t="s">
        <v>6902</v>
      </c>
      <c r="E2853" t="s">
        <v>1711</v>
      </c>
    </row>
    <row r="2854" spans="1:5">
      <c r="A2854" t="s">
        <v>4452</v>
      </c>
      <c r="B2854" t="s">
        <v>5</v>
      </c>
      <c r="C2854" t="s">
        <v>1734</v>
      </c>
      <c r="D2854" t="s">
        <v>6902</v>
      </c>
      <c r="E2854" t="s">
        <v>1712</v>
      </c>
    </row>
    <row r="2855" spans="1:5">
      <c r="A2855" t="s">
        <v>4453</v>
      </c>
      <c r="B2855" t="s">
        <v>5</v>
      </c>
      <c r="C2855" t="s">
        <v>1734</v>
      </c>
      <c r="D2855" t="s">
        <v>6902</v>
      </c>
      <c r="E2855" t="s">
        <v>1713</v>
      </c>
    </row>
    <row r="2856" spans="1:5">
      <c r="A2856" t="s">
        <v>4454</v>
      </c>
      <c r="B2856" t="s">
        <v>5</v>
      </c>
      <c r="C2856" t="s">
        <v>1734</v>
      </c>
      <c r="D2856" t="s">
        <v>6902</v>
      </c>
      <c r="E2856" t="s">
        <v>1714</v>
      </c>
    </row>
    <row r="2857" spans="1:5">
      <c r="A2857" t="s">
        <v>4455</v>
      </c>
      <c r="B2857" t="s">
        <v>5</v>
      </c>
      <c r="C2857" t="s">
        <v>1734</v>
      </c>
      <c r="D2857" t="s">
        <v>6902</v>
      </c>
      <c r="E2857" t="s">
        <v>1715</v>
      </c>
    </row>
    <row r="2858" spans="1:5">
      <c r="A2858" t="s">
        <v>4456</v>
      </c>
      <c r="B2858" t="s">
        <v>5</v>
      </c>
      <c r="C2858" t="s">
        <v>1734</v>
      </c>
      <c r="D2858" t="s">
        <v>6903</v>
      </c>
      <c r="E2858" t="s">
        <v>1702</v>
      </c>
    </row>
    <row r="2859" spans="1:5">
      <c r="A2859" t="s">
        <v>4457</v>
      </c>
      <c r="B2859" t="s">
        <v>5</v>
      </c>
      <c r="C2859" t="s">
        <v>1734</v>
      </c>
      <c r="D2859" t="s">
        <v>6903</v>
      </c>
      <c r="E2859" t="s">
        <v>1705</v>
      </c>
    </row>
    <row r="2860" spans="1:5">
      <c r="A2860" t="s">
        <v>4458</v>
      </c>
      <c r="B2860" t="s">
        <v>5</v>
      </c>
      <c r="C2860" t="s">
        <v>1734</v>
      </c>
      <c r="D2860" t="s">
        <v>6903</v>
      </c>
      <c r="E2860" t="s">
        <v>1706</v>
      </c>
    </row>
    <row r="2861" spans="1:5">
      <c r="A2861" t="s">
        <v>4459</v>
      </c>
      <c r="B2861" t="s">
        <v>5</v>
      </c>
      <c r="C2861" t="s">
        <v>1734</v>
      </c>
      <c r="D2861" t="s">
        <v>6903</v>
      </c>
      <c r="E2861" t="s">
        <v>1707</v>
      </c>
    </row>
    <row r="2862" spans="1:5">
      <c r="A2862" t="s">
        <v>4460</v>
      </c>
      <c r="B2862" t="s">
        <v>5</v>
      </c>
      <c r="C2862" t="s">
        <v>1734</v>
      </c>
      <c r="D2862" t="s">
        <v>6903</v>
      </c>
      <c r="E2862" t="s">
        <v>1708</v>
      </c>
    </row>
    <row r="2863" spans="1:5">
      <c r="A2863" t="s">
        <v>4461</v>
      </c>
      <c r="B2863" t="s">
        <v>5</v>
      </c>
      <c r="C2863" t="s">
        <v>1734</v>
      </c>
      <c r="D2863" t="s">
        <v>6903</v>
      </c>
      <c r="E2863" t="s">
        <v>1709</v>
      </c>
    </row>
    <row r="2864" spans="1:5">
      <c r="A2864" t="s">
        <v>4462</v>
      </c>
      <c r="B2864" t="s">
        <v>5</v>
      </c>
      <c r="C2864" t="s">
        <v>1734</v>
      </c>
      <c r="D2864" t="s">
        <v>6903</v>
      </c>
      <c r="E2864" t="s">
        <v>1710</v>
      </c>
    </row>
    <row r="2865" spans="1:5">
      <c r="A2865" t="s">
        <v>4463</v>
      </c>
      <c r="B2865" t="s">
        <v>5</v>
      </c>
      <c r="C2865" t="s">
        <v>1734</v>
      </c>
      <c r="D2865" t="s">
        <v>6903</v>
      </c>
      <c r="E2865" t="s">
        <v>1711</v>
      </c>
    </row>
    <row r="2866" spans="1:5">
      <c r="A2866" t="s">
        <v>4464</v>
      </c>
      <c r="B2866" t="s">
        <v>5</v>
      </c>
      <c r="C2866" t="s">
        <v>1734</v>
      </c>
      <c r="D2866" t="s">
        <v>6903</v>
      </c>
      <c r="E2866" t="s">
        <v>1712</v>
      </c>
    </row>
    <row r="2867" spans="1:5">
      <c r="A2867" t="s">
        <v>4465</v>
      </c>
      <c r="B2867" t="s">
        <v>5</v>
      </c>
      <c r="C2867" t="s">
        <v>1734</v>
      </c>
      <c r="D2867" t="s">
        <v>6903</v>
      </c>
      <c r="E2867" t="s">
        <v>1713</v>
      </c>
    </row>
    <row r="2868" spans="1:5">
      <c r="A2868" t="s">
        <v>4466</v>
      </c>
      <c r="B2868" t="s">
        <v>5</v>
      </c>
      <c r="C2868" t="s">
        <v>1734</v>
      </c>
      <c r="D2868" t="s">
        <v>6903</v>
      </c>
      <c r="E2868" t="s">
        <v>1714</v>
      </c>
    </row>
    <row r="2869" spans="1:5">
      <c r="A2869" t="s">
        <v>4467</v>
      </c>
      <c r="B2869" t="s">
        <v>5</v>
      </c>
      <c r="C2869" t="s">
        <v>1734</v>
      </c>
      <c r="D2869" t="s">
        <v>6903</v>
      </c>
      <c r="E2869" t="s">
        <v>1715</v>
      </c>
    </row>
    <row r="2870" spans="1:5">
      <c r="A2870" t="s">
        <v>4468</v>
      </c>
      <c r="B2870" t="s">
        <v>5</v>
      </c>
      <c r="C2870" t="s">
        <v>1734</v>
      </c>
      <c r="D2870" t="s">
        <v>6904</v>
      </c>
      <c r="E2870" t="s">
        <v>1702</v>
      </c>
    </row>
    <row r="2871" spans="1:5">
      <c r="A2871" t="s">
        <v>4469</v>
      </c>
      <c r="B2871" t="s">
        <v>5</v>
      </c>
      <c r="C2871" t="s">
        <v>1734</v>
      </c>
      <c r="D2871" t="s">
        <v>6904</v>
      </c>
      <c r="E2871" t="s">
        <v>1705</v>
      </c>
    </row>
    <row r="2872" spans="1:5">
      <c r="A2872" t="s">
        <v>4470</v>
      </c>
      <c r="B2872" t="s">
        <v>5</v>
      </c>
      <c r="C2872" t="s">
        <v>1734</v>
      </c>
      <c r="D2872" t="s">
        <v>6904</v>
      </c>
      <c r="E2872" t="s">
        <v>1706</v>
      </c>
    </row>
    <row r="2873" spans="1:5">
      <c r="A2873" t="s">
        <v>4471</v>
      </c>
      <c r="B2873" t="s">
        <v>5</v>
      </c>
      <c r="C2873" t="s">
        <v>1734</v>
      </c>
      <c r="D2873" t="s">
        <v>6904</v>
      </c>
      <c r="E2873" t="s">
        <v>1707</v>
      </c>
    </row>
    <row r="2874" spans="1:5">
      <c r="A2874" t="s">
        <v>4472</v>
      </c>
      <c r="B2874" t="s">
        <v>5</v>
      </c>
      <c r="C2874" t="s">
        <v>1734</v>
      </c>
      <c r="D2874" t="s">
        <v>6904</v>
      </c>
      <c r="E2874" t="s">
        <v>1708</v>
      </c>
    </row>
    <row r="2875" spans="1:5">
      <c r="A2875" t="s">
        <v>4473</v>
      </c>
      <c r="B2875" t="s">
        <v>5</v>
      </c>
      <c r="C2875" t="s">
        <v>1734</v>
      </c>
      <c r="D2875" t="s">
        <v>6904</v>
      </c>
      <c r="E2875" t="s">
        <v>1709</v>
      </c>
    </row>
    <row r="2876" spans="1:5">
      <c r="A2876" t="s">
        <v>4474</v>
      </c>
      <c r="B2876" t="s">
        <v>5</v>
      </c>
      <c r="C2876" t="s">
        <v>1734</v>
      </c>
      <c r="D2876" t="s">
        <v>6904</v>
      </c>
      <c r="E2876" t="s">
        <v>1710</v>
      </c>
    </row>
    <row r="2877" spans="1:5">
      <c r="A2877" t="s">
        <v>4475</v>
      </c>
      <c r="B2877" t="s">
        <v>5</v>
      </c>
      <c r="C2877" t="s">
        <v>1734</v>
      </c>
      <c r="D2877" t="s">
        <v>6904</v>
      </c>
      <c r="E2877" t="s">
        <v>1711</v>
      </c>
    </row>
    <row r="2878" spans="1:5">
      <c r="A2878" t="s">
        <v>4476</v>
      </c>
      <c r="B2878" t="s">
        <v>5</v>
      </c>
      <c r="C2878" t="s">
        <v>1734</v>
      </c>
      <c r="D2878" t="s">
        <v>6904</v>
      </c>
      <c r="E2878" t="s">
        <v>1712</v>
      </c>
    </row>
    <row r="2879" spans="1:5">
      <c r="A2879" t="s">
        <v>4477</v>
      </c>
      <c r="B2879" t="s">
        <v>5</v>
      </c>
      <c r="C2879" t="s">
        <v>1734</v>
      </c>
      <c r="D2879" t="s">
        <v>6904</v>
      </c>
      <c r="E2879" t="s">
        <v>1713</v>
      </c>
    </row>
    <row r="2880" spans="1:5">
      <c r="A2880" t="s">
        <v>4478</v>
      </c>
      <c r="B2880" t="s">
        <v>5</v>
      </c>
      <c r="C2880" t="s">
        <v>1734</v>
      </c>
      <c r="D2880" t="s">
        <v>6904</v>
      </c>
      <c r="E2880" t="s">
        <v>1714</v>
      </c>
    </row>
    <row r="2881" spans="1:5">
      <c r="A2881" t="s">
        <v>4479</v>
      </c>
      <c r="B2881" t="s">
        <v>5</v>
      </c>
      <c r="C2881" t="s">
        <v>1734</v>
      </c>
      <c r="D2881" t="s">
        <v>6904</v>
      </c>
      <c r="E2881" t="s">
        <v>1715</v>
      </c>
    </row>
    <row r="2882" spans="1:5">
      <c r="A2882" t="s">
        <v>4480</v>
      </c>
      <c r="B2882" t="s">
        <v>5</v>
      </c>
      <c r="C2882" t="s">
        <v>1735</v>
      </c>
      <c r="D2882" t="s">
        <v>6880</v>
      </c>
      <c r="E2882" t="s">
        <v>1702</v>
      </c>
    </row>
    <row r="2883" spans="1:5">
      <c r="A2883" t="s">
        <v>4481</v>
      </c>
      <c r="B2883" t="s">
        <v>5</v>
      </c>
      <c r="C2883" t="s">
        <v>1735</v>
      </c>
      <c r="D2883" t="s">
        <v>6880</v>
      </c>
      <c r="E2883" t="s">
        <v>1705</v>
      </c>
    </row>
    <row r="2884" spans="1:5">
      <c r="A2884" t="s">
        <v>4482</v>
      </c>
      <c r="B2884" t="s">
        <v>5</v>
      </c>
      <c r="C2884" t="s">
        <v>1735</v>
      </c>
      <c r="D2884" t="s">
        <v>6880</v>
      </c>
      <c r="E2884" t="s">
        <v>1706</v>
      </c>
    </row>
    <row r="2885" spans="1:5">
      <c r="A2885" t="s">
        <v>4483</v>
      </c>
      <c r="B2885" t="s">
        <v>5</v>
      </c>
      <c r="C2885" t="s">
        <v>1735</v>
      </c>
      <c r="D2885" t="s">
        <v>6880</v>
      </c>
      <c r="E2885" t="s">
        <v>1707</v>
      </c>
    </row>
    <row r="2886" spans="1:5">
      <c r="A2886" t="s">
        <v>4484</v>
      </c>
      <c r="B2886" t="s">
        <v>5</v>
      </c>
      <c r="C2886" t="s">
        <v>1735</v>
      </c>
      <c r="D2886" t="s">
        <v>6880</v>
      </c>
      <c r="E2886" t="s">
        <v>1708</v>
      </c>
    </row>
    <row r="2887" spans="1:5">
      <c r="A2887" t="s">
        <v>4485</v>
      </c>
      <c r="B2887" t="s">
        <v>5</v>
      </c>
      <c r="C2887" t="s">
        <v>1735</v>
      </c>
      <c r="D2887" t="s">
        <v>6880</v>
      </c>
      <c r="E2887" t="s">
        <v>1709</v>
      </c>
    </row>
    <row r="2888" spans="1:5">
      <c r="A2888" t="s">
        <v>4486</v>
      </c>
      <c r="B2888" t="s">
        <v>5</v>
      </c>
      <c r="C2888" t="s">
        <v>1735</v>
      </c>
      <c r="D2888" t="s">
        <v>6880</v>
      </c>
      <c r="E2888" t="s">
        <v>1710</v>
      </c>
    </row>
    <row r="2889" spans="1:5">
      <c r="A2889" t="s">
        <v>4487</v>
      </c>
      <c r="B2889" t="s">
        <v>5</v>
      </c>
      <c r="C2889" t="s">
        <v>1735</v>
      </c>
      <c r="D2889" t="s">
        <v>6880</v>
      </c>
      <c r="E2889" t="s">
        <v>1711</v>
      </c>
    </row>
    <row r="2890" spans="1:5">
      <c r="A2890" t="s">
        <v>4488</v>
      </c>
      <c r="B2890" t="s">
        <v>5</v>
      </c>
      <c r="C2890" t="s">
        <v>1735</v>
      </c>
      <c r="D2890" t="s">
        <v>6880</v>
      </c>
      <c r="E2890" t="s">
        <v>1712</v>
      </c>
    </row>
    <row r="2891" spans="1:5">
      <c r="A2891" t="s">
        <v>4489</v>
      </c>
      <c r="B2891" t="s">
        <v>5</v>
      </c>
      <c r="C2891" t="s">
        <v>1735</v>
      </c>
      <c r="D2891" t="s">
        <v>6880</v>
      </c>
      <c r="E2891" t="s">
        <v>1713</v>
      </c>
    </row>
    <row r="2892" spans="1:5">
      <c r="A2892" t="s">
        <v>4490</v>
      </c>
      <c r="B2892" t="s">
        <v>5</v>
      </c>
      <c r="C2892" t="s">
        <v>1735</v>
      </c>
      <c r="D2892" t="s">
        <v>6880</v>
      </c>
      <c r="E2892" t="s">
        <v>1714</v>
      </c>
    </row>
    <row r="2893" spans="1:5">
      <c r="A2893" t="s">
        <v>4491</v>
      </c>
      <c r="B2893" t="s">
        <v>5</v>
      </c>
      <c r="C2893" t="s">
        <v>1735</v>
      </c>
      <c r="D2893" t="s">
        <v>6880</v>
      </c>
      <c r="E2893" t="s">
        <v>1715</v>
      </c>
    </row>
    <row r="2894" spans="1:5">
      <c r="A2894" t="s">
        <v>4492</v>
      </c>
      <c r="B2894" t="s">
        <v>5</v>
      </c>
      <c r="C2894" t="s">
        <v>1735</v>
      </c>
      <c r="D2894" t="s">
        <v>6881</v>
      </c>
      <c r="E2894" t="s">
        <v>1702</v>
      </c>
    </row>
    <row r="2895" spans="1:5">
      <c r="A2895" t="s">
        <v>4493</v>
      </c>
      <c r="B2895" t="s">
        <v>5</v>
      </c>
      <c r="C2895" t="s">
        <v>1735</v>
      </c>
      <c r="D2895" t="s">
        <v>6881</v>
      </c>
      <c r="E2895" t="s">
        <v>1705</v>
      </c>
    </row>
    <row r="2896" spans="1:5">
      <c r="A2896" t="s">
        <v>4494</v>
      </c>
      <c r="B2896" t="s">
        <v>5</v>
      </c>
      <c r="C2896" t="s">
        <v>1735</v>
      </c>
      <c r="D2896" t="s">
        <v>6881</v>
      </c>
      <c r="E2896" t="s">
        <v>1706</v>
      </c>
    </row>
    <row r="2897" spans="1:5">
      <c r="A2897" t="s">
        <v>4495</v>
      </c>
      <c r="B2897" t="s">
        <v>5</v>
      </c>
      <c r="C2897" t="s">
        <v>1735</v>
      </c>
      <c r="D2897" t="s">
        <v>6881</v>
      </c>
      <c r="E2897" t="s">
        <v>1707</v>
      </c>
    </row>
    <row r="2898" spans="1:5">
      <c r="A2898" t="s">
        <v>4496</v>
      </c>
      <c r="B2898" t="s">
        <v>5</v>
      </c>
      <c r="C2898" t="s">
        <v>1735</v>
      </c>
      <c r="D2898" t="s">
        <v>6881</v>
      </c>
      <c r="E2898" t="s">
        <v>1708</v>
      </c>
    </row>
    <row r="2899" spans="1:5">
      <c r="A2899" t="s">
        <v>4497</v>
      </c>
      <c r="B2899" t="s">
        <v>5</v>
      </c>
      <c r="C2899" t="s">
        <v>1735</v>
      </c>
      <c r="D2899" t="s">
        <v>6881</v>
      </c>
      <c r="E2899" t="s">
        <v>1709</v>
      </c>
    </row>
    <row r="2900" spans="1:5">
      <c r="A2900" t="s">
        <v>4498</v>
      </c>
      <c r="B2900" t="s">
        <v>5</v>
      </c>
      <c r="C2900" t="s">
        <v>1735</v>
      </c>
      <c r="D2900" t="s">
        <v>6881</v>
      </c>
      <c r="E2900" t="s">
        <v>1710</v>
      </c>
    </row>
    <row r="2901" spans="1:5">
      <c r="A2901" t="s">
        <v>4499</v>
      </c>
      <c r="B2901" t="s">
        <v>5</v>
      </c>
      <c r="C2901" t="s">
        <v>1735</v>
      </c>
      <c r="D2901" t="s">
        <v>6881</v>
      </c>
      <c r="E2901" t="s">
        <v>1711</v>
      </c>
    </row>
    <row r="2902" spans="1:5">
      <c r="A2902" t="s">
        <v>4500</v>
      </c>
      <c r="B2902" t="s">
        <v>5</v>
      </c>
      <c r="C2902" t="s">
        <v>1735</v>
      </c>
      <c r="D2902" t="s">
        <v>6881</v>
      </c>
      <c r="E2902" t="s">
        <v>1712</v>
      </c>
    </row>
    <row r="2903" spans="1:5">
      <c r="A2903" t="s">
        <v>4501</v>
      </c>
      <c r="B2903" t="s">
        <v>5</v>
      </c>
      <c r="C2903" t="s">
        <v>1735</v>
      </c>
      <c r="D2903" t="s">
        <v>6881</v>
      </c>
      <c r="E2903" t="s">
        <v>1713</v>
      </c>
    </row>
    <row r="2904" spans="1:5">
      <c r="A2904" t="s">
        <v>4502</v>
      </c>
      <c r="B2904" t="s">
        <v>5</v>
      </c>
      <c r="C2904" t="s">
        <v>1735</v>
      </c>
      <c r="D2904" t="s">
        <v>6881</v>
      </c>
      <c r="E2904" t="s">
        <v>1714</v>
      </c>
    </row>
    <row r="2905" spans="1:5">
      <c r="A2905" t="s">
        <v>4503</v>
      </c>
      <c r="B2905" t="s">
        <v>5</v>
      </c>
      <c r="C2905" t="s">
        <v>1735</v>
      </c>
      <c r="D2905" t="s">
        <v>6881</v>
      </c>
      <c r="E2905" t="s">
        <v>1715</v>
      </c>
    </row>
    <row r="2906" spans="1:5">
      <c r="A2906" t="s">
        <v>4504</v>
      </c>
      <c r="B2906" t="s">
        <v>5</v>
      </c>
      <c r="C2906" t="s">
        <v>1735</v>
      </c>
      <c r="D2906" t="s">
        <v>6882</v>
      </c>
      <c r="E2906" t="s">
        <v>1702</v>
      </c>
    </row>
    <row r="2907" spans="1:5">
      <c r="A2907" t="s">
        <v>4505</v>
      </c>
      <c r="B2907" t="s">
        <v>5</v>
      </c>
      <c r="C2907" t="s">
        <v>1735</v>
      </c>
      <c r="D2907" t="s">
        <v>6882</v>
      </c>
      <c r="E2907" t="s">
        <v>1705</v>
      </c>
    </row>
    <row r="2908" spans="1:5">
      <c r="A2908" t="s">
        <v>4506</v>
      </c>
      <c r="B2908" t="s">
        <v>5</v>
      </c>
      <c r="C2908" t="s">
        <v>1735</v>
      </c>
      <c r="D2908" t="s">
        <v>6882</v>
      </c>
      <c r="E2908" t="s">
        <v>1706</v>
      </c>
    </row>
    <row r="2909" spans="1:5">
      <c r="A2909" t="s">
        <v>4507</v>
      </c>
      <c r="B2909" t="s">
        <v>5</v>
      </c>
      <c r="C2909" t="s">
        <v>1735</v>
      </c>
      <c r="D2909" t="s">
        <v>6882</v>
      </c>
      <c r="E2909" t="s">
        <v>1707</v>
      </c>
    </row>
    <row r="2910" spans="1:5">
      <c r="A2910" t="s">
        <v>4508</v>
      </c>
      <c r="B2910" t="s">
        <v>5</v>
      </c>
      <c r="C2910" t="s">
        <v>1735</v>
      </c>
      <c r="D2910" t="s">
        <v>6882</v>
      </c>
      <c r="E2910" t="s">
        <v>1708</v>
      </c>
    </row>
    <row r="2911" spans="1:5">
      <c r="A2911" t="s">
        <v>4509</v>
      </c>
      <c r="B2911" t="s">
        <v>5</v>
      </c>
      <c r="C2911" t="s">
        <v>1735</v>
      </c>
      <c r="D2911" t="s">
        <v>6882</v>
      </c>
      <c r="E2911" t="s">
        <v>1709</v>
      </c>
    </row>
    <row r="2912" spans="1:5">
      <c r="A2912" t="s">
        <v>4510</v>
      </c>
      <c r="B2912" t="s">
        <v>5</v>
      </c>
      <c r="C2912" t="s">
        <v>1735</v>
      </c>
      <c r="D2912" t="s">
        <v>6882</v>
      </c>
      <c r="E2912" t="s">
        <v>1710</v>
      </c>
    </row>
    <row r="2913" spans="1:5">
      <c r="A2913" t="s">
        <v>4511</v>
      </c>
      <c r="B2913" t="s">
        <v>5</v>
      </c>
      <c r="C2913" t="s">
        <v>1735</v>
      </c>
      <c r="D2913" t="s">
        <v>6882</v>
      </c>
      <c r="E2913" t="s">
        <v>1711</v>
      </c>
    </row>
    <row r="2914" spans="1:5">
      <c r="A2914" t="s">
        <v>4512</v>
      </c>
      <c r="B2914" t="s">
        <v>5</v>
      </c>
      <c r="C2914" t="s">
        <v>1735</v>
      </c>
      <c r="D2914" t="s">
        <v>6882</v>
      </c>
      <c r="E2914" t="s">
        <v>1712</v>
      </c>
    </row>
    <row r="2915" spans="1:5">
      <c r="A2915" t="s">
        <v>4513</v>
      </c>
      <c r="B2915" t="s">
        <v>5</v>
      </c>
      <c r="C2915" t="s">
        <v>1735</v>
      </c>
      <c r="D2915" t="s">
        <v>6882</v>
      </c>
      <c r="E2915" t="s">
        <v>1713</v>
      </c>
    </row>
    <row r="2916" spans="1:5">
      <c r="A2916" t="s">
        <v>4514</v>
      </c>
      <c r="B2916" t="s">
        <v>5</v>
      </c>
      <c r="C2916" t="s">
        <v>1735</v>
      </c>
      <c r="D2916" t="s">
        <v>6882</v>
      </c>
      <c r="E2916" t="s">
        <v>1714</v>
      </c>
    </row>
    <row r="2917" spans="1:5">
      <c r="A2917" t="s">
        <v>4515</v>
      </c>
      <c r="B2917" t="s">
        <v>5</v>
      </c>
      <c r="C2917" t="s">
        <v>1735</v>
      </c>
      <c r="D2917" t="s">
        <v>6882</v>
      </c>
      <c r="E2917" t="s">
        <v>1715</v>
      </c>
    </row>
    <row r="2918" spans="1:5">
      <c r="A2918" t="s">
        <v>4516</v>
      </c>
      <c r="B2918" t="s">
        <v>5</v>
      </c>
      <c r="C2918" t="s">
        <v>1735</v>
      </c>
      <c r="D2918" t="s">
        <v>6883</v>
      </c>
      <c r="E2918" t="s">
        <v>1702</v>
      </c>
    </row>
    <row r="2919" spans="1:5">
      <c r="A2919" t="s">
        <v>4517</v>
      </c>
      <c r="B2919" t="s">
        <v>5</v>
      </c>
      <c r="C2919" t="s">
        <v>1735</v>
      </c>
      <c r="D2919" t="s">
        <v>6883</v>
      </c>
      <c r="E2919" t="s">
        <v>1705</v>
      </c>
    </row>
    <row r="2920" spans="1:5">
      <c r="A2920" t="s">
        <v>4518</v>
      </c>
      <c r="B2920" t="s">
        <v>5</v>
      </c>
      <c r="C2920" t="s">
        <v>1735</v>
      </c>
      <c r="D2920" t="s">
        <v>6883</v>
      </c>
      <c r="E2920" t="s">
        <v>1706</v>
      </c>
    </row>
    <row r="2921" spans="1:5">
      <c r="A2921" t="s">
        <v>4519</v>
      </c>
      <c r="B2921" t="s">
        <v>5</v>
      </c>
      <c r="C2921" t="s">
        <v>1735</v>
      </c>
      <c r="D2921" t="s">
        <v>6883</v>
      </c>
      <c r="E2921" t="s">
        <v>1707</v>
      </c>
    </row>
    <row r="2922" spans="1:5">
      <c r="A2922" t="s">
        <v>4520</v>
      </c>
      <c r="B2922" t="s">
        <v>5</v>
      </c>
      <c r="C2922" t="s">
        <v>1735</v>
      </c>
      <c r="D2922" t="s">
        <v>6883</v>
      </c>
      <c r="E2922" t="s">
        <v>1708</v>
      </c>
    </row>
    <row r="2923" spans="1:5">
      <c r="A2923" t="s">
        <v>4521</v>
      </c>
      <c r="B2923" t="s">
        <v>5</v>
      </c>
      <c r="C2923" t="s">
        <v>1735</v>
      </c>
      <c r="D2923" t="s">
        <v>6883</v>
      </c>
      <c r="E2923" t="s">
        <v>1709</v>
      </c>
    </row>
    <row r="2924" spans="1:5">
      <c r="A2924" t="s">
        <v>4522</v>
      </c>
      <c r="B2924" t="s">
        <v>5</v>
      </c>
      <c r="C2924" t="s">
        <v>1735</v>
      </c>
      <c r="D2924" t="s">
        <v>6883</v>
      </c>
      <c r="E2924" t="s">
        <v>1710</v>
      </c>
    </row>
    <row r="2925" spans="1:5">
      <c r="A2925" t="s">
        <v>4523</v>
      </c>
      <c r="B2925" t="s">
        <v>5</v>
      </c>
      <c r="C2925" t="s">
        <v>1735</v>
      </c>
      <c r="D2925" t="s">
        <v>6883</v>
      </c>
      <c r="E2925" t="s">
        <v>1711</v>
      </c>
    </row>
    <row r="2926" spans="1:5">
      <c r="A2926" t="s">
        <v>4524</v>
      </c>
      <c r="B2926" t="s">
        <v>5</v>
      </c>
      <c r="C2926" t="s">
        <v>1735</v>
      </c>
      <c r="D2926" t="s">
        <v>6883</v>
      </c>
      <c r="E2926" t="s">
        <v>1712</v>
      </c>
    </row>
    <row r="2927" spans="1:5">
      <c r="A2927" t="s">
        <v>4525</v>
      </c>
      <c r="B2927" t="s">
        <v>5</v>
      </c>
      <c r="C2927" t="s">
        <v>1735</v>
      </c>
      <c r="D2927" t="s">
        <v>6883</v>
      </c>
      <c r="E2927" t="s">
        <v>1713</v>
      </c>
    </row>
    <row r="2928" spans="1:5">
      <c r="A2928" t="s">
        <v>4526</v>
      </c>
      <c r="B2928" t="s">
        <v>5</v>
      </c>
      <c r="C2928" t="s">
        <v>1735</v>
      </c>
      <c r="D2928" t="s">
        <v>6883</v>
      </c>
      <c r="E2928" t="s">
        <v>1714</v>
      </c>
    </row>
    <row r="2929" spans="1:5">
      <c r="A2929" t="s">
        <v>4527</v>
      </c>
      <c r="B2929" t="s">
        <v>5</v>
      </c>
      <c r="C2929" t="s">
        <v>1735</v>
      </c>
      <c r="D2929" t="s">
        <v>6883</v>
      </c>
      <c r="E2929" t="s">
        <v>1715</v>
      </c>
    </row>
    <row r="2930" spans="1:5">
      <c r="A2930" t="s">
        <v>4528</v>
      </c>
      <c r="B2930" t="s">
        <v>5</v>
      </c>
      <c r="C2930" t="s">
        <v>1735</v>
      </c>
      <c r="D2930" t="s">
        <v>6884</v>
      </c>
      <c r="E2930" t="s">
        <v>1702</v>
      </c>
    </row>
    <row r="2931" spans="1:5">
      <c r="A2931" t="s">
        <v>4529</v>
      </c>
      <c r="B2931" t="s">
        <v>5</v>
      </c>
      <c r="C2931" t="s">
        <v>1735</v>
      </c>
      <c r="D2931" t="s">
        <v>6884</v>
      </c>
      <c r="E2931" t="s">
        <v>1705</v>
      </c>
    </row>
    <row r="2932" spans="1:5">
      <c r="A2932" t="s">
        <v>4530</v>
      </c>
      <c r="B2932" t="s">
        <v>5</v>
      </c>
      <c r="C2932" t="s">
        <v>1735</v>
      </c>
      <c r="D2932" t="s">
        <v>6884</v>
      </c>
      <c r="E2932" t="s">
        <v>1706</v>
      </c>
    </row>
    <row r="2933" spans="1:5">
      <c r="A2933" t="s">
        <v>4531</v>
      </c>
      <c r="B2933" t="s">
        <v>5</v>
      </c>
      <c r="C2933" t="s">
        <v>1735</v>
      </c>
      <c r="D2933" t="s">
        <v>6884</v>
      </c>
      <c r="E2933" t="s">
        <v>1707</v>
      </c>
    </row>
    <row r="2934" spans="1:5">
      <c r="A2934" t="s">
        <v>4532</v>
      </c>
      <c r="B2934" t="s">
        <v>5</v>
      </c>
      <c r="C2934" t="s">
        <v>1735</v>
      </c>
      <c r="D2934" t="s">
        <v>6884</v>
      </c>
      <c r="E2934" t="s">
        <v>1708</v>
      </c>
    </row>
    <row r="2935" spans="1:5">
      <c r="A2935" t="s">
        <v>4533</v>
      </c>
      <c r="B2935" t="s">
        <v>5</v>
      </c>
      <c r="C2935" t="s">
        <v>1735</v>
      </c>
      <c r="D2935" t="s">
        <v>6884</v>
      </c>
      <c r="E2935" t="s">
        <v>1709</v>
      </c>
    </row>
    <row r="2936" spans="1:5">
      <c r="A2936" t="s">
        <v>4534</v>
      </c>
      <c r="B2936" t="s">
        <v>5</v>
      </c>
      <c r="C2936" t="s">
        <v>1735</v>
      </c>
      <c r="D2936" t="s">
        <v>6884</v>
      </c>
      <c r="E2936" t="s">
        <v>1710</v>
      </c>
    </row>
    <row r="2937" spans="1:5">
      <c r="A2937" t="s">
        <v>4535</v>
      </c>
      <c r="B2937" t="s">
        <v>5</v>
      </c>
      <c r="C2937" t="s">
        <v>1735</v>
      </c>
      <c r="D2937" t="s">
        <v>6884</v>
      </c>
      <c r="E2937" t="s">
        <v>1711</v>
      </c>
    </row>
    <row r="2938" spans="1:5">
      <c r="A2938" t="s">
        <v>4536</v>
      </c>
      <c r="B2938" t="s">
        <v>5</v>
      </c>
      <c r="C2938" t="s">
        <v>1735</v>
      </c>
      <c r="D2938" t="s">
        <v>6884</v>
      </c>
      <c r="E2938" t="s">
        <v>1712</v>
      </c>
    </row>
    <row r="2939" spans="1:5">
      <c r="A2939" t="s">
        <v>4537</v>
      </c>
      <c r="B2939" t="s">
        <v>5</v>
      </c>
      <c r="C2939" t="s">
        <v>1735</v>
      </c>
      <c r="D2939" t="s">
        <v>6884</v>
      </c>
      <c r="E2939" t="s">
        <v>1713</v>
      </c>
    </row>
    <row r="2940" spans="1:5">
      <c r="A2940" t="s">
        <v>4538</v>
      </c>
      <c r="B2940" t="s">
        <v>5</v>
      </c>
      <c r="C2940" t="s">
        <v>1735</v>
      </c>
      <c r="D2940" t="s">
        <v>6884</v>
      </c>
      <c r="E2940" t="s">
        <v>1714</v>
      </c>
    </row>
    <row r="2941" spans="1:5">
      <c r="A2941" t="s">
        <v>4539</v>
      </c>
      <c r="B2941" t="s">
        <v>5</v>
      </c>
      <c r="C2941" t="s">
        <v>1735</v>
      </c>
      <c r="D2941" t="s">
        <v>6884</v>
      </c>
      <c r="E2941" t="s">
        <v>1715</v>
      </c>
    </row>
    <row r="2942" spans="1:5">
      <c r="A2942" t="s">
        <v>4540</v>
      </c>
      <c r="B2942" t="s">
        <v>5</v>
      </c>
      <c r="C2942" t="s">
        <v>1735</v>
      </c>
      <c r="D2942" t="s">
        <v>6885</v>
      </c>
      <c r="E2942" t="s">
        <v>1702</v>
      </c>
    </row>
    <row r="2943" spans="1:5">
      <c r="A2943" t="s">
        <v>4541</v>
      </c>
      <c r="B2943" t="s">
        <v>5</v>
      </c>
      <c r="C2943" t="s">
        <v>1735</v>
      </c>
      <c r="D2943" t="s">
        <v>6885</v>
      </c>
      <c r="E2943" t="s">
        <v>1705</v>
      </c>
    </row>
    <row r="2944" spans="1:5">
      <c r="A2944" t="s">
        <v>4542</v>
      </c>
      <c r="B2944" t="s">
        <v>5</v>
      </c>
      <c r="C2944" t="s">
        <v>1735</v>
      </c>
      <c r="D2944" t="s">
        <v>6885</v>
      </c>
      <c r="E2944" t="s">
        <v>1706</v>
      </c>
    </row>
    <row r="2945" spans="1:5">
      <c r="A2945" t="s">
        <v>4543</v>
      </c>
      <c r="B2945" t="s">
        <v>5</v>
      </c>
      <c r="C2945" t="s">
        <v>1735</v>
      </c>
      <c r="D2945" t="s">
        <v>6885</v>
      </c>
      <c r="E2945" t="s">
        <v>1707</v>
      </c>
    </row>
    <row r="2946" spans="1:5">
      <c r="A2946" t="s">
        <v>4544</v>
      </c>
      <c r="B2946" t="s">
        <v>5</v>
      </c>
      <c r="C2946" t="s">
        <v>1735</v>
      </c>
      <c r="D2946" t="s">
        <v>6885</v>
      </c>
      <c r="E2946" t="s">
        <v>1708</v>
      </c>
    </row>
    <row r="2947" spans="1:5">
      <c r="A2947" t="s">
        <v>4545</v>
      </c>
      <c r="B2947" t="s">
        <v>5</v>
      </c>
      <c r="C2947" t="s">
        <v>1735</v>
      </c>
      <c r="D2947" t="s">
        <v>6885</v>
      </c>
      <c r="E2947" t="s">
        <v>1709</v>
      </c>
    </row>
    <row r="2948" spans="1:5">
      <c r="A2948" t="s">
        <v>4546</v>
      </c>
      <c r="B2948" t="s">
        <v>5</v>
      </c>
      <c r="C2948" t="s">
        <v>1735</v>
      </c>
      <c r="D2948" t="s">
        <v>6885</v>
      </c>
      <c r="E2948" t="s">
        <v>1710</v>
      </c>
    </row>
    <row r="2949" spans="1:5">
      <c r="A2949" t="s">
        <v>4547</v>
      </c>
      <c r="B2949" t="s">
        <v>5</v>
      </c>
      <c r="C2949" t="s">
        <v>1735</v>
      </c>
      <c r="D2949" t="s">
        <v>6885</v>
      </c>
      <c r="E2949" t="s">
        <v>1711</v>
      </c>
    </row>
    <row r="2950" spans="1:5">
      <c r="A2950" t="s">
        <v>4548</v>
      </c>
      <c r="B2950" t="s">
        <v>5</v>
      </c>
      <c r="C2950" t="s">
        <v>1735</v>
      </c>
      <c r="D2950" t="s">
        <v>6885</v>
      </c>
      <c r="E2950" t="s">
        <v>1712</v>
      </c>
    </row>
    <row r="2951" spans="1:5">
      <c r="A2951" t="s">
        <v>4549</v>
      </c>
      <c r="B2951" t="s">
        <v>5</v>
      </c>
      <c r="C2951" t="s">
        <v>1735</v>
      </c>
      <c r="D2951" t="s">
        <v>6885</v>
      </c>
      <c r="E2951" t="s">
        <v>1713</v>
      </c>
    </row>
    <row r="2952" spans="1:5">
      <c r="A2952" t="s">
        <v>4550</v>
      </c>
      <c r="B2952" t="s">
        <v>5</v>
      </c>
      <c r="C2952" t="s">
        <v>1735</v>
      </c>
      <c r="D2952" t="s">
        <v>6885</v>
      </c>
      <c r="E2952" t="s">
        <v>1714</v>
      </c>
    </row>
    <row r="2953" spans="1:5">
      <c r="A2953" t="s">
        <v>4551</v>
      </c>
      <c r="B2953" t="s">
        <v>5</v>
      </c>
      <c r="C2953" t="s">
        <v>1735</v>
      </c>
      <c r="D2953" t="s">
        <v>6885</v>
      </c>
      <c r="E2953" t="s">
        <v>1715</v>
      </c>
    </row>
    <row r="2954" spans="1:5">
      <c r="A2954" t="s">
        <v>4552</v>
      </c>
      <c r="B2954" t="s">
        <v>5</v>
      </c>
      <c r="C2954" t="s">
        <v>1735</v>
      </c>
      <c r="D2954" t="s">
        <v>6886</v>
      </c>
      <c r="E2954" t="s">
        <v>1702</v>
      </c>
    </row>
    <row r="2955" spans="1:5">
      <c r="A2955" t="s">
        <v>4553</v>
      </c>
      <c r="B2955" t="s">
        <v>5</v>
      </c>
      <c r="C2955" t="s">
        <v>1735</v>
      </c>
      <c r="D2955" t="s">
        <v>6886</v>
      </c>
      <c r="E2955" t="s">
        <v>1705</v>
      </c>
    </row>
    <row r="2956" spans="1:5">
      <c r="A2956" t="s">
        <v>4554</v>
      </c>
      <c r="B2956" t="s">
        <v>5</v>
      </c>
      <c r="C2956" t="s">
        <v>1735</v>
      </c>
      <c r="D2956" t="s">
        <v>6886</v>
      </c>
      <c r="E2956" t="s">
        <v>1706</v>
      </c>
    </row>
    <row r="2957" spans="1:5">
      <c r="A2957" t="s">
        <v>4555</v>
      </c>
      <c r="B2957" t="s">
        <v>5</v>
      </c>
      <c r="C2957" t="s">
        <v>1735</v>
      </c>
      <c r="D2957" t="s">
        <v>6886</v>
      </c>
      <c r="E2957" t="s">
        <v>1707</v>
      </c>
    </row>
    <row r="2958" spans="1:5">
      <c r="A2958" t="s">
        <v>4556</v>
      </c>
      <c r="B2958" t="s">
        <v>5</v>
      </c>
      <c r="C2958" t="s">
        <v>1735</v>
      </c>
      <c r="D2958" t="s">
        <v>6886</v>
      </c>
      <c r="E2958" t="s">
        <v>1708</v>
      </c>
    </row>
    <row r="2959" spans="1:5">
      <c r="A2959" t="s">
        <v>4557</v>
      </c>
      <c r="B2959" t="s">
        <v>5</v>
      </c>
      <c r="C2959" t="s">
        <v>1735</v>
      </c>
      <c r="D2959" t="s">
        <v>6886</v>
      </c>
      <c r="E2959" t="s">
        <v>1709</v>
      </c>
    </row>
    <row r="2960" spans="1:5">
      <c r="A2960" t="s">
        <v>4558</v>
      </c>
      <c r="B2960" t="s">
        <v>5</v>
      </c>
      <c r="C2960" t="s">
        <v>1735</v>
      </c>
      <c r="D2960" t="s">
        <v>6886</v>
      </c>
      <c r="E2960" t="s">
        <v>1710</v>
      </c>
    </row>
    <row r="2961" spans="1:5">
      <c r="A2961" t="s">
        <v>4559</v>
      </c>
      <c r="B2961" t="s">
        <v>5</v>
      </c>
      <c r="C2961" t="s">
        <v>1735</v>
      </c>
      <c r="D2961" t="s">
        <v>6886</v>
      </c>
      <c r="E2961" t="s">
        <v>1711</v>
      </c>
    </row>
    <row r="2962" spans="1:5">
      <c r="A2962" t="s">
        <v>4560</v>
      </c>
      <c r="B2962" t="s">
        <v>5</v>
      </c>
      <c r="C2962" t="s">
        <v>1735</v>
      </c>
      <c r="D2962" t="s">
        <v>6886</v>
      </c>
      <c r="E2962" t="s">
        <v>1712</v>
      </c>
    </row>
    <row r="2963" spans="1:5">
      <c r="A2963" t="s">
        <v>4561</v>
      </c>
      <c r="B2963" t="s">
        <v>5</v>
      </c>
      <c r="C2963" t="s">
        <v>1735</v>
      </c>
      <c r="D2963" t="s">
        <v>6886</v>
      </c>
      <c r="E2963" t="s">
        <v>1713</v>
      </c>
    </row>
    <row r="2964" spans="1:5">
      <c r="A2964" t="s">
        <v>4562</v>
      </c>
      <c r="B2964" t="s">
        <v>5</v>
      </c>
      <c r="C2964" t="s">
        <v>1735</v>
      </c>
      <c r="D2964" t="s">
        <v>6886</v>
      </c>
      <c r="E2964" t="s">
        <v>1714</v>
      </c>
    </row>
    <row r="2965" spans="1:5">
      <c r="A2965" t="s">
        <v>4563</v>
      </c>
      <c r="B2965" t="s">
        <v>5</v>
      </c>
      <c r="C2965" t="s">
        <v>1735</v>
      </c>
      <c r="D2965" t="s">
        <v>6886</v>
      </c>
      <c r="E2965" t="s">
        <v>1715</v>
      </c>
    </row>
    <row r="2966" spans="1:5">
      <c r="A2966" t="s">
        <v>4564</v>
      </c>
      <c r="B2966" t="s">
        <v>5</v>
      </c>
      <c r="C2966" t="s">
        <v>1735</v>
      </c>
      <c r="D2966" t="s">
        <v>6887</v>
      </c>
      <c r="E2966" t="s">
        <v>1702</v>
      </c>
    </row>
    <row r="2967" spans="1:5">
      <c r="A2967" t="s">
        <v>4565</v>
      </c>
      <c r="B2967" t="s">
        <v>5</v>
      </c>
      <c r="C2967" t="s">
        <v>1735</v>
      </c>
      <c r="D2967" t="s">
        <v>6887</v>
      </c>
      <c r="E2967" t="s">
        <v>1705</v>
      </c>
    </row>
    <row r="2968" spans="1:5">
      <c r="A2968" t="s">
        <v>4566</v>
      </c>
      <c r="B2968" t="s">
        <v>5</v>
      </c>
      <c r="C2968" t="s">
        <v>1735</v>
      </c>
      <c r="D2968" t="s">
        <v>6887</v>
      </c>
      <c r="E2968" t="s">
        <v>1706</v>
      </c>
    </row>
    <row r="2969" spans="1:5">
      <c r="A2969" t="s">
        <v>4567</v>
      </c>
      <c r="B2969" t="s">
        <v>5</v>
      </c>
      <c r="C2969" t="s">
        <v>1735</v>
      </c>
      <c r="D2969" t="s">
        <v>6887</v>
      </c>
      <c r="E2969" t="s">
        <v>1707</v>
      </c>
    </row>
    <row r="2970" spans="1:5">
      <c r="A2970" t="s">
        <v>4568</v>
      </c>
      <c r="B2970" t="s">
        <v>5</v>
      </c>
      <c r="C2970" t="s">
        <v>1735</v>
      </c>
      <c r="D2970" t="s">
        <v>6887</v>
      </c>
      <c r="E2970" t="s">
        <v>1708</v>
      </c>
    </row>
    <row r="2971" spans="1:5">
      <c r="A2971" t="s">
        <v>4569</v>
      </c>
      <c r="B2971" t="s">
        <v>5</v>
      </c>
      <c r="C2971" t="s">
        <v>1735</v>
      </c>
      <c r="D2971" t="s">
        <v>6887</v>
      </c>
      <c r="E2971" t="s">
        <v>1709</v>
      </c>
    </row>
    <row r="2972" spans="1:5">
      <c r="A2972" t="s">
        <v>4570</v>
      </c>
      <c r="B2972" t="s">
        <v>5</v>
      </c>
      <c r="C2972" t="s">
        <v>1735</v>
      </c>
      <c r="D2972" t="s">
        <v>6887</v>
      </c>
      <c r="E2972" t="s">
        <v>1710</v>
      </c>
    </row>
    <row r="2973" spans="1:5">
      <c r="A2973" t="s">
        <v>4571</v>
      </c>
      <c r="B2973" t="s">
        <v>5</v>
      </c>
      <c r="C2973" t="s">
        <v>1735</v>
      </c>
      <c r="D2973" t="s">
        <v>6887</v>
      </c>
      <c r="E2973" t="s">
        <v>1711</v>
      </c>
    </row>
    <row r="2974" spans="1:5">
      <c r="A2974" t="s">
        <v>4572</v>
      </c>
      <c r="B2974" t="s">
        <v>5</v>
      </c>
      <c r="C2974" t="s">
        <v>1735</v>
      </c>
      <c r="D2974" t="s">
        <v>6887</v>
      </c>
      <c r="E2974" t="s">
        <v>1712</v>
      </c>
    </row>
    <row r="2975" spans="1:5">
      <c r="A2975" t="s">
        <v>4573</v>
      </c>
      <c r="B2975" t="s">
        <v>5</v>
      </c>
      <c r="C2975" t="s">
        <v>1735</v>
      </c>
      <c r="D2975" t="s">
        <v>6887</v>
      </c>
      <c r="E2975" t="s">
        <v>1713</v>
      </c>
    </row>
    <row r="2976" spans="1:5">
      <c r="A2976" t="s">
        <v>4574</v>
      </c>
      <c r="B2976" t="s">
        <v>5</v>
      </c>
      <c r="C2976" t="s">
        <v>1735</v>
      </c>
      <c r="D2976" t="s">
        <v>6887</v>
      </c>
      <c r="E2976" t="s">
        <v>1714</v>
      </c>
    </row>
    <row r="2977" spans="1:5">
      <c r="A2977" t="s">
        <v>4575</v>
      </c>
      <c r="B2977" t="s">
        <v>5</v>
      </c>
      <c r="C2977" t="s">
        <v>1735</v>
      </c>
      <c r="D2977" t="s">
        <v>6887</v>
      </c>
      <c r="E2977" t="s">
        <v>1715</v>
      </c>
    </row>
    <row r="2978" spans="1:5">
      <c r="A2978" t="s">
        <v>4576</v>
      </c>
      <c r="B2978" t="s">
        <v>5</v>
      </c>
      <c r="C2978" t="s">
        <v>1735</v>
      </c>
      <c r="D2978" t="s">
        <v>6888</v>
      </c>
      <c r="E2978" t="s">
        <v>1702</v>
      </c>
    </row>
    <row r="2979" spans="1:5">
      <c r="A2979" t="s">
        <v>4577</v>
      </c>
      <c r="B2979" t="s">
        <v>5</v>
      </c>
      <c r="C2979" t="s">
        <v>1735</v>
      </c>
      <c r="D2979" t="s">
        <v>6888</v>
      </c>
      <c r="E2979" t="s">
        <v>1705</v>
      </c>
    </row>
    <row r="2980" spans="1:5">
      <c r="A2980" t="s">
        <v>4578</v>
      </c>
      <c r="B2980" t="s">
        <v>5</v>
      </c>
      <c r="C2980" t="s">
        <v>1735</v>
      </c>
      <c r="D2980" t="s">
        <v>6888</v>
      </c>
      <c r="E2980" t="s">
        <v>1706</v>
      </c>
    </row>
    <row r="2981" spans="1:5">
      <c r="A2981" t="s">
        <v>4579</v>
      </c>
      <c r="B2981" t="s">
        <v>5</v>
      </c>
      <c r="C2981" t="s">
        <v>1735</v>
      </c>
      <c r="D2981" t="s">
        <v>6888</v>
      </c>
      <c r="E2981" t="s">
        <v>1707</v>
      </c>
    </row>
    <row r="2982" spans="1:5">
      <c r="A2982" t="s">
        <v>4580</v>
      </c>
      <c r="B2982" t="s">
        <v>5</v>
      </c>
      <c r="C2982" t="s">
        <v>1735</v>
      </c>
      <c r="D2982" t="s">
        <v>6888</v>
      </c>
      <c r="E2982" t="s">
        <v>1708</v>
      </c>
    </row>
    <row r="2983" spans="1:5">
      <c r="A2983" t="s">
        <v>4581</v>
      </c>
      <c r="B2983" t="s">
        <v>5</v>
      </c>
      <c r="C2983" t="s">
        <v>1735</v>
      </c>
      <c r="D2983" t="s">
        <v>6888</v>
      </c>
      <c r="E2983" t="s">
        <v>1709</v>
      </c>
    </row>
    <row r="2984" spans="1:5">
      <c r="A2984" t="s">
        <v>4582</v>
      </c>
      <c r="B2984" t="s">
        <v>5</v>
      </c>
      <c r="C2984" t="s">
        <v>1735</v>
      </c>
      <c r="D2984" t="s">
        <v>6888</v>
      </c>
      <c r="E2984" t="s">
        <v>1710</v>
      </c>
    </row>
    <row r="2985" spans="1:5">
      <c r="A2985" t="s">
        <v>4583</v>
      </c>
      <c r="B2985" t="s">
        <v>5</v>
      </c>
      <c r="C2985" t="s">
        <v>1735</v>
      </c>
      <c r="D2985" t="s">
        <v>6888</v>
      </c>
      <c r="E2985" t="s">
        <v>1711</v>
      </c>
    </row>
    <row r="2986" spans="1:5">
      <c r="A2986" t="s">
        <v>4584</v>
      </c>
      <c r="B2986" t="s">
        <v>5</v>
      </c>
      <c r="C2986" t="s">
        <v>1735</v>
      </c>
      <c r="D2986" t="s">
        <v>6888</v>
      </c>
      <c r="E2986" t="s">
        <v>1712</v>
      </c>
    </row>
    <row r="2987" spans="1:5">
      <c r="A2987" t="s">
        <v>4585</v>
      </c>
      <c r="B2987" t="s">
        <v>5</v>
      </c>
      <c r="C2987" t="s">
        <v>1735</v>
      </c>
      <c r="D2987" t="s">
        <v>6888</v>
      </c>
      <c r="E2987" t="s">
        <v>1713</v>
      </c>
    </row>
    <row r="2988" spans="1:5">
      <c r="A2988" t="s">
        <v>4586</v>
      </c>
      <c r="B2988" t="s">
        <v>5</v>
      </c>
      <c r="C2988" t="s">
        <v>1735</v>
      </c>
      <c r="D2988" t="s">
        <v>6888</v>
      </c>
      <c r="E2988" t="s">
        <v>1714</v>
      </c>
    </row>
    <row r="2989" spans="1:5">
      <c r="A2989" t="s">
        <v>4587</v>
      </c>
      <c r="B2989" t="s">
        <v>5</v>
      </c>
      <c r="C2989" t="s">
        <v>1735</v>
      </c>
      <c r="D2989" t="s">
        <v>6888</v>
      </c>
      <c r="E2989" t="s">
        <v>1715</v>
      </c>
    </row>
    <row r="2990" spans="1:5">
      <c r="A2990" t="s">
        <v>4588</v>
      </c>
      <c r="B2990" t="s">
        <v>5</v>
      </c>
      <c r="C2990" t="s">
        <v>1735</v>
      </c>
      <c r="D2990" t="s">
        <v>6889</v>
      </c>
      <c r="E2990" t="s">
        <v>1702</v>
      </c>
    </row>
    <row r="2991" spans="1:5">
      <c r="A2991" t="s">
        <v>4589</v>
      </c>
      <c r="B2991" t="s">
        <v>5</v>
      </c>
      <c r="C2991" t="s">
        <v>1735</v>
      </c>
      <c r="D2991" t="s">
        <v>6889</v>
      </c>
      <c r="E2991" t="s">
        <v>1705</v>
      </c>
    </row>
    <row r="2992" spans="1:5">
      <c r="A2992" t="s">
        <v>4590</v>
      </c>
      <c r="B2992" t="s">
        <v>5</v>
      </c>
      <c r="C2992" t="s">
        <v>1735</v>
      </c>
      <c r="D2992" t="s">
        <v>6889</v>
      </c>
      <c r="E2992" t="s">
        <v>1706</v>
      </c>
    </row>
    <row r="2993" spans="1:5">
      <c r="A2993" t="s">
        <v>4591</v>
      </c>
      <c r="B2993" t="s">
        <v>5</v>
      </c>
      <c r="C2993" t="s">
        <v>1735</v>
      </c>
      <c r="D2993" t="s">
        <v>6889</v>
      </c>
      <c r="E2993" t="s">
        <v>1707</v>
      </c>
    </row>
    <row r="2994" spans="1:5">
      <c r="A2994" t="s">
        <v>4592</v>
      </c>
      <c r="B2994" t="s">
        <v>5</v>
      </c>
      <c r="C2994" t="s">
        <v>1735</v>
      </c>
      <c r="D2994" t="s">
        <v>6889</v>
      </c>
      <c r="E2994" t="s">
        <v>1708</v>
      </c>
    </row>
    <row r="2995" spans="1:5">
      <c r="A2995" t="s">
        <v>4593</v>
      </c>
      <c r="B2995" t="s">
        <v>5</v>
      </c>
      <c r="C2995" t="s">
        <v>1735</v>
      </c>
      <c r="D2995" t="s">
        <v>6889</v>
      </c>
      <c r="E2995" t="s">
        <v>1709</v>
      </c>
    </row>
    <row r="2996" spans="1:5">
      <c r="A2996" t="s">
        <v>4594</v>
      </c>
      <c r="B2996" t="s">
        <v>5</v>
      </c>
      <c r="C2996" t="s">
        <v>1735</v>
      </c>
      <c r="D2996" t="s">
        <v>6889</v>
      </c>
      <c r="E2996" t="s">
        <v>1710</v>
      </c>
    </row>
    <row r="2997" spans="1:5">
      <c r="A2997" t="s">
        <v>4595</v>
      </c>
      <c r="B2997" t="s">
        <v>5</v>
      </c>
      <c r="C2997" t="s">
        <v>1735</v>
      </c>
      <c r="D2997" t="s">
        <v>6889</v>
      </c>
      <c r="E2997" t="s">
        <v>1711</v>
      </c>
    </row>
    <row r="2998" spans="1:5">
      <c r="A2998" t="s">
        <v>4596</v>
      </c>
      <c r="B2998" t="s">
        <v>5</v>
      </c>
      <c r="C2998" t="s">
        <v>1735</v>
      </c>
      <c r="D2998" t="s">
        <v>6889</v>
      </c>
      <c r="E2998" t="s">
        <v>1712</v>
      </c>
    </row>
    <row r="2999" spans="1:5">
      <c r="A2999" t="s">
        <v>4597</v>
      </c>
      <c r="B2999" t="s">
        <v>5</v>
      </c>
      <c r="C2999" t="s">
        <v>1735</v>
      </c>
      <c r="D2999" t="s">
        <v>6889</v>
      </c>
      <c r="E2999" t="s">
        <v>1713</v>
      </c>
    </row>
    <row r="3000" spans="1:5">
      <c r="A3000" t="s">
        <v>4598</v>
      </c>
      <c r="B3000" t="s">
        <v>5</v>
      </c>
      <c r="C3000" t="s">
        <v>1735</v>
      </c>
      <c r="D3000" t="s">
        <v>6889</v>
      </c>
      <c r="E3000" t="s">
        <v>1714</v>
      </c>
    </row>
    <row r="3001" spans="1:5">
      <c r="A3001" t="s">
        <v>4599</v>
      </c>
      <c r="B3001" t="s">
        <v>5</v>
      </c>
      <c r="C3001" t="s">
        <v>1735</v>
      </c>
      <c r="D3001" t="s">
        <v>6889</v>
      </c>
      <c r="E3001" t="s">
        <v>1715</v>
      </c>
    </row>
    <row r="3002" spans="1:5">
      <c r="A3002" t="s">
        <v>4600</v>
      </c>
      <c r="B3002" t="s">
        <v>5</v>
      </c>
      <c r="C3002" t="s">
        <v>1735</v>
      </c>
      <c r="D3002" t="s">
        <v>6890</v>
      </c>
      <c r="E3002" t="s">
        <v>1702</v>
      </c>
    </row>
    <row r="3003" spans="1:5">
      <c r="A3003" t="s">
        <v>4601</v>
      </c>
      <c r="B3003" t="s">
        <v>5</v>
      </c>
      <c r="C3003" t="s">
        <v>1735</v>
      </c>
      <c r="D3003" t="s">
        <v>6890</v>
      </c>
      <c r="E3003" t="s">
        <v>1705</v>
      </c>
    </row>
    <row r="3004" spans="1:5">
      <c r="A3004" t="s">
        <v>4602</v>
      </c>
      <c r="B3004" t="s">
        <v>5</v>
      </c>
      <c r="C3004" t="s">
        <v>1735</v>
      </c>
      <c r="D3004" t="s">
        <v>6890</v>
      </c>
      <c r="E3004" t="s">
        <v>1706</v>
      </c>
    </row>
    <row r="3005" spans="1:5">
      <c r="A3005" t="s">
        <v>4603</v>
      </c>
      <c r="B3005" t="s">
        <v>5</v>
      </c>
      <c r="C3005" t="s">
        <v>1735</v>
      </c>
      <c r="D3005" t="s">
        <v>6890</v>
      </c>
      <c r="E3005" t="s">
        <v>1707</v>
      </c>
    </row>
    <row r="3006" spans="1:5">
      <c r="A3006" t="s">
        <v>4604</v>
      </c>
      <c r="B3006" t="s">
        <v>5</v>
      </c>
      <c r="C3006" t="s">
        <v>1735</v>
      </c>
      <c r="D3006" t="s">
        <v>6890</v>
      </c>
      <c r="E3006" t="s">
        <v>1708</v>
      </c>
    </row>
    <row r="3007" spans="1:5">
      <c r="A3007" t="s">
        <v>4605</v>
      </c>
      <c r="B3007" t="s">
        <v>5</v>
      </c>
      <c r="C3007" t="s">
        <v>1735</v>
      </c>
      <c r="D3007" t="s">
        <v>6890</v>
      </c>
      <c r="E3007" t="s">
        <v>1709</v>
      </c>
    </row>
    <row r="3008" spans="1:5">
      <c r="A3008" t="s">
        <v>4606</v>
      </c>
      <c r="B3008" t="s">
        <v>5</v>
      </c>
      <c r="C3008" t="s">
        <v>1735</v>
      </c>
      <c r="D3008" t="s">
        <v>6890</v>
      </c>
      <c r="E3008" t="s">
        <v>1710</v>
      </c>
    </row>
    <row r="3009" spans="1:5">
      <c r="A3009" t="s">
        <v>4607</v>
      </c>
      <c r="B3009" t="s">
        <v>5</v>
      </c>
      <c r="C3009" t="s">
        <v>1735</v>
      </c>
      <c r="D3009" t="s">
        <v>6890</v>
      </c>
      <c r="E3009" t="s">
        <v>1711</v>
      </c>
    </row>
    <row r="3010" spans="1:5">
      <c r="A3010" t="s">
        <v>4608</v>
      </c>
      <c r="B3010" t="s">
        <v>5</v>
      </c>
      <c r="C3010" t="s">
        <v>1735</v>
      </c>
      <c r="D3010" t="s">
        <v>6890</v>
      </c>
      <c r="E3010" t="s">
        <v>1712</v>
      </c>
    </row>
    <row r="3011" spans="1:5">
      <c r="A3011" t="s">
        <v>4609</v>
      </c>
      <c r="B3011" t="s">
        <v>5</v>
      </c>
      <c r="C3011" t="s">
        <v>1735</v>
      </c>
      <c r="D3011" t="s">
        <v>6890</v>
      </c>
      <c r="E3011" t="s">
        <v>1713</v>
      </c>
    </row>
    <row r="3012" spans="1:5">
      <c r="A3012" t="s">
        <v>4610</v>
      </c>
      <c r="B3012" t="s">
        <v>5</v>
      </c>
      <c r="C3012" t="s">
        <v>1735</v>
      </c>
      <c r="D3012" t="s">
        <v>6890</v>
      </c>
      <c r="E3012" t="s">
        <v>1714</v>
      </c>
    </row>
    <row r="3013" spans="1:5">
      <c r="A3013" t="s">
        <v>4611</v>
      </c>
      <c r="B3013" t="s">
        <v>5</v>
      </c>
      <c r="C3013" t="s">
        <v>1735</v>
      </c>
      <c r="D3013" t="s">
        <v>6890</v>
      </c>
      <c r="E3013" t="s">
        <v>1715</v>
      </c>
    </row>
    <row r="3014" spans="1:5">
      <c r="A3014" t="s">
        <v>4612</v>
      </c>
      <c r="B3014" t="s">
        <v>5</v>
      </c>
      <c r="C3014" t="s">
        <v>1735</v>
      </c>
      <c r="D3014" t="s">
        <v>6891</v>
      </c>
      <c r="E3014" t="s">
        <v>1702</v>
      </c>
    </row>
    <row r="3015" spans="1:5">
      <c r="A3015" t="s">
        <v>4613</v>
      </c>
      <c r="B3015" t="s">
        <v>5</v>
      </c>
      <c r="C3015" t="s">
        <v>1735</v>
      </c>
      <c r="D3015" t="s">
        <v>6891</v>
      </c>
      <c r="E3015" t="s">
        <v>1705</v>
      </c>
    </row>
    <row r="3016" spans="1:5">
      <c r="A3016" t="s">
        <v>4614</v>
      </c>
      <c r="B3016" t="s">
        <v>5</v>
      </c>
      <c r="C3016" t="s">
        <v>1735</v>
      </c>
      <c r="D3016" t="s">
        <v>6891</v>
      </c>
      <c r="E3016" t="s">
        <v>1706</v>
      </c>
    </row>
    <row r="3017" spans="1:5">
      <c r="A3017" t="s">
        <v>4615</v>
      </c>
      <c r="B3017" t="s">
        <v>5</v>
      </c>
      <c r="C3017" t="s">
        <v>1735</v>
      </c>
      <c r="D3017" t="s">
        <v>6891</v>
      </c>
      <c r="E3017" t="s">
        <v>1707</v>
      </c>
    </row>
    <row r="3018" spans="1:5">
      <c r="A3018" t="s">
        <v>4616</v>
      </c>
      <c r="B3018" t="s">
        <v>5</v>
      </c>
      <c r="C3018" t="s">
        <v>1735</v>
      </c>
      <c r="D3018" t="s">
        <v>6891</v>
      </c>
      <c r="E3018" t="s">
        <v>1708</v>
      </c>
    </row>
    <row r="3019" spans="1:5">
      <c r="A3019" t="s">
        <v>4617</v>
      </c>
      <c r="B3019" t="s">
        <v>5</v>
      </c>
      <c r="C3019" t="s">
        <v>1735</v>
      </c>
      <c r="D3019" t="s">
        <v>6891</v>
      </c>
      <c r="E3019" t="s">
        <v>1709</v>
      </c>
    </row>
    <row r="3020" spans="1:5">
      <c r="A3020" t="s">
        <v>4618</v>
      </c>
      <c r="B3020" t="s">
        <v>5</v>
      </c>
      <c r="C3020" t="s">
        <v>1735</v>
      </c>
      <c r="D3020" t="s">
        <v>6891</v>
      </c>
      <c r="E3020" t="s">
        <v>1710</v>
      </c>
    </row>
    <row r="3021" spans="1:5">
      <c r="A3021" t="s">
        <v>4619</v>
      </c>
      <c r="B3021" t="s">
        <v>5</v>
      </c>
      <c r="C3021" t="s">
        <v>1735</v>
      </c>
      <c r="D3021" t="s">
        <v>6891</v>
      </c>
      <c r="E3021" t="s">
        <v>1711</v>
      </c>
    </row>
    <row r="3022" spans="1:5">
      <c r="A3022" t="s">
        <v>4620</v>
      </c>
      <c r="B3022" t="s">
        <v>5</v>
      </c>
      <c r="C3022" t="s">
        <v>1735</v>
      </c>
      <c r="D3022" t="s">
        <v>6891</v>
      </c>
      <c r="E3022" t="s">
        <v>1712</v>
      </c>
    </row>
    <row r="3023" spans="1:5">
      <c r="A3023" t="s">
        <v>4621</v>
      </c>
      <c r="B3023" t="s">
        <v>5</v>
      </c>
      <c r="C3023" t="s">
        <v>1735</v>
      </c>
      <c r="D3023" t="s">
        <v>6891</v>
      </c>
      <c r="E3023" t="s">
        <v>1713</v>
      </c>
    </row>
    <row r="3024" spans="1:5">
      <c r="A3024" t="s">
        <v>4622</v>
      </c>
      <c r="B3024" t="s">
        <v>5</v>
      </c>
      <c r="C3024" t="s">
        <v>1735</v>
      </c>
      <c r="D3024" t="s">
        <v>6891</v>
      </c>
      <c r="E3024" t="s">
        <v>1714</v>
      </c>
    </row>
    <row r="3025" spans="1:5">
      <c r="A3025" t="s">
        <v>4623</v>
      </c>
      <c r="B3025" t="s">
        <v>5</v>
      </c>
      <c r="C3025" t="s">
        <v>1735</v>
      </c>
      <c r="D3025" t="s">
        <v>6891</v>
      </c>
      <c r="E3025" t="s">
        <v>1715</v>
      </c>
    </row>
    <row r="3026" spans="1:5">
      <c r="A3026" t="s">
        <v>4624</v>
      </c>
      <c r="B3026" t="s">
        <v>5</v>
      </c>
      <c r="C3026" t="s">
        <v>1735</v>
      </c>
      <c r="D3026" t="s">
        <v>6892</v>
      </c>
      <c r="E3026" t="s">
        <v>1702</v>
      </c>
    </row>
    <row r="3027" spans="1:5">
      <c r="A3027" t="s">
        <v>4625</v>
      </c>
      <c r="B3027" t="s">
        <v>5</v>
      </c>
      <c r="C3027" t="s">
        <v>1735</v>
      </c>
      <c r="D3027" t="s">
        <v>6892</v>
      </c>
      <c r="E3027" t="s">
        <v>1705</v>
      </c>
    </row>
    <row r="3028" spans="1:5">
      <c r="A3028" t="s">
        <v>4626</v>
      </c>
      <c r="B3028" t="s">
        <v>5</v>
      </c>
      <c r="C3028" t="s">
        <v>1735</v>
      </c>
      <c r="D3028" t="s">
        <v>6892</v>
      </c>
      <c r="E3028" t="s">
        <v>1706</v>
      </c>
    </row>
    <row r="3029" spans="1:5">
      <c r="A3029" t="s">
        <v>4627</v>
      </c>
      <c r="B3029" t="s">
        <v>5</v>
      </c>
      <c r="C3029" t="s">
        <v>1735</v>
      </c>
      <c r="D3029" t="s">
        <v>6892</v>
      </c>
      <c r="E3029" t="s">
        <v>1707</v>
      </c>
    </row>
    <row r="3030" spans="1:5">
      <c r="A3030" t="s">
        <v>4628</v>
      </c>
      <c r="B3030" t="s">
        <v>5</v>
      </c>
      <c r="C3030" t="s">
        <v>1735</v>
      </c>
      <c r="D3030" t="s">
        <v>6892</v>
      </c>
      <c r="E3030" t="s">
        <v>1708</v>
      </c>
    </row>
    <row r="3031" spans="1:5">
      <c r="A3031" t="s">
        <v>4629</v>
      </c>
      <c r="B3031" t="s">
        <v>5</v>
      </c>
      <c r="C3031" t="s">
        <v>1735</v>
      </c>
      <c r="D3031" t="s">
        <v>6892</v>
      </c>
      <c r="E3031" t="s">
        <v>1709</v>
      </c>
    </row>
    <row r="3032" spans="1:5">
      <c r="A3032" t="s">
        <v>4630</v>
      </c>
      <c r="B3032" t="s">
        <v>5</v>
      </c>
      <c r="C3032" t="s">
        <v>1735</v>
      </c>
      <c r="D3032" t="s">
        <v>6892</v>
      </c>
      <c r="E3032" t="s">
        <v>1710</v>
      </c>
    </row>
    <row r="3033" spans="1:5">
      <c r="A3033" t="s">
        <v>4631</v>
      </c>
      <c r="B3033" t="s">
        <v>5</v>
      </c>
      <c r="C3033" t="s">
        <v>1735</v>
      </c>
      <c r="D3033" t="s">
        <v>6892</v>
      </c>
      <c r="E3033" t="s">
        <v>1711</v>
      </c>
    </row>
    <row r="3034" spans="1:5">
      <c r="A3034" t="s">
        <v>4632</v>
      </c>
      <c r="B3034" t="s">
        <v>5</v>
      </c>
      <c r="C3034" t="s">
        <v>1735</v>
      </c>
      <c r="D3034" t="s">
        <v>6892</v>
      </c>
      <c r="E3034" t="s">
        <v>1712</v>
      </c>
    </row>
    <row r="3035" spans="1:5">
      <c r="A3035" t="s">
        <v>4633</v>
      </c>
      <c r="B3035" t="s">
        <v>5</v>
      </c>
      <c r="C3035" t="s">
        <v>1735</v>
      </c>
      <c r="D3035" t="s">
        <v>6892</v>
      </c>
      <c r="E3035" t="s">
        <v>1713</v>
      </c>
    </row>
    <row r="3036" spans="1:5">
      <c r="A3036" t="s">
        <v>4634</v>
      </c>
      <c r="B3036" t="s">
        <v>5</v>
      </c>
      <c r="C3036" t="s">
        <v>1735</v>
      </c>
      <c r="D3036" t="s">
        <v>6892</v>
      </c>
      <c r="E3036" t="s">
        <v>1714</v>
      </c>
    </row>
    <row r="3037" spans="1:5">
      <c r="A3037" t="s">
        <v>4635</v>
      </c>
      <c r="B3037" t="s">
        <v>5</v>
      </c>
      <c r="C3037" t="s">
        <v>1735</v>
      </c>
      <c r="D3037" t="s">
        <v>6892</v>
      </c>
      <c r="E3037" t="s">
        <v>1715</v>
      </c>
    </row>
    <row r="3038" spans="1:5">
      <c r="A3038" t="s">
        <v>4636</v>
      </c>
      <c r="B3038" t="s">
        <v>5</v>
      </c>
      <c r="C3038" t="s">
        <v>1735</v>
      </c>
      <c r="D3038" t="s">
        <v>6893</v>
      </c>
      <c r="E3038" t="s">
        <v>1702</v>
      </c>
    </row>
    <row r="3039" spans="1:5">
      <c r="A3039" t="s">
        <v>4637</v>
      </c>
      <c r="B3039" t="s">
        <v>5</v>
      </c>
      <c r="C3039" t="s">
        <v>1735</v>
      </c>
      <c r="D3039" t="s">
        <v>6893</v>
      </c>
      <c r="E3039" t="s">
        <v>1705</v>
      </c>
    </row>
    <row r="3040" spans="1:5">
      <c r="A3040" t="s">
        <v>4638</v>
      </c>
      <c r="B3040" t="s">
        <v>5</v>
      </c>
      <c r="C3040" t="s">
        <v>1735</v>
      </c>
      <c r="D3040" t="s">
        <v>6893</v>
      </c>
      <c r="E3040" t="s">
        <v>1706</v>
      </c>
    </row>
    <row r="3041" spans="1:5">
      <c r="A3041" t="s">
        <v>4639</v>
      </c>
      <c r="B3041" t="s">
        <v>5</v>
      </c>
      <c r="C3041" t="s">
        <v>1735</v>
      </c>
      <c r="D3041" t="s">
        <v>6893</v>
      </c>
      <c r="E3041" t="s">
        <v>1707</v>
      </c>
    </row>
    <row r="3042" spans="1:5">
      <c r="A3042" t="s">
        <v>4640</v>
      </c>
      <c r="B3042" t="s">
        <v>5</v>
      </c>
      <c r="C3042" t="s">
        <v>1735</v>
      </c>
      <c r="D3042" t="s">
        <v>6893</v>
      </c>
      <c r="E3042" t="s">
        <v>1708</v>
      </c>
    </row>
    <row r="3043" spans="1:5">
      <c r="A3043" t="s">
        <v>4641</v>
      </c>
      <c r="B3043" t="s">
        <v>5</v>
      </c>
      <c r="C3043" t="s">
        <v>1735</v>
      </c>
      <c r="D3043" t="s">
        <v>6893</v>
      </c>
      <c r="E3043" t="s">
        <v>1709</v>
      </c>
    </row>
    <row r="3044" spans="1:5">
      <c r="A3044" t="s">
        <v>4642</v>
      </c>
      <c r="B3044" t="s">
        <v>5</v>
      </c>
      <c r="C3044" t="s">
        <v>1735</v>
      </c>
      <c r="D3044" t="s">
        <v>6893</v>
      </c>
      <c r="E3044" t="s">
        <v>1710</v>
      </c>
    </row>
    <row r="3045" spans="1:5">
      <c r="A3045" t="s">
        <v>4643</v>
      </c>
      <c r="B3045" t="s">
        <v>5</v>
      </c>
      <c r="C3045" t="s">
        <v>1735</v>
      </c>
      <c r="D3045" t="s">
        <v>6893</v>
      </c>
      <c r="E3045" t="s">
        <v>1711</v>
      </c>
    </row>
    <row r="3046" spans="1:5">
      <c r="A3046" t="s">
        <v>4644</v>
      </c>
      <c r="B3046" t="s">
        <v>5</v>
      </c>
      <c r="C3046" t="s">
        <v>1735</v>
      </c>
      <c r="D3046" t="s">
        <v>6893</v>
      </c>
      <c r="E3046" t="s">
        <v>1712</v>
      </c>
    </row>
    <row r="3047" spans="1:5">
      <c r="A3047" t="s">
        <v>4645</v>
      </c>
      <c r="B3047" t="s">
        <v>5</v>
      </c>
      <c r="C3047" t="s">
        <v>1735</v>
      </c>
      <c r="D3047" t="s">
        <v>6893</v>
      </c>
      <c r="E3047" t="s">
        <v>1713</v>
      </c>
    </row>
    <row r="3048" spans="1:5">
      <c r="A3048" t="s">
        <v>4646</v>
      </c>
      <c r="B3048" t="s">
        <v>5</v>
      </c>
      <c r="C3048" t="s">
        <v>1735</v>
      </c>
      <c r="D3048" t="s">
        <v>6893</v>
      </c>
      <c r="E3048" t="s">
        <v>1714</v>
      </c>
    </row>
    <row r="3049" spans="1:5">
      <c r="A3049" t="s">
        <v>4647</v>
      </c>
      <c r="B3049" t="s">
        <v>5</v>
      </c>
      <c r="C3049" t="s">
        <v>1735</v>
      </c>
      <c r="D3049" t="s">
        <v>6893</v>
      </c>
      <c r="E3049" t="s">
        <v>1715</v>
      </c>
    </row>
    <row r="3050" spans="1:5">
      <c r="A3050" t="s">
        <v>4648</v>
      </c>
      <c r="B3050" t="s">
        <v>5</v>
      </c>
      <c r="C3050" t="s">
        <v>1735</v>
      </c>
      <c r="D3050" t="s">
        <v>6894</v>
      </c>
      <c r="E3050" t="s">
        <v>1702</v>
      </c>
    </row>
    <row r="3051" spans="1:5">
      <c r="A3051" t="s">
        <v>4649</v>
      </c>
      <c r="B3051" t="s">
        <v>5</v>
      </c>
      <c r="C3051" t="s">
        <v>1735</v>
      </c>
      <c r="D3051" t="s">
        <v>6894</v>
      </c>
      <c r="E3051" t="s">
        <v>1705</v>
      </c>
    </row>
    <row r="3052" spans="1:5">
      <c r="A3052" t="s">
        <v>4650</v>
      </c>
      <c r="B3052" t="s">
        <v>5</v>
      </c>
      <c r="C3052" t="s">
        <v>1735</v>
      </c>
      <c r="D3052" t="s">
        <v>6894</v>
      </c>
      <c r="E3052" t="s">
        <v>1706</v>
      </c>
    </row>
    <row r="3053" spans="1:5">
      <c r="A3053" t="s">
        <v>4651</v>
      </c>
      <c r="B3053" t="s">
        <v>5</v>
      </c>
      <c r="C3053" t="s">
        <v>1735</v>
      </c>
      <c r="D3053" t="s">
        <v>6894</v>
      </c>
      <c r="E3053" t="s">
        <v>1707</v>
      </c>
    </row>
    <row r="3054" spans="1:5">
      <c r="A3054" t="s">
        <v>4652</v>
      </c>
      <c r="B3054" t="s">
        <v>5</v>
      </c>
      <c r="C3054" t="s">
        <v>1735</v>
      </c>
      <c r="D3054" t="s">
        <v>6894</v>
      </c>
      <c r="E3054" t="s">
        <v>1708</v>
      </c>
    </row>
    <row r="3055" spans="1:5">
      <c r="A3055" t="s">
        <v>4653</v>
      </c>
      <c r="B3055" t="s">
        <v>5</v>
      </c>
      <c r="C3055" t="s">
        <v>1735</v>
      </c>
      <c r="D3055" t="s">
        <v>6894</v>
      </c>
      <c r="E3055" t="s">
        <v>1709</v>
      </c>
    </row>
    <row r="3056" spans="1:5">
      <c r="A3056" t="s">
        <v>4654</v>
      </c>
      <c r="B3056" t="s">
        <v>5</v>
      </c>
      <c r="C3056" t="s">
        <v>1735</v>
      </c>
      <c r="D3056" t="s">
        <v>6894</v>
      </c>
      <c r="E3056" t="s">
        <v>1710</v>
      </c>
    </row>
    <row r="3057" spans="1:5">
      <c r="A3057" t="s">
        <v>4655</v>
      </c>
      <c r="B3057" t="s">
        <v>5</v>
      </c>
      <c r="C3057" t="s">
        <v>1735</v>
      </c>
      <c r="D3057" t="s">
        <v>6894</v>
      </c>
      <c r="E3057" t="s">
        <v>1711</v>
      </c>
    </row>
    <row r="3058" spans="1:5">
      <c r="A3058" t="s">
        <v>4656</v>
      </c>
      <c r="B3058" t="s">
        <v>5</v>
      </c>
      <c r="C3058" t="s">
        <v>1735</v>
      </c>
      <c r="D3058" t="s">
        <v>6894</v>
      </c>
      <c r="E3058" t="s">
        <v>1712</v>
      </c>
    </row>
    <row r="3059" spans="1:5">
      <c r="A3059" t="s">
        <v>4657</v>
      </c>
      <c r="B3059" t="s">
        <v>5</v>
      </c>
      <c r="C3059" t="s">
        <v>1735</v>
      </c>
      <c r="D3059" t="s">
        <v>6894</v>
      </c>
      <c r="E3059" t="s">
        <v>1713</v>
      </c>
    </row>
    <row r="3060" spans="1:5">
      <c r="A3060" t="s">
        <v>4658</v>
      </c>
      <c r="B3060" t="s">
        <v>5</v>
      </c>
      <c r="C3060" t="s">
        <v>1735</v>
      </c>
      <c r="D3060" t="s">
        <v>6894</v>
      </c>
      <c r="E3060" t="s">
        <v>1714</v>
      </c>
    </row>
    <row r="3061" spans="1:5">
      <c r="A3061" t="s">
        <v>4659</v>
      </c>
      <c r="B3061" t="s">
        <v>5</v>
      </c>
      <c r="C3061" t="s">
        <v>1735</v>
      </c>
      <c r="D3061" t="s">
        <v>6894</v>
      </c>
      <c r="E3061" t="s">
        <v>1715</v>
      </c>
    </row>
    <row r="3062" spans="1:5">
      <c r="A3062" t="s">
        <v>4660</v>
      </c>
      <c r="B3062" t="s">
        <v>5</v>
      </c>
      <c r="C3062" t="s">
        <v>1735</v>
      </c>
      <c r="D3062" t="s">
        <v>6895</v>
      </c>
      <c r="E3062" t="s">
        <v>1702</v>
      </c>
    </row>
    <row r="3063" spans="1:5">
      <c r="A3063" t="s">
        <v>4661</v>
      </c>
      <c r="B3063" t="s">
        <v>5</v>
      </c>
      <c r="C3063" t="s">
        <v>1735</v>
      </c>
      <c r="D3063" t="s">
        <v>6895</v>
      </c>
      <c r="E3063" t="s">
        <v>1705</v>
      </c>
    </row>
    <row r="3064" spans="1:5">
      <c r="A3064" t="s">
        <v>4662</v>
      </c>
      <c r="B3064" t="s">
        <v>5</v>
      </c>
      <c r="C3064" t="s">
        <v>1735</v>
      </c>
      <c r="D3064" t="s">
        <v>6895</v>
      </c>
      <c r="E3064" t="s">
        <v>1706</v>
      </c>
    </row>
    <row r="3065" spans="1:5">
      <c r="A3065" t="s">
        <v>4663</v>
      </c>
      <c r="B3065" t="s">
        <v>5</v>
      </c>
      <c r="C3065" t="s">
        <v>1735</v>
      </c>
      <c r="D3065" t="s">
        <v>6895</v>
      </c>
      <c r="E3065" t="s">
        <v>1707</v>
      </c>
    </row>
    <row r="3066" spans="1:5">
      <c r="A3066" t="s">
        <v>4664</v>
      </c>
      <c r="B3066" t="s">
        <v>5</v>
      </c>
      <c r="C3066" t="s">
        <v>1735</v>
      </c>
      <c r="D3066" t="s">
        <v>6895</v>
      </c>
      <c r="E3066" t="s">
        <v>1708</v>
      </c>
    </row>
    <row r="3067" spans="1:5">
      <c r="A3067" t="s">
        <v>4665</v>
      </c>
      <c r="B3067" t="s">
        <v>5</v>
      </c>
      <c r="C3067" t="s">
        <v>1735</v>
      </c>
      <c r="D3067" t="s">
        <v>6895</v>
      </c>
      <c r="E3067" t="s">
        <v>1709</v>
      </c>
    </row>
    <row r="3068" spans="1:5">
      <c r="A3068" t="s">
        <v>4666</v>
      </c>
      <c r="B3068" t="s">
        <v>5</v>
      </c>
      <c r="C3068" t="s">
        <v>1735</v>
      </c>
      <c r="D3068" t="s">
        <v>6895</v>
      </c>
      <c r="E3068" t="s">
        <v>1710</v>
      </c>
    </row>
    <row r="3069" spans="1:5">
      <c r="A3069" t="s">
        <v>4667</v>
      </c>
      <c r="B3069" t="s">
        <v>5</v>
      </c>
      <c r="C3069" t="s">
        <v>1735</v>
      </c>
      <c r="D3069" t="s">
        <v>6895</v>
      </c>
      <c r="E3069" t="s">
        <v>1711</v>
      </c>
    </row>
    <row r="3070" spans="1:5">
      <c r="A3070" t="s">
        <v>4668</v>
      </c>
      <c r="B3070" t="s">
        <v>5</v>
      </c>
      <c r="C3070" t="s">
        <v>1735</v>
      </c>
      <c r="D3070" t="s">
        <v>6895</v>
      </c>
      <c r="E3070" t="s">
        <v>1712</v>
      </c>
    </row>
    <row r="3071" spans="1:5">
      <c r="A3071" t="s">
        <v>4669</v>
      </c>
      <c r="B3071" t="s">
        <v>5</v>
      </c>
      <c r="C3071" t="s">
        <v>1735</v>
      </c>
      <c r="D3071" t="s">
        <v>6895</v>
      </c>
      <c r="E3071" t="s">
        <v>1713</v>
      </c>
    </row>
    <row r="3072" spans="1:5">
      <c r="A3072" t="s">
        <v>4670</v>
      </c>
      <c r="B3072" t="s">
        <v>5</v>
      </c>
      <c r="C3072" t="s">
        <v>1735</v>
      </c>
      <c r="D3072" t="s">
        <v>6895</v>
      </c>
      <c r="E3072" t="s">
        <v>1714</v>
      </c>
    </row>
    <row r="3073" spans="1:5">
      <c r="A3073" t="s">
        <v>4671</v>
      </c>
      <c r="B3073" t="s">
        <v>5</v>
      </c>
      <c r="C3073" t="s">
        <v>1735</v>
      </c>
      <c r="D3073" t="s">
        <v>6895</v>
      </c>
      <c r="E3073" t="s">
        <v>1715</v>
      </c>
    </row>
    <row r="3074" spans="1:5">
      <c r="A3074" t="s">
        <v>4672</v>
      </c>
      <c r="B3074" t="s">
        <v>5</v>
      </c>
      <c r="C3074" t="s">
        <v>1735</v>
      </c>
      <c r="D3074" t="s">
        <v>6896</v>
      </c>
      <c r="E3074" t="s">
        <v>1702</v>
      </c>
    </row>
    <row r="3075" spans="1:5">
      <c r="A3075" t="s">
        <v>4673</v>
      </c>
      <c r="B3075" t="s">
        <v>5</v>
      </c>
      <c r="C3075" t="s">
        <v>1735</v>
      </c>
      <c r="D3075" t="s">
        <v>6896</v>
      </c>
      <c r="E3075" t="s">
        <v>1705</v>
      </c>
    </row>
    <row r="3076" spans="1:5">
      <c r="A3076" t="s">
        <v>4674</v>
      </c>
      <c r="B3076" t="s">
        <v>5</v>
      </c>
      <c r="C3076" t="s">
        <v>1735</v>
      </c>
      <c r="D3076" t="s">
        <v>6896</v>
      </c>
      <c r="E3076" t="s">
        <v>1706</v>
      </c>
    </row>
    <row r="3077" spans="1:5">
      <c r="A3077" t="s">
        <v>4675</v>
      </c>
      <c r="B3077" t="s">
        <v>5</v>
      </c>
      <c r="C3077" t="s">
        <v>1735</v>
      </c>
      <c r="D3077" t="s">
        <v>6896</v>
      </c>
      <c r="E3077" t="s">
        <v>1707</v>
      </c>
    </row>
    <row r="3078" spans="1:5">
      <c r="A3078" t="s">
        <v>4676</v>
      </c>
      <c r="B3078" t="s">
        <v>5</v>
      </c>
      <c r="C3078" t="s">
        <v>1735</v>
      </c>
      <c r="D3078" t="s">
        <v>6896</v>
      </c>
      <c r="E3078" t="s">
        <v>1708</v>
      </c>
    </row>
    <row r="3079" spans="1:5">
      <c r="A3079" t="s">
        <v>4677</v>
      </c>
      <c r="B3079" t="s">
        <v>5</v>
      </c>
      <c r="C3079" t="s">
        <v>1735</v>
      </c>
      <c r="D3079" t="s">
        <v>6896</v>
      </c>
      <c r="E3079" t="s">
        <v>1709</v>
      </c>
    </row>
    <row r="3080" spans="1:5">
      <c r="A3080" t="s">
        <v>4678</v>
      </c>
      <c r="B3080" t="s">
        <v>5</v>
      </c>
      <c r="C3080" t="s">
        <v>1735</v>
      </c>
      <c r="D3080" t="s">
        <v>6896</v>
      </c>
      <c r="E3080" t="s">
        <v>1710</v>
      </c>
    </row>
    <row r="3081" spans="1:5">
      <c r="A3081" t="s">
        <v>4679</v>
      </c>
      <c r="B3081" t="s">
        <v>5</v>
      </c>
      <c r="C3081" t="s">
        <v>1735</v>
      </c>
      <c r="D3081" t="s">
        <v>6896</v>
      </c>
      <c r="E3081" t="s">
        <v>1711</v>
      </c>
    </row>
    <row r="3082" spans="1:5">
      <c r="A3082" t="s">
        <v>4680</v>
      </c>
      <c r="B3082" t="s">
        <v>5</v>
      </c>
      <c r="C3082" t="s">
        <v>1735</v>
      </c>
      <c r="D3082" t="s">
        <v>6896</v>
      </c>
      <c r="E3082" t="s">
        <v>1712</v>
      </c>
    </row>
    <row r="3083" spans="1:5">
      <c r="A3083" t="s">
        <v>4681</v>
      </c>
      <c r="B3083" t="s">
        <v>5</v>
      </c>
      <c r="C3083" t="s">
        <v>1735</v>
      </c>
      <c r="D3083" t="s">
        <v>6896</v>
      </c>
      <c r="E3083" t="s">
        <v>1713</v>
      </c>
    </row>
    <row r="3084" spans="1:5">
      <c r="A3084" t="s">
        <v>4682</v>
      </c>
      <c r="B3084" t="s">
        <v>5</v>
      </c>
      <c r="C3084" t="s">
        <v>1735</v>
      </c>
      <c r="D3084" t="s">
        <v>6896</v>
      </c>
      <c r="E3084" t="s">
        <v>1714</v>
      </c>
    </row>
    <row r="3085" spans="1:5">
      <c r="A3085" t="s">
        <v>4683</v>
      </c>
      <c r="B3085" t="s">
        <v>5</v>
      </c>
      <c r="C3085" t="s">
        <v>1735</v>
      </c>
      <c r="D3085" t="s">
        <v>6896</v>
      </c>
      <c r="E3085" t="s">
        <v>1715</v>
      </c>
    </row>
    <row r="3086" spans="1:5">
      <c r="A3086" t="s">
        <v>4684</v>
      </c>
      <c r="B3086" t="s">
        <v>5</v>
      </c>
      <c r="C3086" t="s">
        <v>1735</v>
      </c>
      <c r="D3086" t="s">
        <v>6897</v>
      </c>
      <c r="E3086" t="s">
        <v>1702</v>
      </c>
    </row>
    <row r="3087" spans="1:5">
      <c r="A3087" t="s">
        <v>4685</v>
      </c>
      <c r="B3087" t="s">
        <v>5</v>
      </c>
      <c r="C3087" t="s">
        <v>1735</v>
      </c>
      <c r="D3087" t="s">
        <v>6897</v>
      </c>
      <c r="E3087" t="s">
        <v>1705</v>
      </c>
    </row>
    <row r="3088" spans="1:5">
      <c r="A3088" t="s">
        <v>4686</v>
      </c>
      <c r="B3088" t="s">
        <v>5</v>
      </c>
      <c r="C3088" t="s">
        <v>1735</v>
      </c>
      <c r="D3088" t="s">
        <v>6897</v>
      </c>
      <c r="E3088" t="s">
        <v>1706</v>
      </c>
    </row>
    <row r="3089" spans="1:5">
      <c r="A3089" t="s">
        <v>4687</v>
      </c>
      <c r="B3089" t="s">
        <v>5</v>
      </c>
      <c r="C3089" t="s">
        <v>1735</v>
      </c>
      <c r="D3089" t="s">
        <v>6897</v>
      </c>
      <c r="E3089" t="s">
        <v>1707</v>
      </c>
    </row>
    <row r="3090" spans="1:5">
      <c r="A3090" t="s">
        <v>4688</v>
      </c>
      <c r="B3090" t="s">
        <v>5</v>
      </c>
      <c r="C3090" t="s">
        <v>1735</v>
      </c>
      <c r="D3090" t="s">
        <v>6897</v>
      </c>
      <c r="E3090" t="s">
        <v>1708</v>
      </c>
    </row>
    <row r="3091" spans="1:5">
      <c r="A3091" t="s">
        <v>4689</v>
      </c>
      <c r="B3091" t="s">
        <v>5</v>
      </c>
      <c r="C3091" t="s">
        <v>1735</v>
      </c>
      <c r="D3091" t="s">
        <v>6897</v>
      </c>
      <c r="E3091" t="s">
        <v>1709</v>
      </c>
    </row>
    <row r="3092" spans="1:5">
      <c r="A3092" t="s">
        <v>4690</v>
      </c>
      <c r="B3092" t="s">
        <v>5</v>
      </c>
      <c r="C3092" t="s">
        <v>1735</v>
      </c>
      <c r="D3092" t="s">
        <v>6897</v>
      </c>
      <c r="E3092" t="s">
        <v>1710</v>
      </c>
    </row>
    <row r="3093" spans="1:5">
      <c r="A3093" t="s">
        <v>4691</v>
      </c>
      <c r="B3093" t="s">
        <v>5</v>
      </c>
      <c r="C3093" t="s">
        <v>1735</v>
      </c>
      <c r="D3093" t="s">
        <v>6897</v>
      </c>
      <c r="E3093" t="s">
        <v>1711</v>
      </c>
    </row>
    <row r="3094" spans="1:5">
      <c r="A3094" t="s">
        <v>4692</v>
      </c>
      <c r="B3094" t="s">
        <v>5</v>
      </c>
      <c r="C3094" t="s">
        <v>1735</v>
      </c>
      <c r="D3094" t="s">
        <v>6897</v>
      </c>
      <c r="E3094" t="s">
        <v>1712</v>
      </c>
    </row>
    <row r="3095" spans="1:5">
      <c r="A3095" t="s">
        <v>4693</v>
      </c>
      <c r="B3095" t="s">
        <v>5</v>
      </c>
      <c r="C3095" t="s">
        <v>1735</v>
      </c>
      <c r="D3095" t="s">
        <v>6897</v>
      </c>
      <c r="E3095" t="s">
        <v>1713</v>
      </c>
    </row>
    <row r="3096" spans="1:5">
      <c r="A3096" t="s">
        <v>4694</v>
      </c>
      <c r="B3096" t="s">
        <v>5</v>
      </c>
      <c r="C3096" t="s">
        <v>1735</v>
      </c>
      <c r="D3096" t="s">
        <v>6897</v>
      </c>
      <c r="E3096" t="s">
        <v>1714</v>
      </c>
    </row>
    <row r="3097" spans="1:5">
      <c r="A3097" t="s">
        <v>4695</v>
      </c>
      <c r="B3097" t="s">
        <v>5</v>
      </c>
      <c r="C3097" t="s">
        <v>1735</v>
      </c>
      <c r="D3097" t="s">
        <v>6897</v>
      </c>
      <c r="E3097" t="s">
        <v>1715</v>
      </c>
    </row>
    <row r="3098" spans="1:5">
      <c r="A3098" t="s">
        <v>4696</v>
      </c>
      <c r="B3098" t="s">
        <v>5</v>
      </c>
      <c r="C3098" t="s">
        <v>1735</v>
      </c>
      <c r="D3098" t="s">
        <v>6898</v>
      </c>
      <c r="E3098" t="s">
        <v>1702</v>
      </c>
    </row>
    <row r="3099" spans="1:5">
      <c r="A3099" t="s">
        <v>4697</v>
      </c>
      <c r="B3099" t="s">
        <v>5</v>
      </c>
      <c r="C3099" t="s">
        <v>1735</v>
      </c>
      <c r="D3099" t="s">
        <v>6898</v>
      </c>
      <c r="E3099" t="s">
        <v>1705</v>
      </c>
    </row>
    <row r="3100" spans="1:5">
      <c r="A3100" t="s">
        <v>4698</v>
      </c>
      <c r="B3100" t="s">
        <v>5</v>
      </c>
      <c r="C3100" t="s">
        <v>1735</v>
      </c>
      <c r="D3100" t="s">
        <v>6898</v>
      </c>
      <c r="E3100" t="s">
        <v>1706</v>
      </c>
    </row>
    <row r="3101" spans="1:5">
      <c r="A3101" t="s">
        <v>4699</v>
      </c>
      <c r="B3101" t="s">
        <v>5</v>
      </c>
      <c r="C3101" t="s">
        <v>1735</v>
      </c>
      <c r="D3101" t="s">
        <v>6898</v>
      </c>
      <c r="E3101" t="s">
        <v>1707</v>
      </c>
    </row>
    <row r="3102" spans="1:5">
      <c r="A3102" t="s">
        <v>4700</v>
      </c>
      <c r="B3102" t="s">
        <v>5</v>
      </c>
      <c r="C3102" t="s">
        <v>1735</v>
      </c>
      <c r="D3102" t="s">
        <v>6898</v>
      </c>
      <c r="E3102" t="s">
        <v>1708</v>
      </c>
    </row>
    <row r="3103" spans="1:5">
      <c r="A3103" t="s">
        <v>4701</v>
      </c>
      <c r="B3103" t="s">
        <v>5</v>
      </c>
      <c r="C3103" t="s">
        <v>1735</v>
      </c>
      <c r="D3103" t="s">
        <v>6898</v>
      </c>
      <c r="E3103" t="s">
        <v>1709</v>
      </c>
    </row>
    <row r="3104" spans="1:5">
      <c r="A3104" t="s">
        <v>4702</v>
      </c>
      <c r="B3104" t="s">
        <v>5</v>
      </c>
      <c r="C3104" t="s">
        <v>1735</v>
      </c>
      <c r="D3104" t="s">
        <v>6898</v>
      </c>
      <c r="E3104" t="s">
        <v>1710</v>
      </c>
    </row>
    <row r="3105" spans="1:5">
      <c r="A3105" t="s">
        <v>4703</v>
      </c>
      <c r="B3105" t="s">
        <v>5</v>
      </c>
      <c r="C3105" t="s">
        <v>1735</v>
      </c>
      <c r="D3105" t="s">
        <v>6898</v>
      </c>
      <c r="E3105" t="s">
        <v>1711</v>
      </c>
    </row>
    <row r="3106" spans="1:5">
      <c r="A3106" t="s">
        <v>4704</v>
      </c>
      <c r="B3106" t="s">
        <v>5</v>
      </c>
      <c r="C3106" t="s">
        <v>1735</v>
      </c>
      <c r="D3106" t="s">
        <v>6898</v>
      </c>
      <c r="E3106" t="s">
        <v>1712</v>
      </c>
    </row>
    <row r="3107" spans="1:5">
      <c r="A3107" t="s">
        <v>4705</v>
      </c>
      <c r="B3107" t="s">
        <v>5</v>
      </c>
      <c r="C3107" t="s">
        <v>1735</v>
      </c>
      <c r="D3107" t="s">
        <v>6898</v>
      </c>
      <c r="E3107" t="s">
        <v>1713</v>
      </c>
    </row>
    <row r="3108" spans="1:5">
      <c r="A3108" t="s">
        <v>4706</v>
      </c>
      <c r="B3108" t="s">
        <v>5</v>
      </c>
      <c r="C3108" t="s">
        <v>1735</v>
      </c>
      <c r="D3108" t="s">
        <v>6898</v>
      </c>
      <c r="E3108" t="s">
        <v>1714</v>
      </c>
    </row>
    <row r="3109" spans="1:5">
      <c r="A3109" t="s">
        <v>4707</v>
      </c>
      <c r="B3109" t="s">
        <v>5</v>
      </c>
      <c r="C3109" t="s">
        <v>1735</v>
      </c>
      <c r="D3109" t="s">
        <v>6898</v>
      </c>
      <c r="E3109" t="s">
        <v>1715</v>
      </c>
    </row>
    <row r="3110" spans="1:5">
      <c r="A3110" t="s">
        <v>4708</v>
      </c>
      <c r="B3110" t="s">
        <v>5</v>
      </c>
      <c r="C3110" t="s">
        <v>1735</v>
      </c>
      <c r="D3110" t="s">
        <v>6899</v>
      </c>
      <c r="E3110" t="s">
        <v>1702</v>
      </c>
    </row>
    <row r="3111" spans="1:5">
      <c r="A3111" t="s">
        <v>4709</v>
      </c>
      <c r="B3111" t="s">
        <v>5</v>
      </c>
      <c r="C3111" t="s">
        <v>1735</v>
      </c>
      <c r="D3111" t="s">
        <v>6899</v>
      </c>
      <c r="E3111" t="s">
        <v>1705</v>
      </c>
    </row>
    <row r="3112" spans="1:5">
      <c r="A3112" t="s">
        <v>4710</v>
      </c>
      <c r="B3112" t="s">
        <v>5</v>
      </c>
      <c r="C3112" t="s">
        <v>1735</v>
      </c>
      <c r="D3112" t="s">
        <v>6899</v>
      </c>
      <c r="E3112" t="s">
        <v>1706</v>
      </c>
    </row>
    <row r="3113" spans="1:5">
      <c r="A3113" t="s">
        <v>4711</v>
      </c>
      <c r="B3113" t="s">
        <v>5</v>
      </c>
      <c r="C3113" t="s">
        <v>1735</v>
      </c>
      <c r="D3113" t="s">
        <v>6899</v>
      </c>
      <c r="E3113" t="s">
        <v>1707</v>
      </c>
    </row>
    <row r="3114" spans="1:5">
      <c r="A3114" t="s">
        <v>4712</v>
      </c>
      <c r="B3114" t="s">
        <v>5</v>
      </c>
      <c r="C3114" t="s">
        <v>1735</v>
      </c>
      <c r="D3114" t="s">
        <v>6899</v>
      </c>
      <c r="E3114" t="s">
        <v>1708</v>
      </c>
    </row>
    <row r="3115" spans="1:5">
      <c r="A3115" t="s">
        <v>4713</v>
      </c>
      <c r="B3115" t="s">
        <v>5</v>
      </c>
      <c r="C3115" t="s">
        <v>1735</v>
      </c>
      <c r="D3115" t="s">
        <v>6899</v>
      </c>
      <c r="E3115" t="s">
        <v>1709</v>
      </c>
    </row>
    <row r="3116" spans="1:5">
      <c r="A3116" t="s">
        <v>4714</v>
      </c>
      <c r="B3116" t="s">
        <v>5</v>
      </c>
      <c r="C3116" t="s">
        <v>1735</v>
      </c>
      <c r="D3116" t="s">
        <v>6899</v>
      </c>
      <c r="E3116" t="s">
        <v>1710</v>
      </c>
    </row>
    <row r="3117" spans="1:5">
      <c r="A3117" t="s">
        <v>4715</v>
      </c>
      <c r="B3117" t="s">
        <v>5</v>
      </c>
      <c r="C3117" t="s">
        <v>1735</v>
      </c>
      <c r="D3117" t="s">
        <v>6899</v>
      </c>
      <c r="E3117" t="s">
        <v>1711</v>
      </c>
    </row>
    <row r="3118" spans="1:5">
      <c r="A3118" t="s">
        <v>4716</v>
      </c>
      <c r="B3118" t="s">
        <v>5</v>
      </c>
      <c r="C3118" t="s">
        <v>1735</v>
      </c>
      <c r="D3118" t="s">
        <v>6899</v>
      </c>
      <c r="E3118" t="s">
        <v>1712</v>
      </c>
    </row>
    <row r="3119" spans="1:5">
      <c r="A3119" t="s">
        <v>4717</v>
      </c>
      <c r="B3119" t="s">
        <v>5</v>
      </c>
      <c r="C3119" t="s">
        <v>1735</v>
      </c>
      <c r="D3119" t="s">
        <v>6899</v>
      </c>
      <c r="E3119" t="s">
        <v>1713</v>
      </c>
    </row>
    <row r="3120" spans="1:5">
      <c r="A3120" t="s">
        <v>4718</v>
      </c>
      <c r="B3120" t="s">
        <v>5</v>
      </c>
      <c r="C3120" t="s">
        <v>1735</v>
      </c>
      <c r="D3120" t="s">
        <v>6899</v>
      </c>
      <c r="E3120" t="s">
        <v>1714</v>
      </c>
    </row>
    <row r="3121" spans="1:5">
      <c r="A3121" t="s">
        <v>4719</v>
      </c>
      <c r="B3121" t="s">
        <v>5</v>
      </c>
      <c r="C3121" t="s">
        <v>1735</v>
      </c>
      <c r="D3121" t="s">
        <v>6899</v>
      </c>
      <c r="E3121" t="s">
        <v>1715</v>
      </c>
    </row>
    <row r="3122" spans="1:5">
      <c r="A3122" t="s">
        <v>4720</v>
      </c>
      <c r="B3122" t="s">
        <v>5</v>
      </c>
      <c r="C3122" t="s">
        <v>1735</v>
      </c>
      <c r="D3122" t="s">
        <v>6900</v>
      </c>
      <c r="E3122" t="s">
        <v>1702</v>
      </c>
    </row>
    <row r="3123" spans="1:5">
      <c r="A3123" t="s">
        <v>4721</v>
      </c>
      <c r="B3123" t="s">
        <v>5</v>
      </c>
      <c r="C3123" t="s">
        <v>1735</v>
      </c>
      <c r="D3123" t="s">
        <v>6900</v>
      </c>
      <c r="E3123" t="s">
        <v>1705</v>
      </c>
    </row>
    <row r="3124" spans="1:5">
      <c r="A3124" t="s">
        <v>4722</v>
      </c>
      <c r="B3124" t="s">
        <v>5</v>
      </c>
      <c r="C3124" t="s">
        <v>1735</v>
      </c>
      <c r="D3124" t="s">
        <v>6900</v>
      </c>
      <c r="E3124" t="s">
        <v>1706</v>
      </c>
    </row>
    <row r="3125" spans="1:5">
      <c r="A3125" t="s">
        <v>4723</v>
      </c>
      <c r="B3125" t="s">
        <v>5</v>
      </c>
      <c r="C3125" t="s">
        <v>1735</v>
      </c>
      <c r="D3125" t="s">
        <v>6900</v>
      </c>
      <c r="E3125" t="s">
        <v>1707</v>
      </c>
    </row>
    <row r="3126" spans="1:5">
      <c r="A3126" t="s">
        <v>4724</v>
      </c>
      <c r="B3126" t="s">
        <v>5</v>
      </c>
      <c r="C3126" t="s">
        <v>1735</v>
      </c>
      <c r="D3126" t="s">
        <v>6900</v>
      </c>
      <c r="E3126" t="s">
        <v>1708</v>
      </c>
    </row>
    <row r="3127" spans="1:5">
      <c r="A3127" t="s">
        <v>4725</v>
      </c>
      <c r="B3127" t="s">
        <v>5</v>
      </c>
      <c r="C3127" t="s">
        <v>1735</v>
      </c>
      <c r="D3127" t="s">
        <v>6900</v>
      </c>
      <c r="E3127" t="s">
        <v>1709</v>
      </c>
    </row>
    <row r="3128" spans="1:5">
      <c r="A3128" t="s">
        <v>4726</v>
      </c>
      <c r="B3128" t="s">
        <v>5</v>
      </c>
      <c r="C3128" t="s">
        <v>1735</v>
      </c>
      <c r="D3128" t="s">
        <v>6900</v>
      </c>
      <c r="E3128" t="s">
        <v>1710</v>
      </c>
    </row>
    <row r="3129" spans="1:5">
      <c r="A3129" t="s">
        <v>4727</v>
      </c>
      <c r="B3129" t="s">
        <v>5</v>
      </c>
      <c r="C3129" t="s">
        <v>1735</v>
      </c>
      <c r="D3129" t="s">
        <v>6900</v>
      </c>
      <c r="E3129" t="s">
        <v>1711</v>
      </c>
    </row>
    <row r="3130" spans="1:5">
      <c r="A3130" t="s">
        <v>4728</v>
      </c>
      <c r="B3130" t="s">
        <v>5</v>
      </c>
      <c r="C3130" t="s">
        <v>1735</v>
      </c>
      <c r="D3130" t="s">
        <v>6900</v>
      </c>
      <c r="E3130" t="s">
        <v>1712</v>
      </c>
    </row>
    <row r="3131" spans="1:5">
      <c r="A3131" t="s">
        <v>4729</v>
      </c>
      <c r="B3131" t="s">
        <v>5</v>
      </c>
      <c r="C3131" t="s">
        <v>1735</v>
      </c>
      <c r="D3131" t="s">
        <v>6900</v>
      </c>
      <c r="E3131" t="s">
        <v>1713</v>
      </c>
    </row>
    <row r="3132" spans="1:5">
      <c r="A3132" t="s">
        <v>4730</v>
      </c>
      <c r="B3132" t="s">
        <v>5</v>
      </c>
      <c r="C3132" t="s">
        <v>1735</v>
      </c>
      <c r="D3132" t="s">
        <v>6900</v>
      </c>
      <c r="E3132" t="s">
        <v>1714</v>
      </c>
    </row>
    <row r="3133" spans="1:5">
      <c r="A3133" t="s">
        <v>4731</v>
      </c>
      <c r="B3133" t="s">
        <v>5</v>
      </c>
      <c r="C3133" t="s">
        <v>1735</v>
      </c>
      <c r="D3133" t="s">
        <v>6900</v>
      </c>
      <c r="E3133" t="s">
        <v>1715</v>
      </c>
    </row>
    <row r="3134" spans="1:5">
      <c r="A3134" t="s">
        <v>4732</v>
      </c>
      <c r="B3134" t="s">
        <v>5</v>
      </c>
      <c r="C3134" t="s">
        <v>1735</v>
      </c>
      <c r="D3134" t="s">
        <v>6901</v>
      </c>
      <c r="E3134" t="s">
        <v>1702</v>
      </c>
    </row>
    <row r="3135" spans="1:5">
      <c r="A3135" t="s">
        <v>4733</v>
      </c>
      <c r="B3135" t="s">
        <v>5</v>
      </c>
      <c r="C3135" t="s">
        <v>1735</v>
      </c>
      <c r="D3135" t="s">
        <v>6901</v>
      </c>
      <c r="E3135" t="s">
        <v>1705</v>
      </c>
    </row>
    <row r="3136" spans="1:5">
      <c r="A3136" t="s">
        <v>4734</v>
      </c>
      <c r="B3136" t="s">
        <v>5</v>
      </c>
      <c r="C3136" t="s">
        <v>1735</v>
      </c>
      <c r="D3136" t="s">
        <v>6901</v>
      </c>
      <c r="E3136" t="s">
        <v>1706</v>
      </c>
    </row>
    <row r="3137" spans="1:5">
      <c r="A3137" t="s">
        <v>4735</v>
      </c>
      <c r="B3137" t="s">
        <v>5</v>
      </c>
      <c r="C3137" t="s">
        <v>1735</v>
      </c>
      <c r="D3137" t="s">
        <v>6901</v>
      </c>
      <c r="E3137" t="s">
        <v>1707</v>
      </c>
    </row>
    <row r="3138" spans="1:5">
      <c r="A3138" t="s">
        <v>4736</v>
      </c>
      <c r="B3138" t="s">
        <v>5</v>
      </c>
      <c r="C3138" t="s">
        <v>1735</v>
      </c>
      <c r="D3138" t="s">
        <v>6901</v>
      </c>
      <c r="E3138" t="s">
        <v>1708</v>
      </c>
    </row>
    <row r="3139" spans="1:5">
      <c r="A3139" t="s">
        <v>4737</v>
      </c>
      <c r="B3139" t="s">
        <v>5</v>
      </c>
      <c r="C3139" t="s">
        <v>1735</v>
      </c>
      <c r="D3139" t="s">
        <v>6901</v>
      </c>
      <c r="E3139" t="s">
        <v>1709</v>
      </c>
    </row>
    <row r="3140" spans="1:5">
      <c r="A3140" t="s">
        <v>4738</v>
      </c>
      <c r="B3140" t="s">
        <v>5</v>
      </c>
      <c r="C3140" t="s">
        <v>1735</v>
      </c>
      <c r="D3140" t="s">
        <v>6901</v>
      </c>
      <c r="E3140" t="s">
        <v>1710</v>
      </c>
    </row>
    <row r="3141" spans="1:5">
      <c r="A3141" t="s">
        <v>4739</v>
      </c>
      <c r="B3141" t="s">
        <v>5</v>
      </c>
      <c r="C3141" t="s">
        <v>1735</v>
      </c>
      <c r="D3141" t="s">
        <v>6901</v>
      </c>
      <c r="E3141" t="s">
        <v>1711</v>
      </c>
    </row>
    <row r="3142" spans="1:5">
      <c r="A3142" t="s">
        <v>4740</v>
      </c>
      <c r="B3142" t="s">
        <v>5</v>
      </c>
      <c r="C3142" t="s">
        <v>1735</v>
      </c>
      <c r="D3142" t="s">
        <v>6901</v>
      </c>
      <c r="E3142" t="s">
        <v>1712</v>
      </c>
    </row>
    <row r="3143" spans="1:5">
      <c r="A3143" t="s">
        <v>4741</v>
      </c>
      <c r="B3143" t="s">
        <v>5</v>
      </c>
      <c r="C3143" t="s">
        <v>1735</v>
      </c>
      <c r="D3143" t="s">
        <v>6901</v>
      </c>
      <c r="E3143" t="s">
        <v>1713</v>
      </c>
    </row>
    <row r="3144" spans="1:5">
      <c r="A3144" t="s">
        <v>4742</v>
      </c>
      <c r="B3144" t="s">
        <v>5</v>
      </c>
      <c r="C3144" t="s">
        <v>1735</v>
      </c>
      <c r="D3144" t="s">
        <v>6901</v>
      </c>
      <c r="E3144" t="s">
        <v>1714</v>
      </c>
    </row>
    <row r="3145" spans="1:5">
      <c r="A3145" t="s">
        <v>4743</v>
      </c>
      <c r="B3145" t="s">
        <v>5</v>
      </c>
      <c r="C3145" t="s">
        <v>1735</v>
      </c>
      <c r="D3145" t="s">
        <v>6901</v>
      </c>
      <c r="E3145" t="s">
        <v>1715</v>
      </c>
    </row>
    <row r="3146" spans="1:5">
      <c r="A3146" t="s">
        <v>4744</v>
      </c>
      <c r="B3146" t="s">
        <v>5</v>
      </c>
      <c r="C3146" t="s">
        <v>1735</v>
      </c>
      <c r="D3146" t="s">
        <v>6902</v>
      </c>
      <c r="E3146" t="s">
        <v>1702</v>
      </c>
    </row>
    <row r="3147" spans="1:5">
      <c r="A3147" t="s">
        <v>4745</v>
      </c>
      <c r="B3147" t="s">
        <v>5</v>
      </c>
      <c r="C3147" t="s">
        <v>1735</v>
      </c>
      <c r="D3147" t="s">
        <v>6902</v>
      </c>
      <c r="E3147" t="s">
        <v>1705</v>
      </c>
    </row>
    <row r="3148" spans="1:5">
      <c r="A3148" t="s">
        <v>4746</v>
      </c>
      <c r="B3148" t="s">
        <v>5</v>
      </c>
      <c r="C3148" t="s">
        <v>1735</v>
      </c>
      <c r="D3148" t="s">
        <v>6902</v>
      </c>
      <c r="E3148" t="s">
        <v>1706</v>
      </c>
    </row>
    <row r="3149" spans="1:5">
      <c r="A3149" t="s">
        <v>4747</v>
      </c>
      <c r="B3149" t="s">
        <v>5</v>
      </c>
      <c r="C3149" t="s">
        <v>1735</v>
      </c>
      <c r="D3149" t="s">
        <v>6902</v>
      </c>
      <c r="E3149" t="s">
        <v>1707</v>
      </c>
    </row>
    <row r="3150" spans="1:5">
      <c r="A3150" t="s">
        <v>4748</v>
      </c>
      <c r="B3150" t="s">
        <v>5</v>
      </c>
      <c r="C3150" t="s">
        <v>1735</v>
      </c>
      <c r="D3150" t="s">
        <v>6902</v>
      </c>
      <c r="E3150" t="s">
        <v>1708</v>
      </c>
    </row>
    <row r="3151" spans="1:5">
      <c r="A3151" t="s">
        <v>4749</v>
      </c>
      <c r="B3151" t="s">
        <v>5</v>
      </c>
      <c r="C3151" t="s">
        <v>1735</v>
      </c>
      <c r="D3151" t="s">
        <v>6902</v>
      </c>
      <c r="E3151" t="s">
        <v>1709</v>
      </c>
    </row>
    <row r="3152" spans="1:5">
      <c r="A3152" t="s">
        <v>4750</v>
      </c>
      <c r="B3152" t="s">
        <v>5</v>
      </c>
      <c r="C3152" t="s">
        <v>1735</v>
      </c>
      <c r="D3152" t="s">
        <v>6902</v>
      </c>
      <c r="E3152" t="s">
        <v>1710</v>
      </c>
    </row>
    <row r="3153" spans="1:5">
      <c r="A3153" t="s">
        <v>4751</v>
      </c>
      <c r="B3153" t="s">
        <v>5</v>
      </c>
      <c r="C3153" t="s">
        <v>1735</v>
      </c>
      <c r="D3153" t="s">
        <v>6902</v>
      </c>
      <c r="E3153" t="s">
        <v>1711</v>
      </c>
    </row>
    <row r="3154" spans="1:5">
      <c r="A3154" t="s">
        <v>4752</v>
      </c>
      <c r="B3154" t="s">
        <v>5</v>
      </c>
      <c r="C3154" t="s">
        <v>1735</v>
      </c>
      <c r="D3154" t="s">
        <v>6902</v>
      </c>
      <c r="E3154" t="s">
        <v>1712</v>
      </c>
    </row>
    <row r="3155" spans="1:5">
      <c r="A3155" t="s">
        <v>4753</v>
      </c>
      <c r="B3155" t="s">
        <v>5</v>
      </c>
      <c r="C3155" t="s">
        <v>1735</v>
      </c>
      <c r="D3155" t="s">
        <v>6902</v>
      </c>
      <c r="E3155" t="s">
        <v>1713</v>
      </c>
    </row>
    <row r="3156" spans="1:5">
      <c r="A3156" t="s">
        <v>4754</v>
      </c>
      <c r="B3156" t="s">
        <v>5</v>
      </c>
      <c r="C3156" t="s">
        <v>1735</v>
      </c>
      <c r="D3156" t="s">
        <v>6902</v>
      </c>
      <c r="E3156" t="s">
        <v>1714</v>
      </c>
    </row>
    <row r="3157" spans="1:5">
      <c r="A3157" t="s">
        <v>4755</v>
      </c>
      <c r="B3157" t="s">
        <v>5</v>
      </c>
      <c r="C3157" t="s">
        <v>1735</v>
      </c>
      <c r="D3157" t="s">
        <v>6902</v>
      </c>
      <c r="E3157" t="s">
        <v>1715</v>
      </c>
    </row>
    <row r="3158" spans="1:5">
      <c r="A3158" t="s">
        <v>4756</v>
      </c>
      <c r="B3158" t="s">
        <v>5</v>
      </c>
      <c r="C3158" t="s">
        <v>1735</v>
      </c>
      <c r="D3158" t="s">
        <v>6903</v>
      </c>
      <c r="E3158" t="s">
        <v>1702</v>
      </c>
    </row>
    <row r="3159" spans="1:5">
      <c r="A3159" t="s">
        <v>4757</v>
      </c>
      <c r="B3159" t="s">
        <v>5</v>
      </c>
      <c r="C3159" t="s">
        <v>1735</v>
      </c>
      <c r="D3159" t="s">
        <v>6903</v>
      </c>
      <c r="E3159" t="s">
        <v>1705</v>
      </c>
    </row>
    <row r="3160" spans="1:5">
      <c r="A3160" t="s">
        <v>4758</v>
      </c>
      <c r="B3160" t="s">
        <v>5</v>
      </c>
      <c r="C3160" t="s">
        <v>1735</v>
      </c>
      <c r="D3160" t="s">
        <v>6903</v>
      </c>
      <c r="E3160" t="s">
        <v>1706</v>
      </c>
    </row>
    <row r="3161" spans="1:5">
      <c r="A3161" t="s">
        <v>4759</v>
      </c>
      <c r="B3161" t="s">
        <v>5</v>
      </c>
      <c r="C3161" t="s">
        <v>1735</v>
      </c>
      <c r="D3161" t="s">
        <v>6903</v>
      </c>
      <c r="E3161" t="s">
        <v>1707</v>
      </c>
    </row>
    <row r="3162" spans="1:5">
      <c r="A3162" t="s">
        <v>4760</v>
      </c>
      <c r="B3162" t="s">
        <v>5</v>
      </c>
      <c r="C3162" t="s">
        <v>1735</v>
      </c>
      <c r="D3162" t="s">
        <v>6903</v>
      </c>
      <c r="E3162" t="s">
        <v>1708</v>
      </c>
    </row>
    <row r="3163" spans="1:5">
      <c r="A3163" t="s">
        <v>4761</v>
      </c>
      <c r="B3163" t="s">
        <v>5</v>
      </c>
      <c r="C3163" t="s">
        <v>1735</v>
      </c>
      <c r="D3163" t="s">
        <v>6903</v>
      </c>
      <c r="E3163" t="s">
        <v>1709</v>
      </c>
    </row>
    <row r="3164" spans="1:5">
      <c r="A3164" t="s">
        <v>4762</v>
      </c>
      <c r="B3164" t="s">
        <v>5</v>
      </c>
      <c r="C3164" t="s">
        <v>1735</v>
      </c>
      <c r="D3164" t="s">
        <v>6903</v>
      </c>
      <c r="E3164" t="s">
        <v>1710</v>
      </c>
    </row>
    <row r="3165" spans="1:5">
      <c r="A3165" t="s">
        <v>4763</v>
      </c>
      <c r="B3165" t="s">
        <v>5</v>
      </c>
      <c r="C3165" t="s">
        <v>1735</v>
      </c>
      <c r="D3165" t="s">
        <v>6903</v>
      </c>
      <c r="E3165" t="s">
        <v>1711</v>
      </c>
    </row>
    <row r="3166" spans="1:5">
      <c r="A3166" t="s">
        <v>4764</v>
      </c>
      <c r="B3166" t="s">
        <v>5</v>
      </c>
      <c r="C3166" t="s">
        <v>1735</v>
      </c>
      <c r="D3166" t="s">
        <v>6903</v>
      </c>
      <c r="E3166" t="s">
        <v>1712</v>
      </c>
    </row>
    <row r="3167" spans="1:5">
      <c r="A3167" t="s">
        <v>4765</v>
      </c>
      <c r="B3167" t="s">
        <v>5</v>
      </c>
      <c r="C3167" t="s">
        <v>1735</v>
      </c>
      <c r="D3167" t="s">
        <v>6903</v>
      </c>
      <c r="E3167" t="s">
        <v>1713</v>
      </c>
    </row>
    <row r="3168" spans="1:5">
      <c r="A3168" t="s">
        <v>4766</v>
      </c>
      <c r="B3168" t="s">
        <v>5</v>
      </c>
      <c r="C3168" t="s">
        <v>1735</v>
      </c>
      <c r="D3168" t="s">
        <v>6903</v>
      </c>
      <c r="E3168" t="s">
        <v>1714</v>
      </c>
    </row>
    <row r="3169" spans="1:5">
      <c r="A3169" t="s">
        <v>4767</v>
      </c>
      <c r="B3169" t="s">
        <v>5</v>
      </c>
      <c r="C3169" t="s">
        <v>1735</v>
      </c>
      <c r="D3169" t="s">
        <v>6903</v>
      </c>
      <c r="E3169" t="s">
        <v>1715</v>
      </c>
    </row>
    <row r="3170" spans="1:5">
      <c r="A3170" t="s">
        <v>4768</v>
      </c>
      <c r="B3170" t="s">
        <v>5</v>
      </c>
      <c r="C3170" t="s">
        <v>1735</v>
      </c>
      <c r="D3170" t="s">
        <v>6904</v>
      </c>
      <c r="E3170" t="s">
        <v>1702</v>
      </c>
    </row>
    <row r="3171" spans="1:5">
      <c r="A3171" t="s">
        <v>4769</v>
      </c>
      <c r="B3171" t="s">
        <v>5</v>
      </c>
      <c r="C3171" t="s">
        <v>1735</v>
      </c>
      <c r="D3171" t="s">
        <v>6904</v>
      </c>
      <c r="E3171" t="s">
        <v>1705</v>
      </c>
    </row>
    <row r="3172" spans="1:5">
      <c r="A3172" t="s">
        <v>4770</v>
      </c>
      <c r="B3172" t="s">
        <v>5</v>
      </c>
      <c r="C3172" t="s">
        <v>1735</v>
      </c>
      <c r="D3172" t="s">
        <v>6904</v>
      </c>
      <c r="E3172" t="s">
        <v>1706</v>
      </c>
    </row>
    <row r="3173" spans="1:5">
      <c r="A3173" t="s">
        <v>4771</v>
      </c>
      <c r="B3173" t="s">
        <v>5</v>
      </c>
      <c r="C3173" t="s">
        <v>1735</v>
      </c>
      <c r="D3173" t="s">
        <v>6904</v>
      </c>
      <c r="E3173" t="s">
        <v>1707</v>
      </c>
    </row>
    <row r="3174" spans="1:5">
      <c r="A3174" t="s">
        <v>4772</v>
      </c>
      <c r="B3174" t="s">
        <v>5</v>
      </c>
      <c r="C3174" t="s">
        <v>1735</v>
      </c>
      <c r="D3174" t="s">
        <v>6904</v>
      </c>
      <c r="E3174" t="s">
        <v>1708</v>
      </c>
    </row>
    <row r="3175" spans="1:5">
      <c r="A3175" t="s">
        <v>4773</v>
      </c>
      <c r="B3175" t="s">
        <v>5</v>
      </c>
      <c r="C3175" t="s">
        <v>1735</v>
      </c>
      <c r="D3175" t="s">
        <v>6904</v>
      </c>
      <c r="E3175" t="s">
        <v>1709</v>
      </c>
    </row>
    <row r="3176" spans="1:5">
      <c r="A3176" t="s">
        <v>4774</v>
      </c>
      <c r="B3176" t="s">
        <v>5</v>
      </c>
      <c r="C3176" t="s">
        <v>1735</v>
      </c>
      <c r="D3176" t="s">
        <v>6904</v>
      </c>
      <c r="E3176" t="s">
        <v>1710</v>
      </c>
    </row>
    <row r="3177" spans="1:5">
      <c r="A3177" t="s">
        <v>4775</v>
      </c>
      <c r="B3177" t="s">
        <v>5</v>
      </c>
      <c r="C3177" t="s">
        <v>1735</v>
      </c>
      <c r="D3177" t="s">
        <v>6904</v>
      </c>
      <c r="E3177" t="s">
        <v>1711</v>
      </c>
    </row>
    <row r="3178" spans="1:5">
      <c r="A3178" t="s">
        <v>4776</v>
      </c>
      <c r="B3178" t="s">
        <v>5</v>
      </c>
      <c r="C3178" t="s">
        <v>1735</v>
      </c>
      <c r="D3178" t="s">
        <v>6904</v>
      </c>
      <c r="E3178" t="s">
        <v>1712</v>
      </c>
    </row>
    <row r="3179" spans="1:5">
      <c r="A3179" t="s">
        <v>4777</v>
      </c>
      <c r="B3179" t="s">
        <v>5</v>
      </c>
      <c r="C3179" t="s">
        <v>1735</v>
      </c>
      <c r="D3179" t="s">
        <v>6904</v>
      </c>
      <c r="E3179" t="s">
        <v>1713</v>
      </c>
    </row>
    <row r="3180" spans="1:5">
      <c r="A3180" t="s">
        <v>4778</v>
      </c>
      <c r="B3180" t="s">
        <v>5</v>
      </c>
      <c r="C3180" t="s">
        <v>1735</v>
      </c>
      <c r="D3180" t="s">
        <v>6904</v>
      </c>
      <c r="E3180" t="s">
        <v>1714</v>
      </c>
    </row>
    <row r="3181" spans="1:5">
      <c r="A3181" t="s">
        <v>4779</v>
      </c>
      <c r="B3181" t="s">
        <v>5</v>
      </c>
      <c r="C3181" t="s">
        <v>1735</v>
      </c>
      <c r="D3181" t="s">
        <v>6904</v>
      </c>
      <c r="E3181" t="s">
        <v>1715</v>
      </c>
    </row>
    <row r="3182" spans="1:5">
      <c r="A3182" t="s">
        <v>4780</v>
      </c>
      <c r="B3182" t="s">
        <v>5</v>
      </c>
      <c r="C3182" t="s">
        <v>1736</v>
      </c>
      <c r="D3182" t="s">
        <v>6880</v>
      </c>
      <c r="E3182" t="s">
        <v>1702</v>
      </c>
    </row>
    <row r="3183" spans="1:5">
      <c r="A3183" t="s">
        <v>4781</v>
      </c>
      <c r="B3183" t="s">
        <v>5</v>
      </c>
      <c r="C3183" t="s">
        <v>1736</v>
      </c>
      <c r="D3183" t="s">
        <v>6880</v>
      </c>
      <c r="E3183" t="s">
        <v>1705</v>
      </c>
    </row>
    <row r="3184" spans="1:5">
      <c r="A3184" t="s">
        <v>4782</v>
      </c>
      <c r="B3184" t="s">
        <v>5</v>
      </c>
      <c r="C3184" t="s">
        <v>1736</v>
      </c>
      <c r="D3184" t="s">
        <v>6880</v>
      </c>
      <c r="E3184" t="s">
        <v>1706</v>
      </c>
    </row>
    <row r="3185" spans="1:5">
      <c r="A3185" t="s">
        <v>4783</v>
      </c>
      <c r="B3185" t="s">
        <v>5</v>
      </c>
      <c r="C3185" t="s">
        <v>1736</v>
      </c>
      <c r="D3185" t="s">
        <v>6880</v>
      </c>
      <c r="E3185" t="s">
        <v>1707</v>
      </c>
    </row>
    <row r="3186" spans="1:5">
      <c r="A3186" t="s">
        <v>4784</v>
      </c>
      <c r="B3186" t="s">
        <v>5</v>
      </c>
      <c r="C3186" t="s">
        <v>1736</v>
      </c>
      <c r="D3186" t="s">
        <v>6880</v>
      </c>
      <c r="E3186" t="s">
        <v>1708</v>
      </c>
    </row>
    <row r="3187" spans="1:5">
      <c r="A3187" t="s">
        <v>4785</v>
      </c>
      <c r="B3187" t="s">
        <v>5</v>
      </c>
      <c r="C3187" t="s">
        <v>1736</v>
      </c>
      <c r="D3187" t="s">
        <v>6880</v>
      </c>
      <c r="E3187" t="s">
        <v>1709</v>
      </c>
    </row>
    <row r="3188" spans="1:5">
      <c r="A3188" t="s">
        <v>4786</v>
      </c>
      <c r="B3188" t="s">
        <v>5</v>
      </c>
      <c r="C3188" t="s">
        <v>1736</v>
      </c>
      <c r="D3188" t="s">
        <v>6880</v>
      </c>
      <c r="E3188" t="s">
        <v>1710</v>
      </c>
    </row>
    <row r="3189" spans="1:5">
      <c r="A3189" t="s">
        <v>4787</v>
      </c>
      <c r="B3189" t="s">
        <v>5</v>
      </c>
      <c r="C3189" t="s">
        <v>1736</v>
      </c>
      <c r="D3189" t="s">
        <v>6880</v>
      </c>
      <c r="E3189" t="s">
        <v>1711</v>
      </c>
    </row>
    <row r="3190" spans="1:5">
      <c r="A3190" t="s">
        <v>4788</v>
      </c>
      <c r="B3190" t="s">
        <v>5</v>
      </c>
      <c r="C3190" t="s">
        <v>1736</v>
      </c>
      <c r="D3190" t="s">
        <v>6880</v>
      </c>
      <c r="E3190" t="s">
        <v>1712</v>
      </c>
    </row>
    <row r="3191" spans="1:5">
      <c r="A3191" t="s">
        <v>4789</v>
      </c>
      <c r="B3191" t="s">
        <v>5</v>
      </c>
      <c r="C3191" t="s">
        <v>1736</v>
      </c>
      <c r="D3191" t="s">
        <v>6880</v>
      </c>
      <c r="E3191" t="s">
        <v>1713</v>
      </c>
    </row>
    <row r="3192" spans="1:5">
      <c r="A3192" t="s">
        <v>4790</v>
      </c>
      <c r="B3192" t="s">
        <v>5</v>
      </c>
      <c r="C3192" t="s">
        <v>1736</v>
      </c>
      <c r="D3192" t="s">
        <v>6880</v>
      </c>
      <c r="E3192" t="s">
        <v>1714</v>
      </c>
    </row>
    <row r="3193" spans="1:5">
      <c r="A3193" t="s">
        <v>4791</v>
      </c>
      <c r="B3193" t="s">
        <v>5</v>
      </c>
      <c r="C3193" t="s">
        <v>1736</v>
      </c>
      <c r="D3193" t="s">
        <v>6880</v>
      </c>
      <c r="E3193" t="s">
        <v>1715</v>
      </c>
    </row>
    <row r="3194" spans="1:5">
      <c r="A3194" t="s">
        <v>4792</v>
      </c>
      <c r="B3194" t="s">
        <v>5</v>
      </c>
      <c r="C3194" t="s">
        <v>1736</v>
      </c>
      <c r="D3194" t="s">
        <v>6881</v>
      </c>
      <c r="E3194" t="s">
        <v>1702</v>
      </c>
    </row>
    <row r="3195" spans="1:5">
      <c r="A3195" t="s">
        <v>4793</v>
      </c>
      <c r="B3195" t="s">
        <v>5</v>
      </c>
      <c r="C3195" t="s">
        <v>1736</v>
      </c>
      <c r="D3195" t="s">
        <v>6881</v>
      </c>
      <c r="E3195" t="s">
        <v>1705</v>
      </c>
    </row>
    <row r="3196" spans="1:5">
      <c r="A3196" t="s">
        <v>4794</v>
      </c>
      <c r="B3196" t="s">
        <v>5</v>
      </c>
      <c r="C3196" t="s">
        <v>1736</v>
      </c>
      <c r="D3196" t="s">
        <v>6881</v>
      </c>
      <c r="E3196" t="s">
        <v>1706</v>
      </c>
    </row>
    <row r="3197" spans="1:5">
      <c r="A3197" t="s">
        <v>4795</v>
      </c>
      <c r="B3197" t="s">
        <v>5</v>
      </c>
      <c r="C3197" t="s">
        <v>1736</v>
      </c>
      <c r="D3197" t="s">
        <v>6881</v>
      </c>
      <c r="E3197" t="s">
        <v>1707</v>
      </c>
    </row>
    <row r="3198" spans="1:5">
      <c r="A3198" t="s">
        <v>4796</v>
      </c>
      <c r="B3198" t="s">
        <v>5</v>
      </c>
      <c r="C3198" t="s">
        <v>1736</v>
      </c>
      <c r="D3198" t="s">
        <v>6881</v>
      </c>
      <c r="E3198" t="s">
        <v>1708</v>
      </c>
    </row>
    <row r="3199" spans="1:5">
      <c r="A3199" t="s">
        <v>4797</v>
      </c>
      <c r="B3199" t="s">
        <v>5</v>
      </c>
      <c r="C3199" t="s">
        <v>1736</v>
      </c>
      <c r="D3199" t="s">
        <v>6881</v>
      </c>
      <c r="E3199" t="s">
        <v>1709</v>
      </c>
    </row>
    <row r="3200" spans="1:5">
      <c r="A3200" t="s">
        <v>4798</v>
      </c>
      <c r="B3200" t="s">
        <v>5</v>
      </c>
      <c r="C3200" t="s">
        <v>1736</v>
      </c>
      <c r="D3200" t="s">
        <v>6881</v>
      </c>
      <c r="E3200" t="s">
        <v>1710</v>
      </c>
    </row>
    <row r="3201" spans="1:5">
      <c r="A3201" t="s">
        <v>4799</v>
      </c>
      <c r="B3201" t="s">
        <v>5</v>
      </c>
      <c r="C3201" t="s">
        <v>1736</v>
      </c>
      <c r="D3201" t="s">
        <v>6881</v>
      </c>
      <c r="E3201" t="s">
        <v>1711</v>
      </c>
    </row>
    <row r="3202" spans="1:5">
      <c r="A3202" t="s">
        <v>4800</v>
      </c>
      <c r="B3202" t="s">
        <v>5</v>
      </c>
      <c r="C3202" t="s">
        <v>1736</v>
      </c>
      <c r="D3202" t="s">
        <v>6881</v>
      </c>
      <c r="E3202" t="s">
        <v>1712</v>
      </c>
    </row>
    <row r="3203" spans="1:5">
      <c r="A3203" t="s">
        <v>4801</v>
      </c>
      <c r="B3203" t="s">
        <v>5</v>
      </c>
      <c r="C3203" t="s">
        <v>1736</v>
      </c>
      <c r="D3203" t="s">
        <v>6881</v>
      </c>
      <c r="E3203" t="s">
        <v>1713</v>
      </c>
    </row>
    <row r="3204" spans="1:5">
      <c r="A3204" t="s">
        <v>4802</v>
      </c>
      <c r="B3204" t="s">
        <v>5</v>
      </c>
      <c r="C3204" t="s">
        <v>1736</v>
      </c>
      <c r="D3204" t="s">
        <v>6881</v>
      </c>
      <c r="E3204" t="s">
        <v>1714</v>
      </c>
    </row>
    <row r="3205" spans="1:5">
      <c r="A3205" t="s">
        <v>4803</v>
      </c>
      <c r="B3205" t="s">
        <v>5</v>
      </c>
      <c r="C3205" t="s">
        <v>1736</v>
      </c>
      <c r="D3205" t="s">
        <v>6881</v>
      </c>
      <c r="E3205" t="s">
        <v>1715</v>
      </c>
    </row>
    <row r="3206" spans="1:5">
      <c r="A3206" t="s">
        <v>4804</v>
      </c>
      <c r="B3206" t="s">
        <v>5</v>
      </c>
      <c r="C3206" t="s">
        <v>1736</v>
      </c>
      <c r="D3206" t="s">
        <v>6882</v>
      </c>
      <c r="E3206" t="s">
        <v>1702</v>
      </c>
    </row>
    <row r="3207" spans="1:5">
      <c r="A3207" t="s">
        <v>4805</v>
      </c>
      <c r="B3207" t="s">
        <v>5</v>
      </c>
      <c r="C3207" t="s">
        <v>1736</v>
      </c>
      <c r="D3207" t="s">
        <v>6882</v>
      </c>
      <c r="E3207" t="s">
        <v>1705</v>
      </c>
    </row>
    <row r="3208" spans="1:5">
      <c r="A3208" t="s">
        <v>4806</v>
      </c>
      <c r="B3208" t="s">
        <v>5</v>
      </c>
      <c r="C3208" t="s">
        <v>1736</v>
      </c>
      <c r="D3208" t="s">
        <v>6882</v>
      </c>
      <c r="E3208" t="s">
        <v>1706</v>
      </c>
    </row>
    <row r="3209" spans="1:5">
      <c r="A3209" t="s">
        <v>4807</v>
      </c>
      <c r="B3209" t="s">
        <v>5</v>
      </c>
      <c r="C3209" t="s">
        <v>1736</v>
      </c>
      <c r="D3209" t="s">
        <v>6882</v>
      </c>
      <c r="E3209" t="s">
        <v>1707</v>
      </c>
    </row>
    <row r="3210" spans="1:5">
      <c r="A3210" t="s">
        <v>4808</v>
      </c>
      <c r="B3210" t="s">
        <v>5</v>
      </c>
      <c r="C3210" t="s">
        <v>1736</v>
      </c>
      <c r="D3210" t="s">
        <v>6882</v>
      </c>
      <c r="E3210" t="s">
        <v>1708</v>
      </c>
    </row>
    <row r="3211" spans="1:5">
      <c r="A3211" t="s">
        <v>4809</v>
      </c>
      <c r="B3211" t="s">
        <v>5</v>
      </c>
      <c r="C3211" t="s">
        <v>1736</v>
      </c>
      <c r="D3211" t="s">
        <v>6882</v>
      </c>
      <c r="E3211" t="s">
        <v>1709</v>
      </c>
    </row>
    <row r="3212" spans="1:5">
      <c r="A3212" t="s">
        <v>4810</v>
      </c>
      <c r="B3212" t="s">
        <v>5</v>
      </c>
      <c r="C3212" t="s">
        <v>1736</v>
      </c>
      <c r="D3212" t="s">
        <v>6882</v>
      </c>
      <c r="E3212" t="s">
        <v>1710</v>
      </c>
    </row>
    <row r="3213" spans="1:5">
      <c r="A3213" t="s">
        <v>4811</v>
      </c>
      <c r="B3213" t="s">
        <v>5</v>
      </c>
      <c r="C3213" t="s">
        <v>1736</v>
      </c>
      <c r="D3213" t="s">
        <v>6882</v>
      </c>
      <c r="E3213" t="s">
        <v>1711</v>
      </c>
    </row>
    <row r="3214" spans="1:5">
      <c r="A3214" t="s">
        <v>4812</v>
      </c>
      <c r="B3214" t="s">
        <v>5</v>
      </c>
      <c r="C3214" t="s">
        <v>1736</v>
      </c>
      <c r="D3214" t="s">
        <v>6882</v>
      </c>
      <c r="E3214" t="s">
        <v>1712</v>
      </c>
    </row>
    <row r="3215" spans="1:5">
      <c r="A3215" t="s">
        <v>4813</v>
      </c>
      <c r="B3215" t="s">
        <v>5</v>
      </c>
      <c r="C3215" t="s">
        <v>1736</v>
      </c>
      <c r="D3215" t="s">
        <v>6882</v>
      </c>
      <c r="E3215" t="s">
        <v>1713</v>
      </c>
    </row>
    <row r="3216" spans="1:5">
      <c r="A3216" t="s">
        <v>4814</v>
      </c>
      <c r="B3216" t="s">
        <v>5</v>
      </c>
      <c r="C3216" t="s">
        <v>1736</v>
      </c>
      <c r="D3216" t="s">
        <v>6882</v>
      </c>
      <c r="E3216" t="s">
        <v>1714</v>
      </c>
    </row>
    <row r="3217" spans="1:5">
      <c r="A3217" t="s">
        <v>4815</v>
      </c>
      <c r="B3217" t="s">
        <v>5</v>
      </c>
      <c r="C3217" t="s">
        <v>1736</v>
      </c>
      <c r="D3217" t="s">
        <v>6882</v>
      </c>
      <c r="E3217" t="s">
        <v>1715</v>
      </c>
    </row>
    <row r="3218" spans="1:5">
      <c r="A3218" t="s">
        <v>4816</v>
      </c>
      <c r="B3218" t="s">
        <v>5</v>
      </c>
      <c r="C3218" t="s">
        <v>1736</v>
      </c>
      <c r="D3218" t="s">
        <v>6883</v>
      </c>
      <c r="E3218" t="s">
        <v>1702</v>
      </c>
    </row>
    <row r="3219" spans="1:5">
      <c r="A3219" t="s">
        <v>4817</v>
      </c>
      <c r="B3219" t="s">
        <v>5</v>
      </c>
      <c r="C3219" t="s">
        <v>1736</v>
      </c>
      <c r="D3219" t="s">
        <v>6883</v>
      </c>
      <c r="E3219" t="s">
        <v>1705</v>
      </c>
    </row>
    <row r="3220" spans="1:5">
      <c r="A3220" t="s">
        <v>4818</v>
      </c>
      <c r="B3220" t="s">
        <v>5</v>
      </c>
      <c r="C3220" t="s">
        <v>1736</v>
      </c>
      <c r="D3220" t="s">
        <v>6883</v>
      </c>
      <c r="E3220" t="s">
        <v>1706</v>
      </c>
    </row>
    <row r="3221" spans="1:5">
      <c r="A3221" t="s">
        <v>4819</v>
      </c>
      <c r="B3221" t="s">
        <v>5</v>
      </c>
      <c r="C3221" t="s">
        <v>1736</v>
      </c>
      <c r="D3221" t="s">
        <v>6883</v>
      </c>
      <c r="E3221" t="s">
        <v>1707</v>
      </c>
    </row>
    <row r="3222" spans="1:5">
      <c r="A3222" t="s">
        <v>4820</v>
      </c>
      <c r="B3222" t="s">
        <v>5</v>
      </c>
      <c r="C3222" t="s">
        <v>1736</v>
      </c>
      <c r="D3222" t="s">
        <v>6883</v>
      </c>
      <c r="E3222" t="s">
        <v>1708</v>
      </c>
    </row>
    <row r="3223" spans="1:5">
      <c r="A3223" t="s">
        <v>4821</v>
      </c>
      <c r="B3223" t="s">
        <v>5</v>
      </c>
      <c r="C3223" t="s">
        <v>1736</v>
      </c>
      <c r="D3223" t="s">
        <v>6883</v>
      </c>
      <c r="E3223" t="s">
        <v>1709</v>
      </c>
    </row>
    <row r="3224" spans="1:5">
      <c r="A3224" t="s">
        <v>4822</v>
      </c>
      <c r="B3224" t="s">
        <v>5</v>
      </c>
      <c r="C3224" t="s">
        <v>1736</v>
      </c>
      <c r="D3224" t="s">
        <v>6883</v>
      </c>
      <c r="E3224" t="s">
        <v>1710</v>
      </c>
    </row>
    <row r="3225" spans="1:5">
      <c r="A3225" t="s">
        <v>4823</v>
      </c>
      <c r="B3225" t="s">
        <v>5</v>
      </c>
      <c r="C3225" t="s">
        <v>1736</v>
      </c>
      <c r="D3225" t="s">
        <v>6883</v>
      </c>
      <c r="E3225" t="s">
        <v>1711</v>
      </c>
    </row>
    <row r="3226" spans="1:5">
      <c r="A3226" t="s">
        <v>4824</v>
      </c>
      <c r="B3226" t="s">
        <v>5</v>
      </c>
      <c r="C3226" t="s">
        <v>1736</v>
      </c>
      <c r="D3226" t="s">
        <v>6883</v>
      </c>
      <c r="E3226" t="s">
        <v>1712</v>
      </c>
    </row>
    <row r="3227" spans="1:5">
      <c r="A3227" t="s">
        <v>4825</v>
      </c>
      <c r="B3227" t="s">
        <v>5</v>
      </c>
      <c r="C3227" t="s">
        <v>1736</v>
      </c>
      <c r="D3227" t="s">
        <v>6883</v>
      </c>
      <c r="E3227" t="s">
        <v>1713</v>
      </c>
    </row>
    <row r="3228" spans="1:5">
      <c r="A3228" t="s">
        <v>4826</v>
      </c>
      <c r="B3228" t="s">
        <v>5</v>
      </c>
      <c r="C3228" t="s">
        <v>1736</v>
      </c>
      <c r="D3228" t="s">
        <v>6883</v>
      </c>
      <c r="E3228" t="s">
        <v>1714</v>
      </c>
    </row>
    <row r="3229" spans="1:5">
      <c r="A3229" t="s">
        <v>4827</v>
      </c>
      <c r="B3229" t="s">
        <v>5</v>
      </c>
      <c r="C3229" t="s">
        <v>1736</v>
      </c>
      <c r="D3229" t="s">
        <v>6883</v>
      </c>
      <c r="E3229" t="s">
        <v>1715</v>
      </c>
    </row>
    <row r="3230" spans="1:5">
      <c r="A3230" t="s">
        <v>4828</v>
      </c>
      <c r="B3230" t="s">
        <v>5</v>
      </c>
      <c r="C3230" t="s">
        <v>1736</v>
      </c>
      <c r="D3230" t="s">
        <v>6884</v>
      </c>
      <c r="E3230" t="s">
        <v>1702</v>
      </c>
    </row>
    <row r="3231" spans="1:5">
      <c r="A3231" t="s">
        <v>4829</v>
      </c>
      <c r="B3231" t="s">
        <v>5</v>
      </c>
      <c r="C3231" t="s">
        <v>1736</v>
      </c>
      <c r="D3231" t="s">
        <v>6884</v>
      </c>
      <c r="E3231" t="s">
        <v>1705</v>
      </c>
    </row>
    <row r="3232" spans="1:5">
      <c r="A3232" t="s">
        <v>4830</v>
      </c>
      <c r="B3232" t="s">
        <v>5</v>
      </c>
      <c r="C3232" t="s">
        <v>1736</v>
      </c>
      <c r="D3232" t="s">
        <v>6884</v>
      </c>
      <c r="E3232" t="s">
        <v>1706</v>
      </c>
    </row>
    <row r="3233" spans="1:5">
      <c r="A3233" t="s">
        <v>4831</v>
      </c>
      <c r="B3233" t="s">
        <v>5</v>
      </c>
      <c r="C3233" t="s">
        <v>1736</v>
      </c>
      <c r="D3233" t="s">
        <v>6884</v>
      </c>
      <c r="E3233" t="s">
        <v>1707</v>
      </c>
    </row>
    <row r="3234" spans="1:5">
      <c r="A3234" t="s">
        <v>4832</v>
      </c>
      <c r="B3234" t="s">
        <v>5</v>
      </c>
      <c r="C3234" t="s">
        <v>1736</v>
      </c>
      <c r="D3234" t="s">
        <v>6884</v>
      </c>
      <c r="E3234" t="s">
        <v>1708</v>
      </c>
    </row>
    <row r="3235" spans="1:5">
      <c r="A3235" t="s">
        <v>4833</v>
      </c>
      <c r="B3235" t="s">
        <v>5</v>
      </c>
      <c r="C3235" t="s">
        <v>1736</v>
      </c>
      <c r="D3235" t="s">
        <v>6884</v>
      </c>
      <c r="E3235" t="s">
        <v>1709</v>
      </c>
    </row>
    <row r="3236" spans="1:5">
      <c r="A3236" t="s">
        <v>4834</v>
      </c>
      <c r="B3236" t="s">
        <v>5</v>
      </c>
      <c r="C3236" t="s">
        <v>1736</v>
      </c>
      <c r="D3236" t="s">
        <v>6884</v>
      </c>
      <c r="E3236" t="s">
        <v>1710</v>
      </c>
    </row>
    <row r="3237" spans="1:5">
      <c r="A3237" t="s">
        <v>4835</v>
      </c>
      <c r="B3237" t="s">
        <v>5</v>
      </c>
      <c r="C3237" t="s">
        <v>1736</v>
      </c>
      <c r="D3237" t="s">
        <v>6884</v>
      </c>
      <c r="E3237" t="s">
        <v>1711</v>
      </c>
    </row>
    <row r="3238" spans="1:5">
      <c r="A3238" t="s">
        <v>4836</v>
      </c>
      <c r="B3238" t="s">
        <v>5</v>
      </c>
      <c r="C3238" t="s">
        <v>1736</v>
      </c>
      <c r="D3238" t="s">
        <v>6884</v>
      </c>
      <c r="E3238" t="s">
        <v>1712</v>
      </c>
    </row>
    <row r="3239" spans="1:5">
      <c r="A3239" t="s">
        <v>4837</v>
      </c>
      <c r="B3239" t="s">
        <v>5</v>
      </c>
      <c r="C3239" t="s">
        <v>1736</v>
      </c>
      <c r="D3239" t="s">
        <v>6884</v>
      </c>
      <c r="E3239" t="s">
        <v>1713</v>
      </c>
    </row>
    <row r="3240" spans="1:5">
      <c r="A3240" t="s">
        <v>4838</v>
      </c>
      <c r="B3240" t="s">
        <v>5</v>
      </c>
      <c r="C3240" t="s">
        <v>1736</v>
      </c>
      <c r="D3240" t="s">
        <v>6884</v>
      </c>
      <c r="E3240" t="s">
        <v>1714</v>
      </c>
    </row>
    <row r="3241" spans="1:5">
      <c r="A3241" t="s">
        <v>4839</v>
      </c>
      <c r="B3241" t="s">
        <v>5</v>
      </c>
      <c r="C3241" t="s">
        <v>1736</v>
      </c>
      <c r="D3241" t="s">
        <v>6884</v>
      </c>
      <c r="E3241" t="s">
        <v>1715</v>
      </c>
    </row>
    <row r="3242" spans="1:5">
      <c r="A3242" t="s">
        <v>4840</v>
      </c>
      <c r="B3242" t="s">
        <v>5</v>
      </c>
      <c r="C3242" t="s">
        <v>1736</v>
      </c>
      <c r="D3242" t="s">
        <v>6885</v>
      </c>
      <c r="E3242" t="s">
        <v>1702</v>
      </c>
    </row>
    <row r="3243" spans="1:5">
      <c r="A3243" t="s">
        <v>4841</v>
      </c>
      <c r="B3243" t="s">
        <v>5</v>
      </c>
      <c r="C3243" t="s">
        <v>1736</v>
      </c>
      <c r="D3243" t="s">
        <v>6885</v>
      </c>
      <c r="E3243" t="s">
        <v>1705</v>
      </c>
    </row>
    <row r="3244" spans="1:5">
      <c r="A3244" t="s">
        <v>4842</v>
      </c>
      <c r="B3244" t="s">
        <v>5</v>
      </c>
      <c r="C3244" t="s">
        <v>1736</v>
      </c>
      <c r="D3244" t="s">
        <v>6885</v>
      </c>
      <c r="E3244" t="s">
        <v>1706</v>
      </c>
    </row>
    <row r="3245" spans="1:5">
      <c r="A3245" t="s">
        <v>4843</v>
      </c>
      <c r="B3245" t="s">
        <v>5</v>
      </c>
      <c r="C3245" t="s">
        <v>1736</v>
      </c>
      <c r="D3245" t="s">
        <v>6885</v>
      </c>
      <c r="E3245" t="s">
        <v>1707</v>
      </c>
    </row>
    <row r="3246" spans="1:5">
      <c r="A3246" t="s">
        <v>4844</v>
      </c>
      <c r="B3246" t="s">
        <v>5</v>
      </c>
      <c r="C3246" t="s">
        <v>1736</v>
      </c>
      <c r="D3246" t="s">
        <v>6885</v>
      </c>
      <c r="E3246" t="s">
        <v>1708</v>
      </c>
    </row>
    <row r="3247" spans="1:5">
      <c r="A3247" t="s">
        <v>4845</v>
      </c>
      <c r="B3247" t="s">
        <v>5</v>
      </c>
      <c r="C3247" t="s">
        <v>1736</v>
      </c>
      <c r="D3247" t="s">
        <v>6885</v>
      </c>
      <c r="E3247" t="s">
        <v>1709</v>
      </c>
    </row>
    <row r="3248" spans="1:5">
      <c r="A3248" t="s">
        <v>4846</v>
      </c>
      <c r="B3248" t="s">
        <v>5</v>
      </c>
      <c r="C3248" t="s">
        <v>1736</v>
      </c>
      <c r="D3248" t="s">
        <v>6885</v>
      </c>
      <c r="E3248" t="s">
        <v>1710</v>
      </c>
    </row>
    <row r="3249" spans="1:5">
      <c r="A3249" t="s">
        <v>4847</v>
      </c>
      <c r="B3249" t="s">
        <v>5</v>
      </c>
      <c r="C3249" t="s">
        <v>1736</v>
      </c>
      <c r="D3249" t="s">
        <v>6885</v>
      </c>
      <c r="E3249" t="s">
        <v>1711</v>
      </c>
    </row>
    <row r="3250" spans="1:5">
      <c r="A3250" t="s">
        <v>4848</v>
      </c>
      <c r="B3250" t="s">
        <v>5</v>
      </c>
      <c r="C3250" t="s">
        <v>1736</v>
      </c>
      <c r="D3250" t="s">
        <v>6885</v>
      </c>
      <c r="E3250" t="s">
        <v>1712</v>
      </c>
    </row>
    <row r="3251" spans="1:5">
      <c r="A3251" t="s">
        <v>4849</v>
      </c>
      <c r="B3251" t="s">
        <v>5</v>
      </c>
      <c r="C3251" t="s">
        <v>1736</v>
      </c>
      <c r="D3251" t="s">
        <v>6885</v>
      </c>
      <c r="E3251" t="s">
        <v>1713</v>
      </c>
    </row>
    <row r="3252" spans="1:5">
      <c r="A3252" t="s">
        <v>4850</v>
      </c>
      <c r="B3252" t="s">
        <v>5</v>
      </c>
      <c r="C3252" t="s">
        <v>1736</v>
      </c>
      <c r="D3252" t="s">
        <v>6885</v>
      </c>
      <c r="E3252" t="s">
        <v>1714</v>
      </c>
    </row>
    <row r="3253" spans="1:5">
      <c r="A3253" t="s">
        <v>4851</v>
      </c>
      <c r="B3253" t="s">
        <v>5</v>
      </c>
      <c r="C3253" t="s">
        <v>1736</v>
      </c>
      <c r="D3253" t="s">
        <v>6885</v>
      </c>
      <c r="E3253" t="s">
        <v>1715</v>
      </c>
    </row>
    <row r="3254" spans="1:5">
      <c r="A3254" t="s">
        <v>4852</v>
      </c>
      <c r="B3254" t="s">
        <v>5</v>
      </c>
      <c r="C3254" t="s">
        <v>1736</v>
      </c>
      <c r="D3254" t="s">
        <v>6886</v>
      </c>
      <c r="E3254" t="s">
        <v>1702</v>
      </c>
    </row>
    <row r="3255" spans="1:5">
      <c r="A3255" t="s">
        <v>4853</v>
      </c>
      <c r="B3255" t="s">
        <v>5</v>
      </c>
      <c r="C3255" t="s">
        <v>1736</v>
      </c>
      <c r="D3255" t="s">
        <v>6886</v>
      </c>
      <c r="E3255" t="s">
        <v>1705</v>
      </c>
    </row>
    <row r="3256" spans="1:5">
      <c r="A3256" t="s">
        <v>4854</v>
      </c>
      <c r="B3256" t="s">
        <v>5</v>
      </c>
      <c r="C3256" t="s">
        <v>1736</v>
      </c>
      <c r="D3256" t="s">
        <v>6886</v>
      </c>
      <c r="E3256" t="s">
        <v>1706</v>
      </c>
    </row>
    <row r="3257" spans="1:5">
      <c r="A3257" t="s">
        <v>4855</v>
      </c>
      <c r="B3257" t="s">
        <v>5</v>
      </c>
      <c r="C3257" t="s">
        <v>1736</v>
      </c>
      <c r="D3257" t="s">
        <v>6886</v>
      </c>
      <c r="E3257" t="s">
        <v>1707</v>
      </c>
    </row>
    <row r="3258" spans="1:5">
      <c r="A3258" t="s">
        <v>4856</v>
      </c>
      <c r="B3258" t="s">
        <v>5</v>
      </c>
      <c r="C3258" t="s">
        <v>1736</v>
      </c>
      <c r="D3258" t="s">
        <v>6886</v>
      </c>
      <c r="E3258" t="s">
        <v>1708</v>
      </c>
    </row>
    <row r="3259" spans="1:5">
      <c r="A3259" t="s">
        <v>4857</v>
      </c>
      <c r="B3259" t="s">
        <v>5</v>
      </c>
      <c r="C3259" t="s">
        <v>1736</v>
      </c>
      <c r="D3259" t="s">
        <v>6886</v>
      </c>
      <c r="E3259" t="s">
        <v>1709</v>
      </c>
    </row>
    <row r="3260" spans="1:5">
      <c r="A3260" t="s">
        <v>4858</v>
      </c>
      <c r="B3260" t="s">
        <v>5</v>
      </c>
      <c r="C3260" t="s">
        <v>1736</v>
      </c>
      <c r="D3260" t="s">
        <v>6886</v>
      </c>
      <c r="E3260" t="s">
        <v>1710</v>
      </c>
    </row>
    <row r="3261" spans="1:5">
      <c r="A3261" t="s">
        <v>4859</v>
      </c>
      <c r="B3261" t="s">
        <v>5</v>
      </c>
      <c r="C3261" t="s">
        <v>1736</v>
      </c>
      <c r="D3261" t="s">
        <v>6886</v>
      </c>
      <c r="E3261" t="s">
        <v>1711</v>
      </c>
    </row>
    <row r="3262" spans="1:5">
      <c r="A3262" t="s">
        <v>4860</v>
      </c>
      <c r="B3262" t="s">
        <v>5</v>
      </c>
      <c r="C3262" t="s">
        <v>1736</v>
      </c>
      <c r="D3262" t="s">
        <v>6886</v>
      </c>
      <c r="E3262" t="s">
        <v>1712</v>
      </c>
    </row>
    <row r="3263" spans="1:5">
      <c r="A3263" t="s">
        <v>4861</v>
      </c>
      <c r="B3263" t="s">
        <v>5</v>
      </c>
      <c r="C3263" t="s">
        <v>1736</v>
      </c>
      <c r="D3263" t="s">
        <v>6886</v>
      </c>
      <c r="E3263" t="s">
        <v>1713</v>
      </c>
    </row>
    <row r="3264" spans="1:5">
      <c r="A3264" t="s">
        <v>4862</v>
      </c>
      <c r="B3264" t="s">
        <v>5</v>
      </c>
      <c r="C3264" t="s">
        <v>1736</v>
      </c>
      <c r="D3264" t="s">
        <v>6886</v>
      </c>
      <c r="E3264" t="s">
        <v>1714</v>
      </c>
    </row>
    <row r="3265" spans="1:5">
      <c r="A3265" t="s">
        <v>4863</v>
      </c>
      <c r="B3265" t="s">
        <v>5</v>
      </c>
      <c r="C3265" t="s">
        <v>1736</v>
      </c>
      <c r="D3265" t="s">
        <v>6886</v>
      </c>
      <c r="E3265" t="s">
        <v>1715</v>
      </c>
    </row>
    <row r="3266" spans="1:5">
      <c r="A3266" t="s">
        <v>4864</v>
      </c>
      <c r="B3266" t="s">
        <v>5</v>
      </c>
      <c r="C3266" t="s">
        <v>1736</v>
      </c>
      <c r="D3266" t="s">
        <v>6887</v>
      </c>
      <c r="E3266" t="s">
        <v>1702</v>
      </c>
    </row>
    <row r="3267" spans="1:5">
      <c r="A3267" t="s">
        <v>4865</v>
      </c>
      <c r="B3267" t="s">
        <v>5</v>
      </c>
      <c r="C3267" t="s">
        <v>1736</v>
      </c>
      <c r="D3267" t="s">
        <v>6887</v>
      </c>
      <c r="E3267" t="s">
        <v>1705</v>
      </c>
    </row>
    <row r="3268" spans="1:5">
      <c r="A3268" t="s">
        <v>4866</v>
      </c>
      <c r="B3268" t="s">
        <v>5</v>
      </c>
      <c r="C3268" t="s">
        <v>1736</v>
      </c>
      <c r="D3268" t="s">
        <v>6887</v>
      </c>
      <c r="E3268" t="s">
        <v>1706</v>
      </c>
    </row>
    <row r="3269" spans="1:5">
      <c r="A3269" t="s">
        <v>4867</v>
      </c>
      <c r="B3269" t="s">
        <v>5</v>
      </c>
      <c r="C3269" t="s">
        <v>1736</v>
      </c>
      <c r="D3269" t="s">
        <v>6887</v>
      </c>
      <c r="E3269" t="s">
        <v>1707</v>
      </c>
    </row>
    <row r="3270" spans="1:5">
      <c r="A3270" t="s">
        <v>4868</v>
      </c>
      <c r="B3270" t="s">
        <v>5</v>
      </c>
      <c r="C3270" t="s">
        <v>1736</v>
      </c>
      <c r="D3270" t="s">
        <v>6887</v>
      </c>
      <c r="E3270" t="s">
        <v>1708</v>
      </c>
    </row>
    <row r="3271" spans="1:5">
      <c r="A3271" t="s">
        <v>4869</v>
      </c>
      <c r="B3271" t="s">
        <v>5</v>
      </c>
      <c r="C3271" t="s">
        <v>1736</v>
      </c>
      <c r="D3271" t="s">
        <v>6887</v>
      </c>
      <c r="E3271" t="s">
        <v>1709</v>
      </c>
    </row>
    <row r="3272" spans="1:5">
      <c r="A3272" t="s">
        <v>4870</v>
      </c>
      <c r="B3272" t="s">
        <v>5</v>
      </c>
      <c r="C3272" t="s">
        <v>1736</v>
      </c>
      <c r="D3272" t="s">
        <v>6887</v>
      </c>
      <c r="E3272" t="s">
        <v>1710</v>
      </c>
    </row>
    <row r="3273" spans="1:5">
      <c r="A3273" t="s">
        <v>4871</v>
      </c>
      <c r="B3273" t="s">
        <v>5</v>
      </c>
      <c r="C3273" t="s">
        <v>1736</v>
      </c>
      <c r="D3273" t="s">
        <v>6887</v>
      </c>
      <c r="E3273" t="s">
        <v>1711</v>
      </c>
    </row>
    <row r="3274" spans="1:5">
      <c r="A3274" t="s">
        <v>4872</v>
      </c>
      <c r="B3274" t="s">
        <v>5</v>
      </c>
      <c r="C3274" t="s">
        <v>1736</v>
      </c>
      <c r="D3274" t="s">
        <v>6887</v>
      </c>
      <c r="E3274" t="s">
        <v>1712</v>
      </c>
    </row>
    <row r="3275" spans="1:5">
      <c r="A3275" t="s">
        <v>4873</v>
      </c>
      <c r="B3275" t="s">
        <v>5</v>
      </c>
      <c r="C3275" t="s">
        <v>1736</v>
      </c>
      <c r="D3275" t="s">
        <v>6887</v>
      </c>
      <c r="E3275" t="s">
        <v>1713</v>
      </c>
    </row>
    <row r="3276" spans="1:5">
      <c r="A3276" t="s">
        <v>4874</v>
      </c>
      <c r="B3276" t="s">
        <v>5</v>
      </c>
      <c r="C3276" t="s">
        <v>1736</v>
      </c>
      <c r="D3276" t="s">
        <v>6887</v>
      </c>
      <c r="E3276" t="s">
        <v>1714</v>
      </c>
    </row>
    <row r="3277" spans="1:5">
      <c r="A3277" t="s">
        <v>4875</v>
      </c>
      <c r="B3277" t="s">
        <v>5</v>
      </c>
      <c r="C3277" t="s">
        <v>1736</v>
      </c>
      <c r="D3277" t="s">
        <v>6887</v>
      </c>
      <c r="E3277" t="s">
        <v>1715</v>
      </c>
    </row>
    <row r="3278" spans="1:5">
      <c r="A3278" t="s">
        <v>4876</v>
      </c>
      <c r="B3278" t="s">
        <v>5</v>
      </c>
      <c r="C3278" t="s">
        <v>1736</v>
      </c>
      <c r="D3278" t="s">
        <v>6888</v>
      </c>
      <c r="E3278" t="s">
        <v>1702</v>
      </c>
    </row>
    <row r="3279" spans="1:5">
      <c r="A3279" t="s">
        <v>4877</v>
      </c>
      <c r="B3279" t="s">
        <v>5</v>
      </c>
      <c r="C3279" t="s">
        <v>1736</v>
      </c>
      <c r="D3279" t="s">
        <v>6888</v>
      </c>
      <c r="E3279" t="s">
        <v>1705</v>
      </c>
    </row>
    <row r="3280" spans="1:5">
      <c r="A3280" t="s">
        <v>4878</v>
      </c>
      <c r="B3280" t="s">
        <v>5</v>
      </c>
      <c r="C3280" t="s">
        <v>1736</v>
      </c>
      <c r="D3280" t="s">
        <v>6888</v>
      </c>
      <c r="E3280" t="s">
        <v>1706</v>
      </c>
    </row>
    <row r="3281" spans="1:5">
      <c r="A3281" t="s">
        <v>4879</v>
      </c>
      <c r="B3281" t="s">
        <v>5</v>
      </c>
      <c r="C3281" t="s">
        <v>1736</v>
      </c>
      <c r="D3281" t="s">
        <v>6888</v>
      </c>
      <c r="E3281" t="s">
        <v>1707</v>
      </c>
    </row>
    <row r="3282" spans="1:5">
      <c r="A3282" t="s">
        <v>4880</v>
      </c>
      <c r="B3282" t="s">
        <v>5</v>
      </c>
      <c r="C3282" t="s">
        <v>1736</v>
      </c>
      <c r="D3282" t="s">
        <v>6888</v>
      </c>
      <c r="E3282" t="s">
        <v>1708</v>
      </c>
    </row>
    <row r="3283" spans="1:5">
      <c r="A3283" t="s">
        <v>4881</v>
      </c>
      <c r="B3283" t="s">
        <v>5</v>
      </c>
      <c r="C3283" t="s">
        <v>1736</v>
      </c>
      <c r="D3283" t="s">
        <v>6888</v>
      </c>
      <c r="E3283" t="s">
        <v>1709</v>
      </c>
    </row>
    <row r="3284" spans="1:5">
      <c r="A3284" t="s">
        <v>4882</v>
      </c>
      <c r="B3284" t="s">
        <v>5</v>
      </c>
      <c r="C3284" t="s">
        <v>1736</v>
      </c>
      <c r="D3284" t="s">
        <v>6888</v>
      </c>
      <c r="E3284" t="s">
        <v>1710</v>
      </c>
    </row>
    <row r="3285" spans="1:5">
      <c r="A3285" t="s">
        <v>4883</v>
      </c>
      <c r="B3285" t="s">
        <v>5</v>
      </c>
      <c r="C3285" t="s">
        <v>1736</v>
      </c>
      <c r="D3285" t="s">
        <v>6888</v>
      </c>
      <c r="E3285" t="s">
        <v>1711</v>
      </c>
    </row>
    <row r="3286" spans="1:5">
      <c r="A3286" t="s">
        <v>4884</v>
      </c>
      <c r="B3286" t="s">
        <v>5</v>
      </c>
      <c r="C3286" t="s">
        <v>1736</v>
      </c>
      <c r="D3286" t="s">
        <v>6888</v>
      </c>
      <c r="E3286" t="s">
        <v>1712</v>
      </c>
    </row>
    <row r="3287" spans="1:5">
      <c r="A3287" t="s">
        <v>4885</v>
      </c>
      <c r="B3287" t="s">
        <v>5</v>
      </c>
      <c r="C3287" t="s">
        <v>1736</v>
      </c>
      <c r="D3287" t="s">
        <v>6888</v>
      </c>
      <c r="E3287" t="s">
        <v>1713</v>
      </c>
    </row>
    <row r="3288" spans="1:5">
      <c r="A3288" t="s">
        <v>4886</v>
      </c>
      <c r="B3288" t="s">
        <v>5</v>
      </c>
      <c r="C3288" t="s">
        <v>1736</v>
      </c>
      <c r="D3288" t="s">
        <v>6888</v>
      </c>
      <c r="E3288" t="s">
        <v>1714</v>
      </c>
    </row>
    <row r="3289" spans="1:5">
      <c r="A3289" t="s">
        <v>4887</v>
      </c>
      <c r="B3289" t="s">
        <v>5</v>
      </c>
      <c r="C3289" t="s">
        <v>1736</v>
      </c>
      <c r="D3289" t="s">
        <v>6888</v>
      </c>
      <c r="E3289" t="s">
        <v>1715</v>
      </c>
    </row>
    <row r="3290" spans="1:5">
      <c r="A3290" t="s">
        <v>4888</v>
      </c>
      <c r="B3290" t="s">
        <v>5</v>
      </c>
      <c r="C3290" t="s">
        <v>1736</v>
      </c>
      <c r="D3290" t="s">
        <v>6889</v>
      </c>
      <c r="E3290" t="s">
        <v>1702</v>
      </c>
    </row>
    <row r="3291" spans="1:5">
      <c r="A3291" t="s">
        <v>4889</v>
      </c>
      <c r="B3291" t="s">
        <v>5</v>
      </c>
      <c r="C3291" t="s">
        <v>1736</v>
      </c>
      <c r="D3291" t="s">
        <v>6889</v>
      </c>
      <c r="E3291" t="s">
        <v>1705</v>
      </c>
    </row>
    <row r="3292" spans="1:5">
      <c r="A3292" t="s">
        <v>4890</v>
      </c>
      <c r="B3292" t="s">
        <v>5</v>
      </c>
      <c r="C3292" t="s">
        <v>1736</v>
      </c>
      <c r="D3292" t="s">
        <v>6889</v>
      </c>
      <c r="E3292" t="s">
        <v>1706</v>
      </c>
    </row>
    <row r="3293" spans="1:5">
      <c r="A3293" t="s">
        <v>4891</v>
      </c>
      <c r="B3293" t="s">
        <v>5</v>
      </c>
      <c r="C3293" t="s">
        <v>1736</v>
      </c>
      <c r="D3293" t="s">
        <v>6889</v>
      </c>
      <c r="E3293" t="s">
        <v>1707</v>
      </c>
    </row>
    <row r="3294" spans="1:5">
      <c r="A3294" t="s">
        <v>4892</v>
      </c>
      <c r="B3294" t="s">
        <v>5</v>
      </c>
      <c r="C3294" t="s">
        <v>1736</v>
      </c>
      <c r="D3294" t="s">
        <v>6889</v>
      </c>
      <c r="E3294" t="s">
        <v>1708</v>
      </c>
    </row>
    <row r="3295" spans="1:5">
      <c r="A3295" t="s">
        <v>4893</v>
      </c>
      <c r="B3295" t="s">
        <v>5</v>
      </c>
      <c r="C3295" t="s">
        <v>1736</v>
      </c>
      <c r="D3295" t="s">
        <v>6889</v>
      </c>
      <c r="E3295" t="s">
        <v>1709</v>
      </c>
    </row>
    <row r="3296" spans="1:5">
      <c r="A3296" t="s">
        <v>4894</v>
      </c>
      <c r="B3296" t="s">
        <v>5</v>
      </c>
      <c r="C3296" t="s">
        <v>1736</v>
      </c>
      <c r="D3296" t="s">
        <v>6889</v>
      </c>
      <c r="E3296" t="s">
        <v>1710</v>
      </c>
    </row>
    <row r="3297" spans="1:5">
      <c r="A3297" t="s">
        <v>4895</v>
      </c>
      <c r="B3297" t="s">
        <v>5</v>
      </c>
      <c r="C3297" t="s">
        <v>1736</v>
      </c>
      <c r="D3297" t="s">
        <v>6889</v>
      </c>
      <c r="E3297" t="s">
        <v>1711</v>
      </c>
    </row>
    <row r="3298" spans="1:5">
      <c r="A3298" t="s">
        <v>4896</v>
      </c>
      <c r="B3298" t="s">
        <v>5</v>
      </c>
      <c r="C3298" t="s">
        <v>1736</v>
      </c>
      <c r="D3298" t="s">
        <v>6889</v>
      </c>
      <c r="E3298" t="s">
        <v>1712</v>
      </c>
    </row>
    <row r="3299" spans="1:5">
      <c r="A3299" t="s">
        <v>4897</v>
      </c>
      <c r="B3299" t="s">
        <v>5</v>
      </c>
      <c r="C3299" t="s">
        <v>1736</v>
      </c>
      <c r="D3299" t="s">
        <v>6889</v>
      </c>
      <c r="E3299" t="s">
        <v>1713</v>
      </c>
    </row>
    <row r="3300" spans="1:5">
      <c r="A3300" t="s">
        <v>4898</v>
      </c>
      <c r="B3300" t="s">
        <v>5</v>
      </c>
      <c r="C3300" t="s">
        <v>1736</v>
      </c>
      <c r="D3300" t="s">
        <v>6889</v>
      </c>
      <c r="E3300" t="s">
        <v>1714</v>
      </c>
    </row>
    <row r="3301" spans="1:5">
      <c r="A3301" t="s">
        <v>4899</v>
      </c>
      <c r="B3301" t="s">
        <v>5</v>
      </c>
      <c r="C3301" t="s">
        <v>1736</v>
      </c>
      <c r="D3301" t="s">
        <v>6889</v>
      </c>
      <c r="E3301" t="s">
        <v>1715</v>
      </c>
    </row>
    <row r="3302" spans="1:5">
      <c r="A3302" t="s">
        <v>4900</v>
      </c>
      <c r="B3302" t="s">
        <v>5</v>
      </c>
      <c r="C3302" t="s">
        <v>1736</v>
      </c>
      <c r="D3302" t="s">
        <v>6890</v>
      </c>
      <c r="E3302" t="s">
        <v>1702</v>
      </c>
    </row>
    <row r="3303" spans="1:5">
      <c r="A3303" t="s">
        <v>4901</v>
      </c>
      <c r="B3303" t="s">
        <v>5</v>
      </c>
      <c r="C3303" t="s">
        <v>1736</v>
      </c>
      <c r="D3303" t="s">
        <v>6890</v>
      </c>
      <c r="E3303" t="s">
        <v>1705</v>
      </c>
    </row>
    <row r="3304" spans="1:5">
      <c r="A3304" t="s">
        <v>4902</v>
      </c>
      <c r="B3304" t="s">
        <v>5</v>
      </c>
      <c r="C3304" t="s">
        <v>1736</v>
      </c>
      <c r="D3304" t="s">
        <v>6890</v>
      </c>
      <c r="E3304" t="s">
        <v>1706</v>
      </c>
    </row>
    <row r="3305" spans="1:5">
      <c r="A3305" t="s">
        <v>4903</v>
      </c>
      <c r="B3305" t="s">
        <v>5</v>
      </c>
      <c r="C3305" t="s">
        <v>1736</v>
      </c>
      <c r="D3305" t="s">
        <v>6890</v>
      </c>
      <c r="E3305" t="s">
        <v>1707</v>
      </c>
    </row>
    <row r="3306" spans="1:5">
      <c r="A3306" t="s">
        <v>4904</v>
      </c>
      <c r="B3306" t="s">
        <v>5</v>
      </c>
      <c r="C3306" t="s">
        <v>1736</v>
      </c>
      <c r="D3306" t="s">
        <v>6890</v>
      </c>
      <c r="E3306" t="s">
        <v>1708</v>
      </c>
    </row>
    <row r="3307" spans="1:5">
      <c r="A3307" t="s">
        <v>4905</v>
      </c>
      <c r="B3307" t="s">
        <v>5</v>
      </c>
      <c r="C3307" t="s">
        <v>1736</v>
      </c>
      <c r="D3307" t="s">
        <v>6890</v>
      </c>
      <c r="E3307" t="s">
        <v>1709</v>
      </c>
    </row>
    <row r="3308" spans="1:5">
      <c r="A3308" t="s">
        <v>4906</v>
      </c>
      <c r="B3308" t="s">
        <v>5</v>
      </c>
      <c r="C3308" t="s">
        <v>1736</v>
      </c>
      <c r="D3308" t="s">
        <v>6890</v>
      </c>
      <c r="E3308" t="s">
        <v>1710</v>
      </c>
    </row>
    <row r="3309" spans="1:5">
      <c r="A3309" t="s">
        <v>4907</v>
      </c>
      <c r="B3309" t="s">
        <v>5</v>
      </c>
      <c r="C3309" t="s">
        <v>1736</v>
      </c>
      <c r="D3309" t="s">
        <v>6890</v>
      </c>
      <c r="E3309" t="s">
        <v>1711</v>
      </c>
    </row>
    <row r="3310" spans="1:5">
      <c r="A3310" t="s">
        <v>4908</v>
      </c>
      <c r="B3310" t="s">
        <v>5</v>
      </c>
      <c r="C3310" t="s">
        <v>1736</v>
      </c>
      <c r="D3310" t="s">
        <v>6890</v>
      </c>
      <c r="E3310" t="s">
        <v>1712</v>
      </c>
    </row>
    <row r="3311" spans="1:5">
      <c r="A3311" t="s">
        <v>4909</v>
      </c>
      <c r="B3311" t="s">
        <v>5</v>
      </c>
      <c r="C3311" t="s">
        <v>1736</v>
      </c>
      <c r="D3311" t="s">
        <v>6890</v>
      </c>
      <c r="E3311" t="s">
        <v>1713</v>
      </c>
    </row>
    <row r="3312" spans="1:5">
      <c r="A3312" t="s">
        <v>4910</v>
      </c>
      <c r="B3312" t="s">
        <v>5</v>
      </c>
      <c r="C3312" t="s">
        <v>1736</v>
      </c>
      <c r="D3312" t="s">
        <v>6890</v>
      </c>
      <c r="E3312" t="s">
        <v>1714</v>
      </c>
    </row>
    <row r="3313" spans="1:5">
      <c r="A3313" t="s">
        <v>4911</v>
      </c>
      <c r="B3313" t="s">
        <v>5</v>
      </c>
      <c r="C3313" t="s">
        <v>1736</v>
      </c>
      <c r="D3313" t="s">
        <v>6890</v>
      </c>
      <c r="E3313" t="s">
        <v>1715</v>
      </c>
    </row>
    <row r="3314" spans="1:5">
      <c r="A3314" t="s">
        <v>4912</v>
      </c>
      <c r="B3314" t="s">
        <v>5</v>
      </c>
      <c r="C3314" t="s">
        <v>1736</v>
      </c>
      <c r="D3314" t="s">
        <v>6891</v>
      </c>
      <c r="E3314" t="s">
        <v>1702</v>
      </c>
    </row>
    <row r="3315" spans="1:5">
      <c r="A3315" t="s">
        <v>4913</v>
      </c>
      <c r="B3315" t="s">
        <v>5</v>
      </c>
      <c r="C3315" t="s">
        <v>1736</v>
      </c>
      <c r="D3315" t="s">
        <v>6891</v>
      </c>
      <c r="E3315" t="s">
        <v>1705</v>
      </c>
    </row>
    <row r="3316" spans="1:5">
      <c r="A3316" t="s">
        <v>4914</v>
      </c>
      <c r="B3316" t="s">
        <v>5</v>
      </c>
      <c r="C3316" t="s">
        <v>1736</v>
      </c>
      <c r="D3316" t="s">
        <v>6891</v>
      </c>
      <c r="E3316" t="s">
        <v>1706</v>
      </c>
    </row>
    <row r="3317" spans="1:5">
      <c r="A3317" t="s">
        <v>4915</v>
      </c>
      <c r="B3317" t="s">
        <v>5</v>
      </c>
      <c r="C3317" t="s">
        <v>1736</v>
      </c>
      <c r="D3317" t="s">
        <v>6891</v>
      </c>
      <c r="E3317" t="s">
        <v>1707</v>
      </c>
    </row>
    <row r="3318" spans="1:5">
      <c r="A3318" t="s">
        <v>4916</v>
      </c>
      <c r="B3318" t="s">
        <v>5</v>
      </c>
      <c r="C3318" t="s">
        <v>1736</v>
      </c>
      <c r="D3318" t="s">
        <v>6891</v>
      </c>
      <c r="E3318" t="s">
        <v>1708</v>
      </c>
    </row>
    <row r="3319" spans="1:5">
      <c r="A3319" t="s">
        <v>4917</v>
      </c>
      <c r="B3319" t="s">
        <v>5</v>
      </c>
      <c r="C3319" t="s">
        <v>1736</v>
      </c>
      <c r="D3319" t="s">
        <v>6891</v>
      </c>
      <c r="E3319" t="s">
        <v>1709</v>
      </c>
    </row>
    <row r="3320" spans="1:5">
      <c r="A3320" t="s">
        <v>4918</v>
      </c>
      <c r="B3320" t="s">
        <v>5</v>
      </c>
      <c r="C3320" t="s">
        <v>1736</v>
      </c>
      <c r="D3320" t="s">
        <v>6891</v>
      </c>
      <c r="E3320" t="s">
        <v>1710</v>
      </c>
    </row>
    <row r="3321" spans="1:5">
      <c r="A3321" t="s">
        <v>4919</v>
      </c>
      <c r="B3321" t="s">
        <v>5</v>
      </c>
      <c r="C3321" t="s">
        <v>1736</v>
      </c>
      <c r="D3321" t="s">
        <v>6891</v>
      </c>
      <c r="E3321" t="s">
        <v>1711</v>
      </c>
    </row>
    <row r="3322" spans="1:5">
      <c r="A3322" t="s">
        <v>4920</v>
      </c>
      <c r="B3322" t="s">
        <v>5</v>
      </c>
      <c r="C3322" t="s">
        <v>1736</v>
      </c>
      <c r="D3322" t="s">
        <v>6891</v>
      </c>
      <c r="E3322" t="s">
        <v>1712</v>
      </c>
    </row>
    <row r="3323" spans="1:5">
      <c r="A3323" t="s">
        <v>4921</v>
      </c>
      <c r="B3323" t="s">
        <v>5</v>
      </c>
      <c r="C3323" t="s">
        <v>1736</v>
      </c>
      <c r="D3323" t="s">
        <v>6891</v>
      </c>
      <c r="E3323" t="s">
        <v>1713</v>
      </c>
    </row>
    <row r="3324" spans="1:5">
      <c r="A3324" t="s">
        <v>4922</v>
      </c>
      <c r="B3324" t="s">
        <v>5</v>
      </c>
      <c r="C3324" t="s">
        <v>1736</v>
      </c>
      <c r="D3324" t="s">
        <v>6891</v>
      </c>
      <c r="E3324" t="s">
        <v>1714</v>
      </c>
    </row>
    <row r="3325" spans="1:5">
      <c r="A3325" t="s">
        <v>4923</v>
      </c>
      <c r="B3325" t="s">
        <v>5</v>
      </c>
      <c r="C3325" t="s">
        <v>1736</v>
      </c>
      <c r="D3325" t="s">
        <v>6891</v>
      </c>
      <c r="E3325" t="s">
        <v>1715</v>
      </c>
    </row>
    <row r="3326" spans="1:5">
      <c r="A3326" t="s">
        <v>4924</v>
      </c>
      <c r="B3326" t="s">
        <v>5</v>
      </c>
      <c r="C3326" t="s">
        <v>1736</v>
      </c>
      <c r="D3326" t="s">
        <v>6892</v>
      </c>
      <c r="E3326" t="s">
        <v>1702</v>
      </c>
    </row>
    <row r="3327" spans="1:5">
      <c r="A3327" t="s">
        <v>4925</v>
      </c>
      <c r="B3327" t="s">
        <v>5</v>
      </c>
      <c r="C3327" t="s">
        <v>1736</v>
      </c>
      <c r="D3327" t="s">
        <v>6892</v>
      </c>
      <c r="E3327" t="s">
        <v>1705</v>
      </c>
    </row>
    <row r="3328" spans="1:5">
      <c r="A3328" t="s">
        <v>4926</v>
      </c>
      <c r="B3328" t="s">
        <v>5</v>
      </c>
      <c r="C3328" t="s">
        <v>1736</v>
      </c>
      <c r="D3328" t="s">
        <v>6892</v>
      </c>
      <c r="E3328" t="s">
        <v>1706</v>
      </c>
    </row>
    <row r="3329" spans="1:5">
      <c r="A3329" t="s">
        <v>4927</v>
      </c>
      <c r="B3329" t="s">
        <v>5</v>
      </c>
      <c r="C3329" t="s">
        <v>1736</v>
      </c>
      <c r="D3329" t="s">
        <v>6892</v>
      </c>
      <c r="E3329" t="s">
        <v>1707</v>
      </c>
    </row>
    <row r="3330" spans="1:5">
      <c r="A3330" t="s">
        <v>4928</v>
      </c>
      <c r="B3330" t="s">
        <v>5</v>
      </c>
      <c r="C3330" t="s">
        <v>1736</v>
      </c>
      <c r="D3330" t="s">
        <v>6892</v>
      </c>
      <c r="E3330" t="s">
        <v>1708</v>
      </c>
    </row>
    <row r="3331" spans="1:5">
      <c r="A3331" t="s">
        <v>4929</v>
      </c>
      <c r="B3331" t="s">
        <v>5</v>
      </c>
      <c r="C3331" t="s">
        <v>1736</v>
      </c>
      <c r="D3331" t="s">
        <v>6892</v>
      </c>
      <c r="E3331" t="s">
        <v>1709</v>
      </c>
    </row>
    <row r="3332" spans="1:5">
      <c r="A3332" t="s">
        <v>4930</v>
      </c>
      <c r="B3332" t="s">
        <v>5</v>
      </c>
      <c r="C3332" t="s">
        <v>1736</v>
      </c>
      <c r="D3332" t="s">
        <v>6892</v>
      </c>
      <c r="E3332" t="s">
        <v>1710</v>
      </c>
    </row>
    <row r="3333" spans="1:5">
      <c r="A3333" t="s">
        <v>4931</v>
      </c>
      <c r="B3333" t="s">
        <v>5</v>
      </c>
      <c r="C3333" t="s">
        <v>1736</v>
      </c>
      <c r="D3333" t="s">
        <v>6892</v>
      </c>
      <c r="E3333" t="s">
        <v>1711</v>
      </c>
    </row>
    <row r="3334" spans="1:5">
      <c r="A3334" t="s">
        <v>4932</v>
      </c>
      <c r="B3334" t="s">
        <v>5</v>
      </c>
      <c r="C3334" t="s">
        <v>1736</v>
      </c>
      <c r="D3334" t="s">
        <v>6892</v>
      </c>
      <c r="E3334" t="s">
        <v>1712</v>
      </c>
    </row>
    <row r="3335" spans="1:5">
      <c r="A3335" t="s">
        <v>4933</v>
      </c>
      <c r="B3335" t="s">
        <v>5</v>
      </c>
      <c r="C3335" t="s">
        <v>1736</v>
      </c>
      <c r="D3335" t="s">
        <v>6892</v>
      </c>
      <c r="E3335" t="s">
        <v>1713</v>
      </c>
    </row>
    <row r="3336" spans="1:5">
      <c r="A3336" t="s">
        <v>4934</v>
      </c>
      <c r="B3336" t="s">
        <v>5</v>
      </c>
      <c r="C3336" t="s">
        <v>1736</v>
      </c>
      <c r="D3336" t="s">
        <v>6892</v>
      </c>
      <c r="E3336" t="s">
        <v>1714</v>
      </c>
    </row>
    <row r="3337" spans="1:5">
      <c r="A3337" t="s">
        <v>4935</v>
      </c>
      <c r="B3337" t="s">
        <v>5</v>
      </c>
      <c r="C3337" t="s">
        <v>1736</v>
      </c>
      <c r="D3337" t="s">
        <v>6892</v>
      </c>
      <c r="E3337" t="s">
        <v>1715</v>
      </c>
    </row>
    <row r="3338" spans="1:5">
      <c r="A3338" t="s">
        <v>4936</v>
      </c>
      <c r="B3338" t="s">
        <v>5</v>
      </c>
      <c r="C3338" t="s">
        <v>1736</v>
      </c>
      <c r="D3338" t="s">
        <v>6893</v>
      </c>
      <c r="E3338" t="s">
        <v>1702</v>
      </c>
    </row>
    <row r="3339" spans="1:5">
      <c r="A3339" t="s">
        <v>4937</v>
      </c>
      <c r="B3339" t="s">
        <v>5</v>
      </c>
      <c r="C3339" t="s">
        <v>1736</v>
      </c>
      <c r="D3339" t="s">
        <v>6893</v>
      </c>
      <c r="E3339" t="s">
        <v>1705</v>
      </c>
    </row>
    <row r="3340" spans="1:5">
      <c r="A3340" t="s">
        <v>4938</v>
      </c>
      <c r="B3340" t="s">
        <v>5</v>
      </c>
      <c r="C3340" t="s">
        <v>1736</v>
      </c>
      <c r="D3340" t="s">
        <v>6893</v>
      </c>
      <c r="E3340" t="s">
        <v>1706</v>
      </c>
    </row>
    <row r="3341" spans="1:5">
      <c r="A3341" t="s">
        <v>4939</v>
      </c>
      <c r="B3341" t="s">
        <v>5</v>
      </c>
      <c r="C3341" t="s">
        <v>1736</v>
      </c>
      <c r="D3341" t="s">
        <v>6893</v>
      </c>
      <c r="E3341" t="s">
        <v>1707</v>
      </c>
    </row>
    <row r="3342" spans="1:5">
      <c r="A3342" t="s">
        <v>4940</v>
      </c>
      <c r="B3342" t="s">
        <v>5</v>
      </c>
      <c r="C3342" t="s">
        <v>1736</v>
      </c>
      <c r="D3342" t="s">
        <v>6893</v>
      </c>
      <c r="E3342" t="s">
        <v>1708</v>
      </c>
    </row>
    <row r="3343" spans="1:5">
      <c r="A3343" t="s">
        <v>4941</v>
      </c>
      <c r="B3343" t="s">
        <v>5</v>
      </c>
      <c r="C3343" t="s">
        <v>1736</v>
      </c>
      <c r="D3343" t="s">
        <v>6893</v>
      </c>
      <c r="E3343" t="s">
        <v>1709</v>
      </c>
    </row>
    <row r="3344" spans="1:5">
      <c r="A3344" t="s">
        <v>4942</v>
      </c>
      <c r="B3344" t="s">
        <v>5</v>
      </c>
      <c r="C3344" t="s">
        <v>1736</v>
      </c>
      <c r="D3344" t="s">
        <v>6893</v>
      </c>
      <c r="E3344" t="s">
        <v>1710</v>
      </c>
    </row>
    <row r="3345" spans="1:5">
      <c r="A3345" t="s">
        <v>4943</v>
      </c>
      <c r="B3345" t="s">
        <v>5</v>
      </c>
      <c r="C3345" t="s">
        <v>1736</v>
      </c>
      <c r="D3345" t="s">
        <v>6893</v>
      </c>
      <c r="E3345" t="s">
        <v>1711</v>
      </c>
    </row>
    <row r="3346" spans="1:5">
      <c r="A3346" t="s">
        <v>4944</v>
      </c>
      <c r="B3346" t="s">
        <v>5</v>
      </c>
      <c r="C3346" t="s">
        <v>1736</v>
      </c>
      <c r="D3346" t="s">
        <v>6893</v>
      </c>
      <c r="E3346" t="s">
        <v>1712</v>
      </c>
    </row>
    <row r="3347" spans="1:5">
      <c r="A3347" t="s">
        <v>4945</v>
      </c>
      <c r="B3347" t="s">
        <v>5</v>
      </c>
      <c r="C3347" t="s">
        <v>1736</v>
      </c>
      <c r="D3347" t="s">
        <v>6893</v>
      </c>
      <c r="E3347" t="s">
        <v>1713</v>
      </c>
    </row>
    <row r="3348" spans="1:5">
      <c r="A3348" t="s">
        <v>4946</v>
      </c>
      <c r="B3348" t="s">
        <v>5</v>
      </c>
      <c r="C3348" t="s">
        <v>1736</v>
      </c>
      <c r="D3348" t="s">
        <v>6893</v>
      </c>
      <c r="E3348" t="s">
        <v>1714</v>
      </c>
    </row>
    <row r="3349" spans="1:5">
      <c r="A3349" t="s">
        <v>4947</v>
      </c>
      <c r="B3349" t="s">
        <v>5</v>
      </c>
      <c r="C3349" t="s">
        <v>1736</v>
      </c>
      <c r="D3349" t="s">
        <v>6893</v>
      </c>
      <c r="E3349" t="s">
        <v>1715</v>
      </c>
    </row>
    <row r="3350" spans="1:5">
      <c r="A3350" t="s">
        <v>4948</v>
      </c>
      <c r="B3350" t="s">
        <v>5</v>
      </c>
      <c r="C3350" t="s">
        <v>1736</v>
      </c>
      <c r="D3350" t="s">
        <v>6894</v>
      </c>
      <c r="E3350" t="s">
        <v>1702</v>
      </c>
    </row>
    <row r="3351" spans="1:5">
      <c r="A3351" t="s">
        <v>4949</v>
      </c>
      <c r="B3351" t="s">
        <v>5</v>
      </c>
      <c r="C3351" t="s">
        <v>1736</v>
      </c>
      <c r="D3351" t="s">
        <v>6894</v>
      </c>
      <c r="E3351" t="s">
        <v>1705</v>
      </c>
    </row>
    <row r="3352" spans="1:5">
      <c r="A3352" t="s">
        <v>4950</v>
      </c>
      <c r="B3352" t="s">
        <v>5</v>
      </c>
      <c r="C3352" t="s">
        <v>1736</v>
      </c>
      <c r="D3352" t="s">
        <v>6894</v>
      </c>
      <c r="E3352" t="s">
        <v>1706</v>
      </c>
    </row>
    <row r="3353" spans="1:5">
      <c r="A3353" t="s">
        <v>4951</v>
      </c>
      <c r="B3353" t="s">
        <v>5</v>
      </c>
      <c r="C3353" t="s">
        <v>1736</v>
      </c>
      <c r="D3353" t="s">
        <v>6894</v>
      </c>
      <c r="E3353" t="s">
        <v>1707</v>
      </c>
    </row>
    <row r="3354" spans="1:5">
      <c r="A3354" t="s">
        <v>4952</v>
      </c>
      <c r="B3354" t="s">
        <v>5</v>
      </c>
      <c r="C3354" t="s">
        <v>1736</v>
      </c>
      <c r="D3354" t="s">
        <v>6894</v>
      </c>
      <c r="E3354" t="s">
        <v>1708</v>
      </c>
    </row>
    <row r="3355" spans="1:5">
      <c r="A3355" t="s">
        <v>4953</v>
      </c>
      <c r="B3355" t="s">
        <v>5</v>
      </c>
      <c r="C3355" t="s">
        <v>1736</v>
      </c>
      <c r="D3355" t="s">
        <v>6894</v>
      </c>
      <c r="E3355" t="s">
        <v>1709</v>
      </c>
    </row>
    <row r="3356" spans="1:5">
      <c r="A3356" t="s">
        <v>4954</v>
      </c>
      <c r="B3356" t="s">
        <v>5</v>
      </c>
      <c r="C3356" t="s">
        <v>1736</v>
      </c>
      <c r="D3356" t="s">
        <v>6894</v>
      </c>
      <c r="E3356" t="s">
        <v>1710</v>
      </c>
    </row>
    <row r="3357" spans="1:5">
      <c r="A3357" t="s">
        <v>4955</v>
      </c>
      <c r="B3357" t="s">
        <v>5</v>
      </c>
      <c r="C3357" t="s">
        <v>1736</v>
      </c>
      <c r="D3357" t="s">
        <v>6894</v>
      </c>
      <c r="E3357" t="s">
        <v>1711</v>
      </c>
    </row>
    <row r="3358" spans="1:5">
      <c r="A3358" t="s">
        <v>4956</v>
      </c>
      <c r="B3358" t="s">
        <v>5</v>
      </c>
      <c r="C3358" t="s">
        <v>1736</v>
      </c>
      <c r="D3358" t="s">
        <v>6894</v>
      </c>
      <c r="E3358" t="s">
        <v>1712</v>
      </c>
    </row>
    <row r="3359" spans="1:5">
      <c r="A3359" t="s">
        <v>4957</v>
      </c>
      <c r="B3359" t="s">
        <v>5</v>
      </c>
      <c r="C3359" t="s">
        <v>1736</v>
      </c>
      <c r="D3359" t="s">
        <v>6894</v>
      </c>
      <c r="E3359" t="s">
        <v>1713</v>
      </c>
    </row>
    <row r="3360" spans="1:5">
      <c r="A3360" t="s">
        <v>4958</v>
      </c>
      <c r="B3360" t="s">
        <v>5</v>
      </c>
      <c r="C3360" t="s">
        <v>1736</v>
      </c>
      <c r="D3360" t="s">
        <v>6894</v>
      </c>
      <c r="E3360" t="s">
        <v>1714</v>
      </c>
    </row>
    <row r="3361" spans="1:5">
      <c r="A3361" t="s">
        <v>4959</v>
      </c>
      <c r="B3361" t="s">
        <v>5</v>
      </c>
      <c r="C3361" t="s">
        <v>1736</v>
      </c>
      <c r="D3361" t="s">
        <v>6894</v>
      </c>
      <c r="E3361" t="s">
        <v>1715</v>
      </c>
    </row>
    <row r="3362" spans="1:5">
      <c r="A3362" t="s">
        <v>4960</v>
      </c>
      <c r="B3362" t="s">
        <v>5</v>
      </c>
      <c r="C3362" t="s">
        <v>1736</v>
      </c>
      <c r="D3362" t="s">
        <v>6895</v>
      </c>
      <c r="E3362" t="s">
        <v>1702</v>
      </c>
    </row>
    <row r="3363" spans="1:5">
      <c r="A3363" t="s">
        <v>4961</v>
      </c>
      <c r="B3363" t="s">
        <v>5</v>
      </c>
      <c r="C3363" t="s">
        <v>1736</v>
      </c>
      <c r="D3363" t="s">
        <v>6895</v>
      </c>
      <c r="E3363" t="s">
        <v>1705</v>
      </c>
    </row>
    <row r="3364" spans="1:5">
      <c r="A3364" t="s">
        <v>4962</v>
      </c>
      <c r="B3364" t="s">
        <v>5</v>
      </c>
      <c r="C3364" t="s">
        <v>1736</v>
      </c>
      <c r="D3364" t="s">
        <v>6895</v>
      </c>
      <c r="E3364" t="s">
        <v>1706</v>
      </c>
    </row>
    <row r="3365" spans="1:5">
      <c r="A3365" t="s">
        <v>4963</v>
      </c>
      <c r="B3365" t="s">
        <v>5</v>
      </c>
      <c r="C3365" t="s">
        <v>1736</v>
      </c>
      <c r="D3365" t="s">
        <v>6895</v>
      </c>
      <c r="E3365" t="s">
        <v>1707</v>
      </c>
    </row>
    <row r="3366" spans="1:5">
      <c r="A3366" t="s">
        <v>4964</v>
      </c>
      <c r="B3366" t="s">
        <v>5</v>
      </c>
      <c r="C3366" t="s">
        <v>1736</v>
      </c>
      <c r="D3366" t="s">
        <v>6895</v>
      </c>
      <c r="E3366" t="s">
        <v>1708</v>
      </c>
    </row>
    <row r="3367" spans="1:5">
      <c r="A3367" t="s">
        <v>4965</v>
      </c>
      <c r="B3367" t="s">
        <v>5</v>
      </c>
      <c r="C3367" t="s">
        <v>1736</v>
      </c>
      <c r="D3367" t="s">
        <v>6895</v>
      </c>
      <c r="E3367" t="s">
        <v>1709</v>
      </c>
    </row>
    <row r="3368" spans="1:5">
      <c r="A3368" t="s">
        <v>4966</v>
      </c>
      <c r="B3368" t="s">
        <v>5</v>
      </c>
      <c r="C3368" t="s">
        <v>1736</v>
      </c>
      <c r="D3368" t="s">
        <v>6895</v>
      </c>
      <c r="E3368" t="s">
        <v>1710</v>
      </c>
    </row>
    <row r="3369" spans="1:5">
      <c r="A3369" t="s">
        <v>4967</v>
      </c>
      <c r="B3369" t="s">
        <v>5</v>
      </c>
      <c r="C3369" t="s">
        <v>1736</v>
      </c>
      <c r="D3369" t="s">
        <v>6895</v>
      </c>
      <c r="E3369" t="s">
        <v>1711</v>
      </c>
    </row>
    <row r="3370" spans="1:5">
      <c r="A3370" t="s">
        <v>4968</v>
      </c>
      <c r="B3370" t="s">
        <v>5</v>
      </c>
      <c r="C3370" t="s">
        <v>1736</v>
      </c>
      <c r="D3370" t="s">
        <v>6895</v>
      </c>
      <c r="E3370" t="s">
        <v>1712</v>
      </c>
    </row>
    <row r="3371" spans="1:5">
      <c r="A3371" t="s">
        <v>4969</v>
      </c>
      <c r="B3371" t="s">
        <v>5</v>
      </c>
      <c r="C3371" t="s">
        <v>1736</v>
      </c>
      <c r="D3371" t="s">
        <v>6895</v>
      </c>
      <c r="E3371" t="s">
        <v>1713</v>
      </c>
    </row>
    <row r="3372" spans="1:5">
      <c r="A3372" t="s">
        <v>4970</v>
      </c>
      <c r="B3372" t="s">
        <v>5</v>
      </c>
      <c r="C3372" t="s">
        <v>1736</v>
      </c>
      <c r="D3372" t="s">
        <v>6895</v>
      </c>
      <c r="E3372" t="s">
        <v>1714</v>
      </c>
    </row>
    <row r="3373" spans="1:5">
      <c r="A3373" t="s">
        <v>4971</v>
      </c>
      <c r="B3373" t="s">
        <v>5</v>
      </c>
      <c r="C3373" t="s">
        <v>1736</v>
      </c>
      <c r="D3373" t="s">
        <v>6895</v>
      </c>
      <c r="E3373" t="s">
        <v>1715</v>
      </c>
    </row>
    <row r="3374" spans="1:5">
      <c r="A3374" t="s">
        <v>4972</v>
      </c>
      <c r="B3374" t="s">
        <v>5</v>
      </c>
      <c r="C3374" t="s">
        <v>1736</v>
      </c>
      <c r="D3374" t="s">
        <v>6896</v>
      </c>
      <c r="E3374" t="s">
        <v>1702</v>
      </c>
    </row>
    <row r="3375" spans="1:5">
      <c r="A3375" t="s">
        <v>4973</v>
      </c>
      <c r="B3375" t="s">
        <v>5</v>
      </c>
      <c r="C3375" t="s">
        <v>1736</v>
      </c>
      <c r="D3375" t="s">
        <v>6896</v>
      </c>
      <c r="E3375" t="s">
        <v>1705</v>
      </c>
    </row>
    <row r="3376" spans="1:5">
      <c r="A3376" t="s">
        <v>4974</v>
      </c>
      <c r="B3376" t="s">
        <v>5</v>
      </c>
      <c r="C3376" t="s">
        <v>1736</v>
      </c>
      <c r="D3376" t="s">
        <v>6896</v>
      </c>
      <c r="E3376" t="s">
        <v>1706</v>
      </c>
    </row>
    <row r="3377" spans="1:5">
      <c r="A3377" t="s">
        <v>4975</v>
      </c>
      <c r="B3377" t="s">
        <v>5</v>
      </c>
      <c r="C3377" t="s">
        <v>1736</v>
      </c>
      <c r="D3377" t="s">
        <v>6896</v>
      </c>
      <c r="E3377" t="s">
        <v>1707</v>
      </c>
    </row>
    <row r="3378" spans="1:5">
      <c r="A3378" t="s">
        <v>4976</v>
      </c>
      <c r="B3378" t="s">
        <v>5</v>
      </c>
      <c r="C3378" t="s">
        <v>1736</v>
      </c>
      <c r="D3378" t="s">
        <v>6896</v>
      </c>
      <c r="E3378" t="s">
        <v>1708</v>
      </c>
    </row>
    <row r="3379" spans="1:5">
      <c r="A3379" t="s">
        <v>4977</v>
      </c>
      <c r="B3379" t="s">
        <v>5</v>
      </c>
      <c r="C3379" t="s">
        <v>1736</v>
      </c>
      <c r="D3379" t="s">
        <v>6896</v>
      </c>
      <c r="E3379" t="s">
        <v>1709</v>
      </c>
    </row>
    <row r="3380" spans="1:5">
      <c r="A3380" t="s">
        <v>4978</v>
      </c>
      <c r="B3380" t="s">
        <v>5</v>
      </c>
      <c r="C3380" t="s">
        <v>1736</v>
      </c>
      <c r="D3380" t="s">
        <v>6896</v>
      </c>
      <c r="E3380" t="s">
        <v>1710</v>
      </c>
    </row>
    <row r="3381" spans="1:5">
      <c r="A3381" t="s">
        <v>4979</v>
      </c>
      <c r="B3381" t="s">
        <v>5</v>
      </c>
      <c r="C3381" t="s">
        <v>1736</v>
      </c>
      <c r="D3381" t="s">
        <v>6896</v>
      </c>
      <c r="E3381" t="s">
        <v>1711</v>
      </c>
    </row>
    <row r="3382" spans="1:5">
      <c r="A3382" t="s">
        <v>4980</v>
      </c>
      <c r="B3382" t="s">
        <v>5</v>
      </c>
      <c r="C3382" t="s">
        <v>1736</v>
      </c>
      <c r="D3382" t="s">
        <v>6896</v>
      </c>
      <c r="E3382" t="s">
        <v>1712</v>
      </c>
    </row>
    <row r="3383" spans="1:5">
      <c r="A3383" t="s">
        <v>4981</v>
      </c>
      <c r="B3383" t="s">
        <v>5</v>
      </c>
      <c r="C3383" t="s">
        <v>1736</v>
      </c>
      <c r="D3383" t="s">
        <v>6896</v>
      </c>
      <c r="E3383" t="s">
        <v>1713</v>
      </c>
    </row>
    <row r="3384" spans="1:5">
      <c r="A3384" t="s">
        <v>4982</v>
      </c>
      <c r="B3384" t="s">
        <v>5</v>
      </c>
      <c r="C3384" t="s">
        <v>1736</v>
      </c>
      <c r="D3384" t="s">
        <v>6896</v>
      </c>
      <c r="E3384" t="s">
        <v>1714</v>
      </c>
    </row>
    <row r="3385" spans="1:5">
      <c r="A3385" t="s">
        <v>4983</v>
      </c>
      <c r="B3385" t="s">
        <v>5</v>
      </c>
      <c r="C3385" t="s">
        <v>1736</v>
      </c>
      <c r="D3385" t="s">
        <v>6896</v>
      </c>
      <c r="E3385" t="s">
        <v>1715</v>
      </c>
    </row>
    <row r="3386" spans="1:5">
      <c r="A3386" t="s">
        <v>4984</v>
      </c>
      <c r="B3386" t="s">
        <v>5</v>
      </c>
      <c r="C3386" t="s">
        <v>1736</v>
      </c>
      <c r="D3386" t="s">
        <v>6897</v>
      </c>
      <c r="E3386" t="s">
        <v>1702</v>
      </c>
    </row>
    <row r="3387" spans="1:5">
      <c r="A3387" t="s">
        <v>4985</v>
      </c>
      <c r="B3387" t="s">
        <v>5</v>
      </c>
      <c r="C3387" t="s">
        <v>1736</v>
      </c>
      <c r="D3387" t="s">
        <v>6897</v>
      </c>
      <c r="E3387" t="s">
        <v>1705</v>
      </c>
    </row>
    <row r="3388" spans="1:5">
      <c r="A3388" t="s">
        <v>4986</v>
      </c>
      <c r="B3388" t="s">
        <v>5</v>
      </c>
      <c r="C3388" t="s">
        <v>1736</v>
      </c>
      <c r="D3388" t="s">
        <v>6897</v>
      </c>
      <c r="E3388" t="s">
        <v>1706</v>
      </c>
    </row>
    <row r="3389" spans="1:5">
      <c r="A3389" t="s">
        <v>4987</v>
      </c>
      <c r="B3389" t="s">
        <v>5</v>
      </c>
      <c r="C3389" t="s">
        <v>1736</v>
      </c>
      <c r="D3389" t="s">
        <v>6897</v>
      </c>
      <c r="E3389" t="s">
        <v>1707</v>
      </c>
    </row>
    <row r="3390" spans="1:5">
      <c r="A3390" t="s">
        <v>4988</v>
      </c>
      <c r="B3390" t="s">
        <v>5</v>
      </c>
      <c r="C3390" t="s">
        <v>1736</v>
      </c>
      <c r="D3390" t="s">
        <v>6897</v>
      </c>
      <c r="E3390" t="s">
        <v>1708</v>
      </c>
    </row>
    <row r="3391" spans="1:5">
      <c r="A3391" t="s">
        <v>4989</v>
      </c>
      <c r="B3391" t="s">
        <v>5</v>
      </c>
      <c r="C3391" t="s">
        <v>1736</v>
      </c>
      <c r="D3391" t="s">
        <v>6897</v>
      </c>
      <c r="E3391" t="s">
        <v>1709</v>
      </c>
    </row>
    <row r="3392" spans="1:5">
      <c r="A3392" t="s">
        <v>4990</v>
      </c>
      <c r="B3392" t="s">
        <v>5</v>
      </c>
      <c r="C3392" t="s">
        <v>1736</v>
      </c>
      <c r="D3392" t="s">
        <v>6897</v>
      </c>
      <c r="E3392" t="s">
        <v>1710</v>
      </c>
    </row>
    <row r="3393" spans="1:5">
      <c r="A3393" t="s">
        <v>4991</v>
      </c>
      <c r="B3393" t="s">
        <v>5</v>
      </c>
      <c r="C3393" t="s">
        <v>1736</v>
      </c>
      <c r="D3393" t="s">
        <v>6897</v>
      </c>
      <c r="E3393" t="s">
        <v>1711</v>
      </c>
    </row>
    <row r="3394" spans="1:5">
      <c r="A3394" t="s">
        <v>4992</v>
      </c>
      <c r="B3394" t="s">
        <v>5</v>
      </c>
      <c r="C3394" t="s">
        <v>1736</v>
      </c>
      <c r="D3394" t="s">
        <v>6897</v>
      </c>
      <c r="E3394" t="s">
        <v>1712</v>
      </c>
    </row>
    <row r="3395" spans="1:5">
      <c r="A3395" t="s">
        <v>4993</v>
      </c>
      <c r="B3395" t="s">
        <v>5</v>
      </c>
      <c r="C3395" t="s">
        <v>1736</v>
      </c>
      <c r="D3395" t="s">
        <v>6897</v>
      </c>
      <c r="E3395" t="s">
        <v>1713</v>
      </c>
    </row>
    <row r="3396" spans="1:5">
      <c r="A3396" t="s">
        <v>4994</v>
      </c>
      <c r="B3396" t="s">
        <v>5</v>
      </c>
      <c r="C3396" t="s">
        <v>1736</v>
      </c>
      <c r="D3396" t="s">
        <v>6897</v>
      </c>
      <c r="E3396" t="s">
        <v>1714</v>
      </c>
    </row>
    <row r="3397" spans="1:5">
      <c r="A3397" t="s">
        <v>4995</v>
      </c>
      <c r="B3397" t="s">
        <v>5</v>
      </c>
      <c r="C3397" t="s">
        <v>1736</v>
      </c>
      <c r="D3397" t="s">
        <v>6897</v>
      </c>
      <c r="E3397" t="s">
        <v>1715</v>
      </c>
    </row>
    <row r="3398" spans="1:5">
      <c r="A3398" t="s">
        <v>4996</v>
      </c>
      <c r="B3398" t="s">
        <v>5</v>
      </c>
      <c r="C3398" t="s">
        <v>1736</v>
      </c>
      <c r="D3398" t="s">
        <v>6898</v>
      </c>
      <c r="E3398" t="s">
        <v>1702</v>
      </c>
    </row>
    <row r="3399" spans="1:5">
      <c r="A3399" t="s">
        <v>4997</v>
      </c>
      <c r="B3399" t="s">
        <v>5</v>
      </c>
      <c r="C3399" t="s">
        <v>1736</v>
      </c>
      <c r="D3399" t="s">
        <v>6898</v>
      </c>
      <c r="E3399" t="s">
        <v>1705</v>
      </c>
    </row>
    <row r="3400" spans="1:5">
      <c r="A3400" t="s">
        <v>4998</v>
      </c>
      <c r="B3400" t="s">
        <v>5</v>
      </c>
      <c r="C3400" t="s">
        <v>1736</v>
      </c>
      <c r="D3400" t="s">
        <v>6898</v>
      </c>
      <c r="E3400" t="s">
        <v>1706</v>
      </c>
    </row>
    <row r="3401" spans="1:5">
      <c r="A3401" t="s">
        <v>4999</v>
      </c>
      <c r="B3401" t="s">
        <v>5</v>
      </c>
      <c r="C3401" t="s">
        <v>1736</v>
      </c>
      <c r="D3401" t="s">
        <v>6898</v>
      </c>
      <c r="E3401" t="s">
        <v>1707</v>
      </c>
    </row>
    <row r="3402" spans="1:5">
      <c r="A3402" t="s">
        <v>5000</v>
      </c>
      <c r="B3402" t="s">
        <v>5</v>
      </c>
      <c r="C3402" t="s">
        <v>1736</v>
      </c>
      <c r="D3402" t="s">
        <v>6898</v>
      </c>
      <c r="E3402" t="s">
        <v>1708</v>
      </c>
    </row>
    <row r="3403" spans="1:5">
      <c r="A3403" t="s">
        <v>5001</v>
      </c>
      <c r="B3403" t="s">
        <v>5</v>
      </c>
      <c r="C3403" t="s">
        <v>1736</v>
      </c>
      <c r="D3403" t="s">
        <v>6898</v>
      </c>
      <c r="E3403" t="s">
        <v>1709</v>
      </c>
    </row>
    <row r="3404" spans="1:5">
      <c r="A3404" t="s">
        <v>5002</v>
      </c>
      <c r="B3404" t="s">
        <v>5</v>
      </c>
      <c r="C3404" t="s">
        <v>1736</v>
      </c>
      <c r="D3404" t="s">
        <v>6898</v>
      </c>
      <c r="E3404" t="s">
        <v>1710</v>
      </c>
    </row>
    <row r="3405" spans="1:5">
      <c r="A3405" t="s">
        <v>5003</v>
      </c>
      <c r="B3405" t="s">
        <v>5</v>
      </c>
      <c r="C3405" t="s">
        <v>1736</v>
      </c>
      <c r="D3405" t="s">
        <v>6898</v>
      </c>
      <c r="E3405" t="s">
        <v>1711</v>
      </c>
    </row>
    <row r="3406" spans="1:5">
      <c r="A3406" t="s">
        <v>5004</v>
      </c>
      <c r="B3406" t="s">
        <v>5</v>
      </c>
      <c r="C3406" t="s">
        <v>1736</v>
      </c>
      <c r="D3406" t="s">
        <v>6898</v>
      </c>
      <c r="E3406" t="s">
        <v>1712</v>
      </c>
    </row>
    <row r="3407" spans="1:5">
      <c r="A3407" t="s">
        <v>5005</v>
      </c>
      <c r="B3407" t="s">
        <v>5</v>
      </c>
      <c r="C3407" t="s">
        <v>1736</v>
      </c>
      <c r="D3407" t="s">
        <v>6898</v>
      </c>
      <c r="E3407" t="s">
        <v>1713</v>
      </c>
    </row>
    <row r="3408" spans="1:5">
      <c r="A3408" t="s">
        <v>5006</v>
      </c>
      <c r="B3408" t="s">
        <v>5</v>
      </c>
      <c r="C3408" t="s">
        <v>1736</v>
      </c>
      <c r="D3408" t="s">
        <v>6898</v>
      </c>
      <c r="E3408" t="s">
        <v>1714</v>
      </c>
    </row>
    <row r="3409" spans="1:5">
      <c r="A3409" t="s">
        <v>5007</v>
      </c>
      <c r="B3409" t="s">
        <v>5</v>
      </c>
      <c r="C3409" t="s">
        <v>1736</v>
      </c>
      <c r="D3409" t="s">
        <v>6898</v>
      </c>
      <c r="E3409" t="s">
        <v>1715</v>
      </c>
    </row>
    <row r="3410" spans="1:5">
      <c r="A3410" t="s">
        <v>5008</v>
      </c>
      <c r="B3410" t="s">
        <v>5</v>
      </c>
      <c r="C3410" t="s">
        <v>1736</v>
      </c>
      <c r="D3410" t="s">
        <v>6899</v>
      </c>
      <c r="E3410" t="s">
        <v>1702</v>
      </c>
    </row>
    <row r="3411" spans="1:5">
      <c r="A3411" t="s">
        <v>5009</v>
      </c>
      <c r="B3411" t="s">
        <v>5</v>
      </c>
      <c r="C3411" t="s">
        <v>1736</v>
      </c>
      <c r="D3411" t="s">
        <v>6899</v>
      </c>
      <c r="E3411" t="s">
        <v>1705</v>
      </c>
    </row>
    <row r="3412" spans="1:5">
      <c r="A3412" t="s">
        <v>5010</v>
      </c>
      <c r="B3412" t="s">
        <v>5</v>
      </c>
      <c r="C3412" t="s">
        <v>1736</v>
      </c>
      <c r="D3412" t="s">
        <v>6899</v>
      </c>
      <c r="E3412" t="s">
        <v>1706</v>
      </c>
    </row>
    <row r="3413" spans="1:5">
      <c r="A3413" t="s">
        <v>5011</v>
      </c>
      <c r="B3413" t="s">
        <v>5</v>
      </c>
      <c r="C3413" t="s">
        <v>1736</v>
      </c>
      <c r="D3413" t="s">
        <v>6899</v>
      </c>
      <c r="E3413" t="s">
        <v>1707</v>
      </c>
    </row>
    <row r="3414" spans="1:5">
      <c r="A3414" t="s">
        <v>5012</v>
      </c>
      <c r="B3414" t="s">
        <v>5</v>
      </c>
      <c r="C3414" t="s">
        <v>1736</v>
      </c>
      <c r="D3414" t="s">
        <v>6899</v>
      </c>
      <c r="E3414" t="s">
        <v>1708</v>
      </c>
    </row>
    <row r="3415" spans="1:5">
      <c r="A3415" t="s">
        <v>5013</v>
      </c>
      <c r="B3415" t="s">
        <v>5</v>
      </c>
      <c r="C3415" t="s">
        <v>1736</v>
      </c>
      <c r="D3415" t="s">
        <v>6899</v>
      </c>
      <c r="E3415" t="s">
        <v>1709</v>
      </c>
    </row>
    <row r="3416" spans="1:5">
      <c r="A3416" t="s">
        <v>5014</v>
      </c>
      <c r="B3416" t="s">
        <v>5</v>
      </c>
      <c r="C3416" t="s">
        <v>1736</v>
      </c>
      <c r="D3416" t="s">
        <v>6899</v>
      </c>
      <c r="E3416" t="s">
        <v>1710</v>
      </c>
    </row>
    <row r="3417" spans="1:5">
      <c r="A3417" t="s">
        <v>5015</v>
      </c>
      <c r="B3417" t="s">
        <v>5</v>
      </c>
      <c r="C3417" t="s">
        <v>1736</v>
      </c>
      <c r="D3417" t="s">
        <v>6899</v>
      </c>
      <c r="E3417" t="s">
        <v>1711</v>
      </c>
    </row>
    <row r="3418" spans="1:5">
      <c r="A3418" t="s">
        <v>5016</v>
      </c>
      <c r="B3418" t="s">
        <v>5</v>
      </c>
      <c r="C3418" t="s">
        <v>1736</v>
      </c>
      <c r="D3418" t="s">
        <v>6899</v>
      </c>
      <c r="E3418" t="s">
        <v>1712</v>
      </c>
    </row>
    <row r="3419" spans="1:5">
      <c r="A3419" t="s">
        <v>5017</v>
      </c>
      <c r="B3419" t="s">
        <v>5</v>
      </c>
      <c r="C3419" t="s">
        <v>1736</v>
      </c>
      <c r="D3419" t="s">
        <v>6899</v>
      </c>
      <c r="E3419" t="s">
        <v>1713</v>
      </c>
    </row>
    <row r="3420" spans="1:5">
      <c r="A3420" t="s">
        <v>5018</v>
      </c>
      <c r="B3420" t="s">
        <v>5</v>
      </c>
      <c r="C3420" t="s">
        <v>1736</v>
      </c>
      <c r="D3420" t="s">
        <v>6899</v>
      </c>
      <c r="E3420" t="s">
        <v>1714</v>
      </c>
    </row>
    <row r="3421" spans="1:5">
      <c r="A3421" t="s">
        <v>5019</v>
      </c>
      <c r="B3421" t="s">
        <v>5</v>
      </c>
      <c r="C3421" t="s">
        <v>1736</v>
      </c>
      <c r="D3421" t="s">
        <v>6899</v>
      </c>
      <c r="E3421" t="s">
        <v>1715</v>
      </c>
    </row>
    <row r="3422" spans="1:5">
      <c r="A3422" t="s">
        <v>5020</v>
      </c>
      <c r="B3422" t="s">
        <v>5</v>
      </c>
      <c r="C3422" t="s">
        <v>1736</v>
      </c>
      <c r="D3422" t="s">
        <v>6900</v>
      </c>
      <c r="E3422" t="s">
        <v>1702</v>
      </c>
    </row>
    <row r="3423" spans="1:5">
      <c r="A3423" t="s">
        <v>5021</v>
      </c>
      <c r="B3423" t="s">
        <v>5</v>
      </c>
      <c r="C3423" t="s">
        <v>1736</v>
      </c>
      <c r="D3423" t="s">
        <v>6900</v>
      </c>
      <c r="E3423" t="s">
        <v>1705</v>
      </c>
    </row>
    <row r="3424" spans="1:5">
      <c r="A3424" t="s">
        <v>5022</v>
      </c>
      <c r="B3424" t="s">
        <v>5</v>
      </c>
      <c r="C3424" t="s">
        <v>1736</v>
      </c>
      <c r="D3424" t="s">
        <v>6900</v>
      </c>
      <c r="E3424" t="s">
        <v>1706</v>
      </c>
    </row>
    <row r="3425" spans="1:5">
      <c r="A3425" t="s">
        <v>5023</v>
      </c>
      <c r="B3425" t="s">
        <v>5</v>
      </c>
      <c r="C3425" t="s">
        <v>1736</v>
      </c>
      <c r="D3425" t="s">
        <v>6900</v>
      </c>
      <c r="E3425" t="s">
        <v>1707</v>
      </c>
    </row>
    <row r="3426" spans="1:5">
      <c r="A3426" t="s">
        <v>5024</v>
      </c>
      <c r="B3426" t="s">
        <v>5</v>
      </c>
      <c r="C3426" t="s">
        <v>1736</v>
      </c>
      <c r="D3426" t="s">
        <v>6900</v>
      </c>
      <c r="E3426" t="s">
        <v>1708</v>
      </c>
    </row>
    <row r="3427" spans="1:5">
      <c r="A3427" t="s">
        <v>5025</v>
      </c>
      <c r="B3427" t="s">
        <v>5</v>
      </c>
      <c r="C3427" t="s">
        <v>1736</v>
      </c>
      <c r="D3427" t="s">
        <v>6900</v>
      </c>
      <c r="E3427" t="s">
        <v>1709</v>
      </c>
    </row>
    <row r="3428" spans="1:5">
      <c r="A3428" t="s">
        <v>5026</v>
      </c>
      <c r="B3428" t="s">
        <v>5</v>
      </c>
      <c r="C3428" t="s">
        <v>1736</v>
      </c>
      <c r="D3428" t="s">
        <v>6900</v>
      </c>
      <c r="E3428" t="s">
        <v>1710</v>
      </c>
    </row>
    <row r="3429" spans="1:5">
      <c r="A3429" t="s">
        <v>5027</v>
      </c>
      <c r="B3429" t="s">
        <v>5</v>
      </c>
      <c r="C3429" t="s">
        <v>1736</v>
      </c>
      <c r="D3429" t="s">
        <v>6900</v>
      </c>
      <c r="E3429" t="s">
        <v>1711</v>
      </c>
    </row>
    <row r="3430" spans="1:5">
      <c r="A3430" t="s">
        <v>5028</v>
      </c>
      <c r="B3430" t="s">
        <v>5</v>
      </c>
      <c r="C3430" t="s">
        <v>1736</v>
      </c>
      <c r="D3430" t="s">
        <v>6900</v>
      </c>
      <c r="E3430" t="s">
        <v>1712</v>
      </c>
    </row>
    <row r="3431" spans="1:5">
      <c r="A3431" t="s">
        <v>5029</v>
      </c>
      <c r="B3431" t="s">
        <v>5</v>
      </c>
      <c r="C3431" t="s">
        <v>1736</v>
      </c>
      <c r="D3431" t="s">
        <v>6900</v>
      </c>
      <c r="E3431" t="s">
        <v>1713</v>
      </c>
    </row>
    <row r="3432" spans="1:5">
      <c r="A3432" t="s">
        <v>5030</v>
      </c>
      <c r="B3432" t="s">
        <v>5</v>
      </c>
      <c r="C3432" t="s">
        <v>1736</v>
      </c>
      <c r="D3432" t="s">
        <v>6900</v>
      </c>
      <c r="E3432" t="s">
        <v>1714</v>
      </c>
    </row>
    <row r="3433" spans="1:5">
      <c r="A3433" t="s">
        <v>5031</v>
      </c>
      <c r="B3433" t="s">
        <v>5</v>
      </c>
      <c r="C3433" t="s">
        <v>1736</v>
      </c>
      <c r="D3433" t="s">
        <v>6900</v>
      </c>
      <c r="E3433" t="s">
        <v>1715</v>
      </c>
    </row>
    <row r="3434" spans="1:5">
      <c r="A3434" t="s">
        <v>5032</v>
      </c>
      <c r="B3434" t="s">
        <v>5</v>
      </c>
      <c r="C3434" t="s">
        <v>1736</v>
      </c>
      <c r="D3434" t="s">
        <v>6901</v>
      </c>
      <c r="E3434" t="s">
        <v>1702</v>
      </c>
    </row>
    <row r="3435" spans="1:5">
      <c r="A3435" t="s">
        <v>5033</v>
      </c>
      <c r="B3435" t="s">
        <v>5</v>
      </c>
      <c r="C3435" t="s">
        <v>1736</v>
      </c>
      <c r="D3435" t="s">
        <v>6901</v>
      </c>
      <c r="E3435" t="s">
        <v>1705</v>
      </c>
    </row>
    <row r="3436" spans="1:5">
      <c r="A3436" t="s">
        <v>5034</v>
      </c>
      <c r="B3436" t="s">
        <v>5</v>
      </c>
      <c r="C3436" t="s">
        <v>1736</v>
      </c>
      <c r="D3436" t="s">
        <v>6901</v>
      </c>
      <c r="E3436" t="s">
        <v>1706</v>
      </c>
    </row>
    <row r="3437" spans="1:5">
      <c r="A3437" t="s">
        <v>5035</v>
      </c>
      <c r="B3437" t="s">
        <v>5</v>
      </c>
      <c r="C3437" t="s">
        <v>1736</v>
      </c>
      <c r="D3437" t="s">
        <v>6901</v>
      </c>
      <c r="E3437" t="s">
        <v>1707</v>
      </c>
    </row>
    <row r="3438" spans="1:5">
      <c r="A3438" t="s">
        <v>5036</v>
      </c>
      <c r="B3438" t="s">
        <v>5</v>
      </c>
      <c r="C3438" t="s">
        <v>1736</v>
      </c>
      <c r="D3438" t="s">
        <v>6901</v>
      </c>
      <c r="E3438" t="s">
        <v>1708</v>
      </c>
    </row>
    <row r="3439" spans="1:5">
      <c r="A3439" t="s">
        <v>5037</v>
      </c>
      <c r="B3439" t="s">
        <v>5</v>
      </c>
      <c r="C3439" t="s">
        <v>1736</v>
      </c>
      <c r="D3439" t="s">
        <v>6901</v>
      </c>
      <c r="E3439" t="s">
        <v>1709</v>
      </c>
    </row>
    <row r="3440" spans="1:5">
      <c r="A3440" t="s">
        <v>5038</v>
      </c>
      <c r="B3440" t="s">
        <v>5</v>
      </c>
      <c r="C3440" t="s">
        <v>1736</v>
      </c>
      <c r="D3440" t="s">
        <v>6901</v>
      </c>
      <c r="E3440" t="s">
        <v>1710</v>
      </c>
    </row>
    <row r="3441" spans="1:5">
      <c r="A3441" t="s">
        <v>5039</v>
      </c>
      <c r="B3441" t="s">
        <v>5</v>
      </c>
      <c r="C3441" t="s">
        <v>1736</v>
      </c>
      <c r="D3441" t="s">
        <v>6901</v>
      </c>
      <c r="E3441" t="s">
        <v>1711</v>
      </c>
    </row>
    <row r="3442" spans="1:5">
      <c r="A3442" t="s">
        <v>5040</v>
      </c>
      <c r="B3442" t="s">
        <v>5</v>
      </c>
      <c r="C3442" t="s">
        <v>1736</v>
      </c>
      <c r="D3442" t="s">
        <v>6901</v>
      </c>
      <c r="E3442" t="s">
        <v>1712</v>
      </c>
    </row>
    <row r="3443" spans="1:5">
      <c r="A3443" t="s">
        <v>5041</v>
      </c>
      <c r="B3443" t="s">
        <v>5</v>
      </c>
      <c r="C3443" t="s">
        <v>1736</v>
      </c>
      <c r="D3443" t="s">
        <v>6901</v>
      </c>
      <c r="E3443" t="s">
        <v>1713</v>
      </c>
    </row>
    <row r="3444" spans="1:5">
      <c r="A3444" t="s">
        <v>5042</v>
      </c>
      <c r="B3444" t="s">
        <v>5</v>
      </c>
      <c r="C3444" t="s">
        <v>1736</v>
      </c>
      <c r="D3444" t="s">
        <v>6901</v>
      </c>
      <c r="E3444" t="s">
        <v>1714</v>
      </c>
    </row>
    <row r="3445" spans="1:5">
      <c r="A3445" t="s">
        <v>5043</v>
      </c>
      <c r="B3445" t="s">
        <v>5</v>
      </c>
      <c r="C3445" t="s">
        <v>1736</v>
      </c>
      <c r="D3445" t="s">
        <v>6901</v>
      </c>
      <c r="E3445" t="s">
        <v>1715</v>
      </c>
    </row>
    <row r="3446" spans="1:5">
      <c r="A3446" t="s">
        <v>5044</v>
      </c>
      <c r="B3446" t="s">
        <v>5</v>
      </c>
      <c r="C3446" t="s">
        <v>1736</v>
      </c>
      <c r="D3446" t="s">
        <v>6902</v>
      </c>
      <c r="E3446" t="s">
        <v>1702</v>
      </c>
    </row>
    <row r="3447" spans="1:5">
      <c r="A3447" t="s">
        <v>5045</v>
      </c>
      <c r="B3447" t="s">
        <v>5</v>
      </c>
      <c r="C3447" t="s">
        <v>1736</v>
      </c>
      <c r="D3447" t="s">
        <v>6902</v>
      </c>
      <c r="E3447" t="s">
        <v>1705</v>
      </c>
    </row>
    <row r="3448" spans="1:5">
      <c r="A3448" t="s">
        <v>5046</v>
      </c>
      <c r="B3448" t="s">
        <v>5</v>
      </c>
      <c r="C3448" t="s">
        <v>1736</v>
      </c>
      <c r="D3448" t="s">
        <v>6902</v>
      </c>
      <c r="E3448" t="s">
        <v>1706</v>
      </c>
    </row>
    <row r="3449" spans="1:5">
      <c r="A3449" t="s">
        <v>5047</v>
      </c>
      <c r="B3449" t="s">
        <v>5</v>
      </c>
      <c r="C3449" t="s">
        <v>1736</v>
      </c>
      <c r="D3449" t="s">
        <v>6902</v>
      </c>
      <c r="E3449" t="s">
        <v>1707</v>
      </c>
    </row>
    <row r="3450" spans="1:5">
      <c r="A3450" t="s">
        <v>5048</v>
      </c>
      <c r="B3450" t="s">
        <v>5</v>
      </c>
      <c r="C3450" t="s">
        <v>1736</v>
      </c>
      <c r="D3450" t="s">
        <v>6902</v>
      </c>
      <c r="E3450" t="s">
        <v>1708</v>
      </c>
    </row>
    <row r="3451" spans="1:5">
      <c r="A3451" t="s">
        <v>5049</v>
      </c>
      <c r="B3451" t="s">
        <v>5</v>
      </c>
      <c r="C3451" t="s">
        <v>1736</v>
      </c>
      <c r="D3451" t="s">
        <v>6902</v>
      </c>
      <c r="E3451" t="s">
        <v>1709</v>
      </c>
    </row>
    <row r="3452" spans="1:5">
      <c r="A3452" t="s">
        <v>5050</v>
      </c>
      <c r="B3452" t="s">
        <v>5</v>
      </c>
      <c r="C3452" t="s">
        <v>1736</v>
      </c>
      <c r="D3452" t="s">
        <v>6902</v>
      </c>
      <c r="E3452" t="s">
        <v>1710</v>
      </c>
    </row>
    <row r="3453" spans="1:5">
      <c r="A3453" t="s">
        <v>5051</v>
      </c>
      <c r="B3453" t="s">
        <v>5</v>
      </c>
      <c r="C3453" t="s">
        <v>1736</v>
      </c>
      <c r="D3453" t="s">
        <v>6902</v>
      </c>
      <c r="E3453" t="s">
        <v>1711</v>
      </c>
    </row>
    <row r="3454" spans="1:5">
      <c r="A3454" t="s">
        <v>5052</v>
      </c>
      <c r="B3454" t="s">
        <v>5</v>
      </c>
      <c r="C3454" t="s">
        <v>1736</v>
      </c>
      <c r="D3454" t="s">
        <v>6902</v>
      </c>
      <c r="E3454" t="s">
        <v>1712</v>
      </c>
    </row>
    <row r="3455" spans="1:5">
      <c r="A3455" t="s">
        <v>5053</v>
      </c>
      <c r="B3455" t="s">
        <v>5</v>
      </c>
      <c r="C3455" t="s">
        <v>1736</v>
      </c>
      <c r="D3455" t="s">
        <v>6902</v>
      </c>
      <c r="E3455" t="s">
        <v>1713</v>
      </c>
    </row>
    <row r="3456" spans="1:5">
      <c r="A3456" t="s">
        <v>5054</v>
      </c>
      <c r="B3456" t="s">
        <v>5</v>
      </c>
      <c r="C3456" t="s">
        <v>1736</v>
      </c>
      <c r="D3456" t="s">
        <v>6902</v>
      </c>
      <c r="E3456" t="s">
        <v>1714</v>
      </c>
    </row>
    <row r="3457" spans="1:5">
      <c r="A3457" t="s">
        <v>5055</v>
      </c>
      <c r="B3457" t="s">
        <v>5</v>
      </c>
      <c r="C3457" t="s">
        <v>1736</v>
      </c>
      <c r="D3457" t="s">
        <v>6902</v>
      </c>
      <c r="E3457" t="s">
        <v>1715</v>
      </c>
    </row>
    <row r="3458" spans="1:5">
      <c r="A3458" t="s">
        <v>5056</v>
      </c>
      <c r="B3458" t="s">
        <v>5</v>
      </c>
      <c r="C3458" t="s">
        <v>1736</v>
      </c>
      <c r="D3458" t="s">
        <v>6903</v>
      </c>
      <c r="E3458" t="s">
        <v>1702</v>
      </c>
    </row>
    <row r="3459" spans="1:5">
      <c r="A3459" t="s">
        <v>5057</v>
      </c>
      <c r="B3459" t="s">
        <v>5</v>
      </c>
      <c r="C3459" t="s">
        <v>1736</v>
      </c>
      <c r="D3459" t="s">
        <v>6903</v>
      </c>
      <c r="E3459" t="s">
        <v>1705</v>
      </c>
    </row>
    <row r="3460" spans="1:5">
      <c r="A3460" t="s">
        <v>5058</v>
      </c>
      <c r="B3460" t="s">
        <v>5</v>
      </c>
      <c r="C3460" t="s">
        <v>1736</v>
      </c>
      <c r="D3460" t="s">
        <v>6903</v>
      </c>
      <c r="E3460" t="s">
        <v>1706</v>
      </c>
    </row>
    <row r="3461" spans="1:5">
      <c r="A3461" t="s">
        <v>5059</v>
      </c>
      <c r="B3461" t="s">
        <v>5</v>
      </c>
      <c r="C3461" t="s">
        <v>1736</v>
      </c>
      <c r="D3461" t="s">
        <v>6903</v>
      </c>
      <c r="E3461" t="s">
        <v>1707</v>
      </c>
    </row>
    <row r="3462" spans="1:5">
      <c r="A3462" t="s">
        <v>5060</v>
      </c>
      <c r="B3462" t="s">
        <v>5</v>
      </c>
      <c r="C3462" t="s">
        <v>1736</v>
      </c>
      <c r="D3462" t="s">
        <v>6903</v>
      </c>
      <c r="E3462" t="s">
        <v>1708</v>
      </c>
    </row>
    <row r="3463" spans="1:5">
      <c r="A3463" t="s">
        <v>5061</v>
      </c>
      <c r="B3463" t="s">
        <v>5</v>
      </c>
      <c r="C3463" t="s">
        <v>1736</v>
      </c>
      <c r="D3463" t="s">
        <v>6903</v>
      </c>
      <c r="E3463" t="s">
        <v>1709</v>
      </c>
    </row>
    <row r="3464" spans="1:5">
      <c r="A3464" t="s">
        <v>5062</v>
      </c>
      <c r="B3464" t="s">
        <v>5</v>
      </c>
      <c r="C3464" t="s">
        <v>1736</v>
      </c>
      <c r="D3464" t="s">
        <v>6903</v>
      </c>
      <c r="E3464" t="s">
        <v>1710</v>
      </c>
    </row>
    <row r="3465" spans="1:5">
      <c r="A3465" t="s">
        <v>5063</v>
      </c>
      <c r="B3465" t="s">
        <v>5</v>
      </c>
      <c r="C3465" t="s">
        <v>1736</v>
      </c>
      <c r="D3465" t="s">
        <v>6903</v>
      </c>
      <c r="E3465" t="s">
        <v>1711</v>
      </c>
    </row>
    <row r="3466" spans="1:5">
      <c r="A3466" t="s">
        <v>5064</v>
      </c>
      <c r="B3466" t="s">
        <v>5</v>
      </c>
      <c r="C3466" t="s">
        <v>1736</v>
      </c>
      <c r="D3466" t="s">
        <v>6903</v>
      </c>
      <c r="E3466" t="s">
        <v>1712</v>
      </c>
    </row>
    <row r="3467" spans="1:5">
      <c r="A3467" t="s">
        <v>5065</v>
      </c>
      <c r="B3467" t="s">
        <v>5</v>
      </c>
      <c r="C3467" t="s">
        <v>1736</v>
      </c>
      <c r="D3467" t="s">
        <v>6903</v>
      </c>
      <c r="E3467" t="s">
        <v>1713</v>
      </c>
    </row>
    <row r="3468" spans="1:5">
      <c r="A3468" t="s">
        <v>5066</v>
      </c>
      <c r="B3468" t="s">
        <v>5</v>
      </c>
      <c r="C3468" t="s">
        <v>1736</v>
      </c>
      <c r="D3468" t="s">
        <v>6903</v>
      </c>
      <c r="E3468" t="s">
        <v>1714</v>
      </c>
    </row>
    <row r="3469" spans="1:5">
      <c r="A3469" t="s">
        <v>5067</v>
      </c>
      <c r="B3469" t="s">
        <v>5</v>
      </c>
      <c r="C3469" t="s">
        <v>1736</v>
      </c>
      <c r="D3469" t="s">
        <v>6903</v>
      </c>
      <c r="E3469" t="s">
        <v>1715</v>
      </c>
    </row>
    <row r="3470" spans="1:5">
      <c r="A3470" t="s">
        <v>5068</v>
      </c>
      <c r="B3470" t="s">
        <v>5</v>
      </c>
      <c r="C3470" t="s">
        <v>1736</v>
      </c>
      <c r="D3470" t="s">
        <v>6904</v>
      </c>
      <c r="E3470" t="s">
        <v>1702</v>
      </c>
    </row>
    <row r="3471" spans="1:5">
      <c r="A3471" t="s">
        <v>5069</v>
      </c>
      <c r="B3471" t="s">
        <v>5</v>
      </c>
      <c r="C3471" t="s">
        <v>1736</v>
      </c>
      <c r="D3471" t="s">
        <v>6904</v>
      </c>
      <c r="E3471" t="s">
        <v>1705</v>
      </c>
    </row>
    <row r="3472" spans="1:5">
      <c r="A3472" t="s">
        <v>5070</v>
      </c>
      <c r="B3472" t="s">
        <v>5</v>
      </c>
      <c r="C3472" t="s">
        <v>1736</v>
      </c>
      <c r="D3472" t="s">
        <v>6904</v>
      </c>
      <c r="E3472" t="s">
        <v>1706</v>
      </c>
    </row>
    <row r="3473" spans="1:5">
      <c r="A3473" t="s">
        <v>5071</v>
      </c>
      <c r="B3473" t="s">
        <v>5</v>
      </c>
      <c r="C3473" t="s">
        <v>1736</v>
      </c>
      <c r="D3473" t="s">
        <v>6904</v>
      </c>
      <c r="E3473" t="s">
        <v>1707</v>
      </c>
    </row>
    <row r="3474" spans="1:5">
      <c r="A3474" t="s">
        <v>5072</v>
      </c>
      <c r="B3474" t="s">
        <v>5</v>
      </c>
      <c r="C3474" t="s">
        <v>1736</v>
      </c>
      <c r="D3474" t="s">
        <v>6904</v>
      </c>
      <c r="E3474" t="s">
        <v>1708</v>
      </c>
    </row>
    <row r="3475" spans="1:5">
      <c r="A3475" t="s">
        <v>5073</v>
      </c>
      <c r="B3475" t="s">
        <v>5</v>
      </c>
      <c r="C3475" t="s">
        <v>1736</v>
      </c>
      <c r="D3475" t="s">
        <v>6904</v>
      </c>
      <c r="E3475" t="s">
        <v>1709</v>
      </c>
    </row>
    <row r="3476" spans="1:5">
      <c r="A3476" t="s">
        <v>5074</v>
      </c>
      <c r="B3476" t="s">
        <v>5</v>
      </c>
      <c r="C3476" t="s">
        <v>1736</v>
      </c>
      <c r="D3476" t="s">
        <v>6904</v>
      </c>
      <c r="E3476" t="s">
        <v>1710</v>
      </c>
    </row>
    <row r="3477" spans="1:5">
      <c r="A3477" t="s">
        <v>5075</v>
      </c>
      <c r="B3477" t="s">
        <v>5</v>
      </c>
      <c r="C3477" t="s">
        <v>1736</v>
      </c>
      <c r="D3477" t="s">
        <v>6904</v>
      </c>
      <c r="E3477" t="s">
        <v>1711</v>
      </c>
    </row>
    <row r="3478" spans="1:5">
      <c r="A3478" t="s">
        <v>5076</v>
      </c>
      <c r="B3478" t="s">
        <v>5</v>
      </c>
      <c r="C3478" t="s">
        <v>1736</v>
      </c>
      <c r="D3478" t="s">
        <v>6904</v>
      </c>
      <c r="E3478" t="s">
        <v>1712</v>
      </c>
    </row>
    <row r="3479" spans="1:5">
      <c r="A3479" t="s">
        <v>5077</v>
      </c>
      <c r="B3479" t="s">
        <v>5</v>
      </c>
      <c r="C3479" t="s">
        <v>1736</v>
      </c>
      <c r="D3479" t="s">
        <v>6904</v>
      </c>
      <c r="E3479" t="s">
        <v>1713</v>
      </c>
    </row>
    <row r="3480" spans="1:5">
      <c r="A3480" t="s">
        <v>5078</v>
      </c>
      <c r="B3480" t="s">
        <v>5</v>
      </c>
      <c r="C3480" t="s">
        <v>1736</v>
      </c>
      <c r="D3480" t="s">
        <v>6904</v>
      </c>
      <c r="E3480" t="s">
        <v>1714</v>
      </c>
    </row>
    <row r="3481" spans="1:5">
      <c r="A3481" t="s">
        <v>5079</v>
      </c>
      <c r="B3481" t="s">
        <v>5</v>
      </c>
      <c r="C3481" t="s">
        <v>1736</v>
      </c>
      <c r="D3481" t="s">
        <v>6904</v>
      </c>
      <c r="E3481" t="s">
        <v>1715</v>
      </c>
    </row>
    <row r="3482" spans="1:5">
      <c r="A3482" t="s">
        <v>5080</v>
      </c>
      <c r="B3482" t="s">
        <v>5</v>
      </c>
      <c r="C3482" t="s">
        <v>1737</v>
      </c>
      <c r="D3482" t="s">
        <v>6880</v>
      </c>
      <c r="E3482" t="s">
        <v>1702</v>
      </c>
    </row>
    <row r="3483" spans="1:5">
      <c r="A3483" t="s">
        <v>5081</v>
      </c>
      <c r="B3483" t="s">
        <v>5</v>
      </c>
      <c r="C3483" t="s">
        <v>1737</v>
      </c>
      <c r="D3483" t="s">
        <v>6880</v>
      </c>
      <c r="E3483" t="s">
        <v>1705</v>
      </c>
    </row>
    <row r="3484" spans="1:5">
      <c r="A3484" t="s">
        <v>5082</v>
      </c>
      <c r="B3484" t="s">
        <v>5</v>
      </c>
      <c r="C3484" t="s">
        <v>1737</v>
      </c>
      <c r="D3484" t="s">
        <v>6880</v>
      </c>
      <c r="E3484" t="s">
        <v>1706</v>
      </c>
    </row>
    <row r="3485" spans="1:5">
      <c r="A3485" t="s">
        <v>5083</v>
      </c>
      <c r="B3485" t="s">
        <v>5</v>
      </c>
      <c r="C3485" t="s">
        <v>1737</v>
      </c>
      <c r="D3485" t="s">
        <v>6880</v>
      </c>
      <c r="E3485" t="s">
        <v>1707</v>
      </c>
    </row>
    <row r="3486" spans="1:5">
      <c r="A3486" t="s">
        <v>5084</v>
      </c>
      <c r="B3486" t="s">
        <v>5</v>
      </c>
      <c r="C3486" t="s">
        <v>1737</v>
      </c>
      <c r="D3486" t="s">
        <v>6880</v>
      </c>
      <c r="E3486" t="s">
        <v>1708</v>
      </c>
    </row>
    <row r="3487" spans="1:5">
      <c r="A3487" t="s">
        <v>5085</v>
      </c>
      <c r="B3487" t="s">
        <v>5</v>
      </c>
      <c r="C3487" t="s">
        <v>1737</v>
      </c>
      <c r="D3487" t="s">
        <v>6880</v>
      </c>
      <c r="E3487" t="s">
        <v>1709</v>
      </c>
    </row>
    <row r="3488" spans="1:5">
      <c r="A3488" t="s">
        <v>5086</v>
      </c>
      <c r="B3488" t="s">
        <v>5</v>
      </c>
      <c r="C3488" t="s">
        <v>1737</v>
      </c>
      <c r="D3488" t="s">
        <v>6880</v>
      </c>
      <c r="E3488" t="s">
        <v>1710</v>
      </c>
    </row>
    <row r="3489" spans="1:5">
      <c r="A3489" t="s">
        <v>5087</v>
      </c>
      <c r="B3489" t="s">
        <v>5</v>
      </c>
      <c r="C3489" t="s">
        <v>1737</v>
      </c>
      <c r="D3489" t="s">
        <v>6880</v>
      </c>
      <c r="E3489" t="s">
        <v>1711</v>
      </c>
    </row>
    <row r="3490" spans="1:5">
      <c r="A3490" t="s">
        <v>5088</v>
      </c>
      <c r="B3490" t="s">
        <v>5</v>
      </c>
      <c r="C3490" t="s">
        <v>1737</v>
      </c>
      <c r="D3490" t="s">
        <v>6880</v>
      </c>
      <c r="E3490" t="s">
        <v>1712</v>
      </c>
    </row>
    <row r="3491" spans="1:5">
      <c r="A3491" t="s">
        <v>5089</v>
      </c>
      <c r="B3491" t="s">
        <v>5</v>
      </c>
      <c r="C3491" t="s">
        <v>1737</v>
      </c>
      <c r="D3491" t="s">
        <v>6880</v>
      </c>
      <c r="E3491" t="s">
        <v>1713</v>
      </c>
    </row>
    <row r="3492" spans="1:5">
      <c r="A3492" t="s">
        <v>5090</v>
      </c>
      <c r="B3492" t="s">
        <v>5</v>
      </c>
      <c r="C3492" t="s">
        <v>1737</v>
      </c>
      <c r="D3492" t="s">
        <v>6880</v>
      </c>
      <c r="E3492" t="s">
        <v>1714</v>
      </c>
    </row>
    <row r="3493" spans="1:5">
      <c r="A3493" t="s">
        <v>5091</v>
      </c>
      <c r="B3493" t="s">
        <v>5</v>
      </c>
      <c r="C3493" t="s">
        <v>1737</v>
      </c>
      <c r="D3493" t="s">
        <v>6880</v>
      </c>
      <c r="E3493" t="s">
        <v>1715</v>
      </c>
    </row>
    <row r="3494" spans="1:5">
      <c r="A3494" t="s">
        <v>5092</v>
      </c>
      <c r="B3494" t="s">
        <v>5</v>
      </c>
      <c r="C3494" t="s">
        <v>1737</v>
      </c>
      <c r="D3494" t="s">
        <v>6881</v>
      </c>
      <c r="E3494" t="s">
        <v>1702</v>
      </c>
    </row>
    <row r="3495" spans="1:5">
      <c r="A3495" t="s">
        <v>5093</v>
      </c>
      <c r="B3495" t="s">
        <v>5</v>
      </c>
      <c r="C3495" t="s">
        <v>1737</v>
      </c>
      <c r="D3495" t="s">
        <v>6881</v>
      </c>
      <c r="E3495" t="s">
        <v>1705</v>
      </c>
    </row>
    <row r="3496" spans="1:5">
      <c r="A3496" t="s">
        <v>5094</v>
      </c>
      <c r="B3496" t="s">
        <v>5</v>
      </c>
      <c r="C3496" t="s">
        <v>1737</v>
      </c>
      <c r="D3496" t="s">
        <v>6881</v>
      </c>
      <c r="E3496" t="s">
        <v>1706</v>
      </c>
    </row>
    <row r="3497" spans="1:5">
      <c r="A3497" t="s">
        <v>5095</v>
      </c>
      <c r="B3497" t="s">
        <v>5</v>
      </c>
      <c r="C3497" t="s">
        <v>1737</v>
      </c>
      <c r="D3497" t="s">
        <v>6881</v>
      </c>
      <c r="E3497" t="s">
        <v>1707</v>
      </c>
    </row>
    <row r="3498" spans="1:5">
      <c r="A3498" t="s">
        <v>5096</v>
      </c>
      <c r="B3498" t="s">
        <v>5</v>
      </c>
      <c r="C3498" t="s">
        <v>1737</v>
      </c>
      <c r="D3498" t="s">
        <v>6881</v>
      </c>
      <c r="E3498" t="s">
        <v>1708</v>
      </c>
    </row>
    <row r="3499" spans="1:5">
      <c r="A3499" t="s">
        <v>5097</v>
      </c>
      <c r="B3499" t="s">
        <v>5</v>
      </c>
      <c r="C3499" t="s">
        <v>1737</v>
      </c>
      <c r="D3499" t="s">
        <v>6881</v>
      </c>
      <c r="E3499" t="s">
        <v>1709</v>
      </c>
    </row>
    <row r="3500" spans="1:5">
      <c r="A3500" t="s">
        <v>5098</v>
      </c>
      <c r="B3500" t="s">
        <v>5</v>
      </c>
      <c r="C3500" t="s">
        <v>1737</v>
      </c>
      <c r="D3500" t="s">
        <v>6881</v>
      </c>
      <c r="E3500" t="s">
        <v>1710</v>
      </c>
    </row>
    <row r="3501" spans="1:5">
      <c r="A3501" t="s">
        <v>5099</v>
      </c>
      <c r="B3501" t="s">
        <v>5</v>
      </c>
      <c r="C3501" t="s">
        <v>1737</v>
      </c>
      <c r="D3501" t="s">
        <v>6881</v>
      </c>
      <c r="E3501" t="s">
        <v>1711</v>
      </c>
    </row>
    <row r="3502" spans="1:5">
      <c r="A3502" t="s">
        <v>5100</v>
      </c>
      <c r="B3502" t="s">
        <v>5</v>
      </c>
      <c r="C3502" t="s">
        <v>1737</v>
      </c>
      <c r="D3502" t="s">
        <v>6881</v>
      </c>
      <c r="E3502" t="s">
        <v>1712</v>
      </c>
    </row>
    <row r="3503" spans="1:5">
      <c r="A3503" t="s">
        <v>5101</v>
      </c>
      <c r="B3503" t="s">
        <v>5</v>
      </c>
      <c r="C3503" t="s">
        <v>1737</v>
      </c>
      <c r="D3503" t="s">
        <v>6881</v>
      </c>
      <c r="E3503" t="s">
        <v>1713</v>
      </c>
    </row>
    <row r="3504" spans="1:5">
      <c r="A3504" t="s">
        <v>5102</v>
      </c>
      <c r="B3504" t="s">
        <v>5</v>
      </c>
      <c r="C3504" t="s">
        <v>1737</v>
      </c>
      <c r="D3504" t="s">
        <v>6881</v>
      </c>
      <c r="E3504" t="s">
        <v>1714</v>
      </c>
    </row>
    <row r="3505" spans="1:5">
      <c r="A3505" t="s">
        <v>5103</v>
      </c>
      <c r="B3505" t="s">
        <v>5</v>
      </c>
      <c r="C3505" t="s">
        <v>1737</v>
      </c>
      <c r="D3505" t="s">
        <v>6881</v>
      </c>
      <c r="E3505" t="s">
        <v>1715</v>
      </c>
    </row>
    <row r="3506" spans="1:5">
      <c r="A3506" t="s">
        <v>5104</v>
      </c>
      <c r="B3506" t="s">
        <v>5</v>
      </c>
      <c r="C3506" t="s">
        <v>1737</v>
      </c>
      <c r="D3506" t="s">
        <v>6882</v>
      </c>
      <c r="E3506" t="s">
        <v>1702</v>
      </c>
    </row>
    <row r="3507" spans="1:5">
      <c r="A3507" t="s">
        <v>5105</v>
      </c>
      <c r="B3507" t="s">
        <v>5</v>
      </c>
      <c r="C3507" t="s">
        <v>1737</v>
      </c>
      <c r="D3507" t="s">
        <v>6882</v>
      </c>
      <c r="E3507" t="s">
        <v>1705</v>
      </c>
    </row>
    <row r="3508" spans="1:5">
      <c r="A3508" t="s">
        <v>5106</v>
      </c>
      <c r="B3508" t="s">
        <v>5</v>
      </c>
      <c r="C3508" t="s">
        <v>1737</v>
      </c>
      <c r="D3508" t="s">
        <v>6882</v>
      </c>
      <c r="E3508" t="s">
        <v>1706</v>
      </c>
    </row>
    <row r="3509" spans="1:5">
      <c r="A3509" t="s">
        <v>5107</v>
      </c>
      <c r="B3509" t="s">
        <v>5</v>
      </c>
      <c r="C3509" t="s">
        <v>1737</v>
      </c>
      <c r="D3509" t="s">
        <v>6882</v>
      </c>
      <c r="E3509" t="s">
        <v>1707</v>
      </c>
    </row>
    <row r="3510" spans="1:5">
      <c r="A3510" t="s">
        <v>5108</v>
      </c>
      <c r="B3510" t="s">
        <v>5</v>
      </c>
      <c r="C3510" t="s">
        <v>1737</v>
      </c>
      <c r="D3510" t="s">
        <v>6882</v>
      </c>
      <c r="E3510" t="s">
        <v>1708</v>
      </c>
    </row>
    <row r="3511" spans="1:5">
      <c r="A3511" t="s">
        <v>5109</v>
      </c>
      <c r="B3511" t="s">
        <v>5</v>
      </c>
      <c r="C3511" t="s">
        <v>1737</v>
      </c>
      <c r="D3511" t="s">
        <v>6882</v>
      </c>
      <c r="E3511" t="s">
        <v>1709</v>
      </c>
    </row>
    <row r="3512" spans="1:5">
      <c r="A3512" t="s">
        <v>5110</v>
      </c>
      <c r="B3512" t="s">
        <v>5</v>
      </c>
      <c r="C3512" t="s">
        <v>1737</v>
      </c>
      <c r="D3512" t="s">
        <v>6882</v>
      </c>
      <c r="E3512" t="s">
        <v>1710</v>
      </c>
    </row>
    <row r="3513" spans="1:5">
      <c r="A3513" t="s">
        <v>5111</v>
      </c>
      <c r="B3513" t="s">
        <v>5</v>
      </c>
      <c r="C3513" t="s">
        <v>1737</v>
      </c>
      <c r="D3513" t="s">
        <v>6882</v>
      </c>
      <c r="E3513" t="s">
        <v>1711</v>
      </c>
    </row>
    <row r="3514" spans="1:5">
      <c r="A3514" t="s">
        <v>5112</v>
      </c>
      <c r="B3514" t="s">
        <v>5</v>
      </c>
      <c r="C3514" t="s">
        <v>1737</v>
      </c>
      <c r="D3514" t="s">
        <v>6882</v>
      </c>
      <c r="E3514" t="s">
        <v>1712</v>
      </c>
    </row>
    <row r="3515" spans="1:5">
      <c r="A3515" t="s">
        <v>5113</v>
      </c>
      <c r="B3515" t="s">
        <v>5</v>
      </c>
      <c r="C3515" t="s">
        <v>1737</v>
      </c>
      <c r="D3515" t="s">
        <v>6882</v>
      </c>
      <c r="E3515" t="s">
        <v>1713</v>
      </c>
    </row>
    <row r="3516" spans="1:5">
      <c r="A3516" t="s">
        <v>5114</v>
      </c>
      <c r="B3516" t="s">
        <v>5</v>
      </c>
      <c r="C3516" t="s">
        <v>1737</v>
      </c>
      <c r="D3516" t="s">
        <v>6882</v>
      </c>
      <c r="E3516" t="s">
        <v>1714</v>
      </c>
    </row>
    <row r="3517" spans="1:5">
      <c r="A3517" t="s">
        <v>5115</v>
      </c>
      <c r="B3517" t="s">
        <v>5</v>
      </c>
      <c r="C3517" t="s">
        <v>1737</v>
      </c>
      <c r="D3517" t="s">
        <v>6882</v>
      </c>
      <c r="E3517" t="s">
        <v>1715</v>
      </c>
    </row>
    <row r="3518" spans="1:5">
      <c r="A3518" t="s">
        <v>5116</v>
      </c>
      <c r="B3518" t="s">
        <v>5</v>
      </c>
      <c r="C3518" t="s">
        <v>1737</v>
      </c>
      <c r="D3518" t="s">
        <v>6883</v>
      </c>
      <c r="E3518" t="s">
        <v>1702</v>
      </c>
    </row>
    <row r="3519" spans="1:5">
      <c r="A3519" t="s">
        <v>5117</v>
      </c>
      <c r="B3519" t="s">
        <v>5</v>
      </c>
      <c r="C3519" t="s">
        <v>1737</v>
      </c>
      <c r="D3519" t="s">
        <v>6883</v>
      </c>
      <c r="E3519" t="s">
        <v>1705</v>
      </c>
    </row>
    <row r="3520" spans="1:5">
      <c r="A3520" t="s">
        <v>5118</v>
      </c>
      <c r="B3520" t="s">
        <v>5</v>
      </c>
      <c r="C3520" t="s">
        <v>1737</v>
      </c>
      <c r="D3520" t="s">
        <v>6883</v>
      </c>
      <c r="E3520" t="s">
        <v>1706</v>
      </c>
    </row>
    <row r="3521" spans="1:5">
      <c r="A3521" t="s">
        <v>5119</v>
      </c>
      <c r="B3521" t="s">
        <v>5</v>
      </c>
      <c r="C3521" t="s">
        <v>1737</v>
      </c>
      <c r="D3521" t="s">
        <v>6883</v>
      </c>
      <c r="E3521" t="s">
        <v>1707</v>
      </c>
    </row>
    <row r="3522" spans="1:5">
      <c r="A3522" t="s">
        <v>5120</v>
      </c>
      <c r="B3522" t="s">
        <v>5</v>
      </c>
      <c r="C3522" t="s">
        <v>1737</v>
      </c>
      <c r="D3522" t="s">
        <v>6883</v>
      </c>
      <c r="E3522" t="s">
        <v>1708</v>
      </c>
    </row>
    <row r="3523" spans="1:5">
      <c r="A3523" t="s">
        <v>5121</v>
      </c>
      <c r="B3523" t="s">
        <v>5</v>
      </c>
      <c r="C3523" t="s">
        <v>1737</v>
      </c>
      <c r="D3523" t="s">
        <v>6883</v>
      </c>
      <c r="E3523" t="s">
        <v>1709</v>
      </c>
    </row>
    <row r="3524" spans="1:5">
      <c r="A3524" t="s">
        <v>5122</v>
      </c>
      <c r="B3524" t="s">
        <v>5</v>
      </c>
      <c r="C3524" t="s">
        <v>1737</v>
      </c>
      <c r="D3524" t="s">
        <v>6883</v>
      </c>
      <c r="E3524" t="s">
        <v>1710</v>
      </c>
    </row>
    <row r="3525" spans="1:5">
      <c r="A3525" t="s">
        <v>5123</v>
      </c>
      <c r="B3525" t="s">
        <v>5</v>
      </c>
      <c r="C3525" t="s">
        <v>1737</v>
      </c>
      <c r="D3525" t="s">
        <v>6883</v>
      </c>
      <c r="E3525" t="s">
        <v>1711</v>
      </c>
    </row>
    <row r="3526" spans="1:5">
      <c r="A3526" t="s">
        <v>5124</v>
      </c>
      <c r="B3526" t="s">
        <v>5</v>
      </c>
      <c r="C3526" t="s">
        <v>1737</v>
      </c>
      <c r="D3526" t="s">
        <v>6883</v>
      </c>
      <c r="E3526" t="s">
        <v>1712</v>
      </c>
    </row>
    <row r="3527" spans="1:5">
      <c r="A3527" t="s">
        <v>5125</v>
      </c>
      <c r="B3527" t="s">
        <v>5</v>
      </c>
      <c r="C3527" t="s">
        <v>1737</v>
      </c>
      <c r="D3527" t="s">
        <v>6883</v>
      </c>
      <c r="E3527" t="s">
        <v>1713</v>
      </c>
    </row>
    <row r="3528" spans="1:5">
      <c r="A3528" t="s">
        <v>5126</v>
      </c>
      <c r="B3528" t="s">
        <v>5</v>
      </c>
      <c r="C3528" t="s">
        <v>1737</v>
      </c>
      <c r="D3528" t="s">
        <v>6883</v>
      </c>
      <c r="E3528" t="s">
        <v>1714</v>
      </c>
    </row>
    <row r="3529" spans="1:5">
      <c r="A3529" t="s">
        <v>5127</v>
      </c>
      <c r="B3529" t="s">
        <v>5</v>
      </c>
      <c r="C3529" t="s">
        <v>1737</v>
      </c>
      <c r="D3529" t="s">
        <v>6883</v>
      </c>
      <c r="E3529" t="s">
        <v>1715</v>
      </c>
    </row>
    <row r="3530" spans="1:5">
      <c r="A3530" t="s">
        <v>5128</v>
      </c>
      <c r="B3530" t="s">
        <v>5</v>
      </c>
      <c r="C3530" t="s">
        <v>1737</v>
      </c>
      <c r="D3530" t="s">
        <v>6884</v>
      </c>
      <c r="E3530" t="s">
        <v>1702</v>
      </c>
    </row>
    <row r="3531" spans="1:5">
      <c r="A3531" t="s">
        <v>5129</v>
      </c>
      <c r="B3531" t="s">
        <v>5</v>
      </c>
      <c r="C3531" t="s">
        <v>1737</v>
      </c>
      <c r="D3531" t="s">
        <v>6884</v>
      </c>
      <c r="E3531" t="s">
        <v>1705</v>
      </c>
    </row>
    <row r="3532" spans="1:5">
      <c r="A3532" t="s">
        <v>5130</v>
      </c>
      <c r="B3532" t="s">
        <v>5</v>
      </c>
      <c r="C3532" t="s">
        <v>1737</v>
      </c>
      <c r="D3532" t="s">
        <v>6884</v>
      </c>
      <c r="E3532" t="s">
        <v>1706</v>
      </c>
    </row>
    <row r="3533" spans="1:5">
      <c r="A3533" t="s">
        <v>5131</v>
      </c>
      <c r="B3533" t="s">
        <v>5</v>
      </c>
      <c r="C3533" t="s">
        <v>1737</v>
      </c>
      <c r="D3533" t="s">
        <v>6884</v>
      </c>
      <c r="E3533" t="s">
        <v>1707</v>
      </c>
    </row>
    <row r="3534" spans="1:5">
      <c r="A3534" t="s">
        <v>5132</v>
      </c>
      <c r="B3534" t="s">
        <v>5</v>
      </c>
      <c r="C3534" t="s">
        <v>1737</v>
      </c>
      <c r="D3534" t="s">
        <v>6884</v>
      </c>
      <c r="E3534" t="s">
        <v>1708</v>
      </c>
    </row>
    <row r="3535" spans="1:5">
      <c r="A3535" t="s">
        <v>5133</v>
      </c>
      <c r="B3535" t="s">
        <v>5</v>
      </c>
      <c r="C3535" t="s">
        <v>1737</v>
      </c>
      <c r="D3535" t="s">
        <v>6884</v>
      </c>
      <c r="E3535" t="s">
        <v>1709</v>
      </c>
    </row>
    <row r="3536" spans="1:5">
      <c r="A3536" t="s">
        <v>5134</v>
      </c>
      <c r="B3536" t="s">
        <v>5</v>
      </c>
      <c r="C3536" t="s">
        <v>1737</v>
      </c>
      <c r="D3536" t="s">
        <v>6884</v>
      </c>
      <c r="E3536" t="s">
        <v>1710</v>
      </c>
    </row>
    <row r="3537" spans="1:5">
      <c r="A3537" t="s">
        <v>5135</v>
      </c>
      <c r="B3537" t="s">
        <v>5</v>
      </c>
      <c r="C3537" t="s">
        <v>1737</v>
      </c>
      <c r="D3537" t="s">
        <v>6884</v>
      </c>
      <c r="E3537" t="s">
        <v>1711</v>
      </c>
    </row>
    <row r="3538" spans="1:5">
      <c r="A3538" t="s">
        <v>5136</v>
      </c>
      <c r="B3538" t="s">
        <v>5</v>
      </c>
      <c r="C3538" t="s">
        <v>1737</v>
      </c>
      <c r="D3538" t="s">
        <v>6884</v>
      </c>
      <c r="E3538" t="s">
        <v>1712</v>
      </c>
    </row>
    <row r="3539" spans="1:5">
      <c r="A3539" t="s">
        <v>5137</v>
      </c>
      <c r="B3539" t="s">
        <v>5</v>
      </c>
      <c r="C3539" t="s">
        <v>1737</v>
      </c>
      <c r="D3539" t="s">
        <v>6884</v>
      </c>
      <c r="E3539" t="s">
        <v>1713</v>
      </c>
    </row>
    <row r="3540" spans="1:5">
      <c r="A3540" t="s">
        <v>5138</v>
      </c>
      <c r="B3540" t="s">
        <v>5</v>
      </c>
      <c r="C3540" t="s">
        <v>1737</v>
      </c>
      <c r="D3540" t="s">
        <v>6884</v>
      </c>
      <c r="E3540" t="s">
        <v>1714</v>
      </c>
    </row>
    <row r="3541" spans="1:5">
      <c r="A3541" t="s">
        <v>5139</v>
      </c>
      <c r="B3541" t="s">
        <v>5</v>
      </c>
      <c r="C3541" t="s">
        <v>1737</v>
      </c>
      <c r="D3541" t="s">
        <v>6884</v>
      </c>
      <c r="E3541" t="s">
        <v>1715</v>
      </c>
    </row>
    <row r="3542" spans="1:5">
      <c r="A3542" t="s">
        <v>5140</v>
      </c>
      <c r="B3542" t="s">
        <v>5</v>
      </c>
      <c r="C3542" t="s">
        <v>1737</v>
      </c>
      <c r="D3542" t="s">
        <v>6885</v>
      </c>
      <c r="E3542" t="s">
        <v>1702</v>
      </c>
    </row>
    <row r="3543" spans="1:5">
      <c r="A3543" t="s">
        <v>5141</v>
      </c>
      <c r="B3543" t="s">
        <v>5</v>
      </c>
      <c r="C3543" t="s">
        <v>1737</v>
      </c>
      <c r="D3543" t="s">
        <v>6885</v>
      </c>
      <c r="E3543" t="s">
        <v>1705</v>
      </c>
    </row>
    <row r="3544" spans="1:5">
      <c r="A3544" t="s">
        <v>5142</v>
      </c>
      <c r="B3544" t="s">
        <v>5</v>
      </c>
      <c r="C3544" t="s">
        <v>1737</v>
      </c>
      <c r="D3544" t="s">
        <v>6885</v>
      </c>
      <c r="E3544" t="s">
        <v>1706</v>
      </c>
    </row>
    <row r="3545" spans="1:5">
      <c r="A3545" t="s">
        <v>5143</v>
      </c>
      <c r="B3545" t="s">
        <v>5</v>
      </c>
      <c r="C3545" t="s">
        <v>1737</v>
      </c>
      <c r="D3545" t="s">
        <v>6885</v>
      </c>
      <c r="E3545" t="s">
        <v>1707</v>
      </c>
    </row>
    <row r="3546" spans="1:5">
      <c r="A3546" t="s">
        <v>5144</v>
      </c>
      <c r="B3546" t="s">
        <v>5</v>
      </c>
      <c r="C3546" t="s">
        <v>1737</v>
      </c>
      <c r="D3546" t="s">
        <v>6885</v>
      </c>
      <c r="E3546" t="s">
        <v>1708</v>
      </c>
    </row>
    <row r="3547" spans="1:5">
      <c r="A3547" t="s">
        <v>5145</v>
      </c>
      <c r="B3547" t="s">
        <v>5</v>
      </c>
      <c r="C3547" t="s">
        <v>1737</v>
      </c>
      <c r="D3547" t="s">
        <v>6885</v>
      </c>
      <c r="E3547" t="s">
        <v>1709</v>
      </c>
    </row>
    <row r="3548" spans="1:5">
      <c r="A3548" t="s">
        <v>5146</v>
      </c>
      <c r="B3548" t="s">
        <v>5</v>
      </c>
      <c r="C3548" t="s">
        <v>1737</v>
      </c>
      <c r="D3548" t="s">
        <v>6885</v>
      </c>
      <c r="E3548" t="s">
        <v>1710</v>
      </c>
    </row>
    <row r="3549" spans="1:5">
      <c r="A3549" t="s">
        <v>5147</v>
      </c>
      <c r="B3549" t="s">
        <v>5</v>
      </c>
      <c r="C3549" t="s">
        <v>1737</v>
      </c>
      <c r="D3549" t="s">
        <v>6885</v>
      </c>
      <c r="E3549" t="s">
        <v>1711</v>
      </c>
    </row>
    <row r="3550" spans="1:5">
      <c r="A3550" t="s">
        <v>5148</v>
      </c>
      <c r="B3550" t="s">
        <v>5</v>
      </c>
      <c r="C3550" t="s">
        <v>1737</v>
      </c>
      <c r="D3550" t="s">
        <v>6885</v>
      </c>
      <c r="E3550" t="s">
        <v>1712</v>
      </c>
    </row>
    <row r="3551" spans="1:5">
      <c r="A3551" t="s">
        <v>5149</v>
      </c>
      <c r="B3551" t="s">
        <v>5</v>
      </c>
      <c r="C3551" t="s">
        <v>1737</v>
      </c>
      <c r="D3551" t="s">
        <v>6885</v>
      </c>
      <c r="E3551" t="s">
        <v>1713</v>
      </c>
    </row>
    <row r="3552" spans="1:5">
      <c r="A3552" t="s">
        <v>5150</v>
      </c>
      <c r="B3552" t="s">
        <v>5</v>
      </c>
      <c r="C3552" t="s">
        <v>1737</v>
      </c>
      <c r="D3552" t="s">
        <v>6885</v>
      </c>
      <c r="E3552" t="s">
        <v>1714</v>
      </c>
    </row>
    <row r="3553" spans="1:5">
      <c r="A3553" t="s">
        <v>5151</v>
      </c>
      <c r="B3553" t="s">
        <v>5</v>
      </c>
      <c r="C3553" t="s">
        <v>1737</v>
      </c>
      <c r="D3553" t="s">
        <v>6885</v>
      </c>
      <c r="E3553" t="s">
        <v>1715</v>
      </c>
    </row>
    <row r="3554" spans="1:5">
      <c r="A3554" t="s">
        <v>5152</v>
      </c>
      <c r="B3554" t="s">
        <v>5</v>
      </c>
      <c r="C3554" t="s">
        <v>1737</v>
      </c>
      <c r="D3554" t="s">
        <v>6886</v>
      </c>
      <c r="E3554" t="s">
        <v>1702</v>
      </c>
    </row>
    <row r="3555" spans="1:5">
      <c r="A3555" t="s">
        <v>5153</v>
      </c>
      <c r="B3555" t="s">
        <v>5</v>
      </c>
      <c r="C3555" t="s">
        <v>1737</v>
      </c>
      <c r="D3555" t="s">
        <v>6886</v>
      </c>
      <c r="E3555" t="s">
        <v>1705</v>
      </c>
    </row>
    <row r="3556" spans="1:5">
      <c r="A3556" t="s">
        <v>5154</v>
      </c>
      <c r="B3556" t="s">
        <v>5</v>
      </c>
      <c r="C3556" t="s">
        <v>1737</v>
      </c>
      <c r="D3556" t="s">
        <v>6886</v>
      </c>
      <c r="E3556" t="s">
        <v>1706</v>
      </c>
    </row>
    <row r="3557" spans="1:5">
      <c r="A3557" t="s">
        <v>5155</v>
      </c>
      <c r="B3557" t="s">
        <v>5</v>
      </c>
      <c r="C3557" t="s">
        <v>1737</v>
      </c>
      <c r="D3557" t="s">
        <v>6886</v>
      </c>
      <c r="E3557" t="s">
        <v>1707</v>
      </c>
    </row>
    <row r="3558" spans="1:5">
      <c r="A3558" t="s">
        <v>5156</v>
      </c>
      <c r="B3558" t="s">
        <v>5</v>
      </c>
      <c r="C3558" t="s">
        <v>1737</v>
      </c>
      <c r="D3558" t="s">
        <v>6886</v>
      </c>
      <c r="E3558" t="s">
        <v>1708</v>
      </c>
    </row>
    <row r="3559" spans="1:5">
      <c r="A3559" t="s">
        <v>5157</v>
      </c>
      <c r="B3559" t="s">
        <v>5</v>
      </c>
      <c r="C3559" t="s">
        <v>1737</v>
      </c>
      <c r="D3559" t="s">
        <v>6886</v>
      </c>
      <c r="E3559" t="s">
        <v>1709</v>
      </c>
    </row>
    <row r="3560" spans="1:5">
      <c r="A3560" t="s">
        <v>5158</v>
      </c>
      <c r="B3560" t="s">
        <v>5</v>
      </c>
      <c r="C3560" t="s">
        <v>1737</v>
      </c>
      <c r="D3560" t="s">
        <v>6886</v>
      </c>
      <c r="E3560" t="s">
        <v>1710</v>
      </c>
    </row>
    <row r="3561" spans="1:5">
      <c r="A3561" t="s">
        <v>5159</v>
      </c>
      <c r="B3561" t="s">
        <v>5</v>
      </c>
      <c r="C3561" t="s">
        <v>1737</v>
      </c>
      <c r="D3561" t="s">
        <v>6886</v>
      </c>
      <c r="E3561" t="s">
        <v>1711</v>
      </c>
    </row>
    <row r="3562" spans="1:5">
      <c r="A3562" t="s">
        <v>5160</v>
      </c>
      <c r="B3562" t="s">
        <v>5</v>
      </c>
      <c r="C3562" t="s">
        <v>1737</v>
      </c>
      <c r="D3562" t="s">
        <v>6886</v>
      </c>
      <c r="E3562" t="s">
        <v>1712</v>
      </c>
    </row>
    <row r="3563" spans="1:5">
      <c r="A3563" t="s">
        <v>5161</v>
      </c>
      <c r="B3563" t="s">
        <v>5</v>
      </c>
      <c r="C3563" t="s">
        <v>1737</v>
      </c>
      <c r="D3563" t="s">
        <v>6886</v>
      </c>
      <c r="E3563" t="s">
        <v>1713</v>
      </c>
    </row>
    <row r="3564" spans="1:5">
      <c r="A3564" t="s">
        <v>5162</v>
      </c>
      <c r="B3564" t="s">
        <v>5</v>
      </c>
      <c r="C3564" t="s">
        <v>1737</v>
      </c>
      <c r="D3564" t="s">
        <v>6886</v>
      </c>
      <c r="E3564" t="s">
        <v>1714</v>
      </c>
    </row>
    <row r="3565" spans="1:5">
      <c r="A3565" t="s">
        <v>5163</v>
      </c>
      <c r="B3565" t="s">
        <v>5</v>
      </c>
      <c r="C3565" t="s">
        <v>1737</v>
      </c>
      <c r="D3565" t="s">
        <v>6886</v>
      </c>
      <c r="E3565" t="s">
        <v>1715</v>
      </c>
    </row>
    <row r="3566" spans="1:5">
      <c r="A3566" t="s">
        <v>5164</v>
      </c>
      <c r="B3566" t="s">
        <v>5</v>
      </c>
      <c r="C3566" t="s">
        <v>1737</v>
      </c>
      <c r="D3566" t="s">
        <v>6887</v>
      </c>
      <c r="E3566" t="s">
        <v>1702</v>
      </c>
    </row>
    <row r="3567" spans="1:5">
      <c r="A3567" t="s">
        <v>5165</v>
      </c>
      <c r="B3567" t="s">
        <v>5</v>
      </c>
      <c r="C3567" t="s">
        <v>1737</v>
      </c>
      <c r="D3567" t="s">
        <v>6887</v>
      </c>
      <c r="E3567" t="s">
        <v>1705</v>
      </c>
    </row>
    <row r="3568" spans="1:5">
      <c r="A3568" t="s">
        <v>5166</v>
      </c>
      <c r="B3568" t="s">
        <v>5</v>
      </c>
      <c r="C3568" t="s">
        <v>1737</v>
      </c>
      <c r="D3568" t="s">
        <v>6887</v>
      </c>
      <c r="E3568" t="s">
        <v>1706</v>
      </c>
    </row>
    <row r="3569" spans="1:5">
      <c r="A3569" t="s">
        <v>5167</v>
      </c>
      <c r="B3569" t="s">
        <v>5</v>
      </c>
      <c r="C3569" t="s">
        <v>1737</v>
      </c>
      <c r="D3569" t="s">
        <v>6887</v>
      </c>
      <c r="E3569" t="s">
        <v>1707</v>
      </c>
    </row>
    <row r="3570" spans="1:5">
      <c r="A3570" t="s">
        <v>5168</v>
      </c>
      <c r="B3570" t="s">
        <v>5</v>
      </c>
      <c r="C3570" t="s">
        <v>1737</v>
      </c>
      <c r="D3570" t="s">
        <v>6887</v>
      </c>
      <c r="E3570" t="s">
        <v>1708</v>
      </c>
    </row>
    <row r="3571" spans="1:5">
      <c r="A3571" t="s">
        <v>5169</v>
      </c>
      <c r="B3571" t="s">
        <v>5</v>
      </c>
      <c r="C3571" t="s">
        <v>1737</v>
      </c>
      <c r="D3571" t="s">
        <v>6887</v>
      </c>
      <c r="E3571" t="s">
        <v>1709</v>
      </c>
    </row>
    <row r="3572" spans="1:5">
      <c r="A3572" t="s">
        <v>5170</v>
      </c>
      <c r="B3572" t="s">
        <v>5</v>
      </c>
      <c r="C3572" t="s">
        <v>1737</v>
      </c>
      <c r="D3572" t="s">
        <v>6887</v>
      </c>
      <c r="E3572" t="s">
        <v>1710</v>
      </c>
    </row>
    <row r="3573" spans="1:5">
      <c r="A3573" t="s">
        <v>5171</v>
      </c>
      <c r="B3573" t="s">
        <v>5</v>
      </c>
      <c r="C3573" t="s">
        <v>1737</v>
      </c>
      <c r="D3573" t="s">
        <v>6887</v>
      </c>
      <c r="E3573" t="s">
        <v>1711</v>
      </c>
    </row>
    <row r="3574" spans="1:5">
      <c r="A3574" t="s">
        <v>5172</v>
      </c>
      <c r="B3574" t="s">
        <v>5</v>
      </c>
      <c r="C3574" t="s">
        <v>1737</v>
      </c>
      <c r="D3574" t="s">
        <v>6887</v>
      </c>
      <c r="E3574" t="s">
        <v>1712</v>
      </c>
    </row>
    <row r="3575" spans="1:5">
      <c r="A3575" t="s">
        <v>5173</v>
      </c>
      <c r="B3575" t="s">
        <v>5</v>
      </c>
      <c r="C3575" t="s">
        <v>1737</v>
      </c>
      <c r="D3575" t="s">
        <v>6887</v>
      </c>
      <c r="E3575" t="s">
        <v>1713</v>
      </c>
    </row>
    <row r="3576" spans="1:5">
      <c r="A3576" t="s">
        <v>5174</v>
      </c>
      <c r="B3576" t="s">
        <v>5</v>
      </c>
      <c r="C3576" t="s">
        <v>1737</v>
      </c>
      <c r="D3576" t="s">
        <v>6887</v>
      </c>
      <c r="E3576" t="s">
        <v>1714</v>
      </c>
    </row>
    <row r="3577" spans="1:5">
      <c r="A3577" t="s">
        <v>5175</v>
      </c>
      <c r="B3577" t="s">
        <v>5</v>
      </c>
      <c r="C3577" t="s">
        <v>1737</v>
      </c>
      <c r="D3577" t="s">
        <v>6887</v>
      </c>
      <c r="E3577" t="s">
        <v>1715</v>
      </c>
    </row>
    <row r="3578" spans="1:5">
      <c r="A3578" t="s">
        <v>5176</v>
      </c>
      <c r="B3578" t="s">
        <v>5</v>
      </c>
      <c r="C3578" t="s">
        <v>1737</v>
      </c>
      <c r="D3578" t="s">
        <v>6888</v>
      </c>
      <c r="E3578" t="s">
        <v>1702</v>
      </c>
    </row>
    <row r="3579" spans="1:5">
      <c r="A3579" t="s">
        <v>5177</v>
      </c>
      <c r="B3579" t="s">
        <v>5</v>
      </c>
      <c r="C3579" t="s">
        <v>1737</v>
      </c>
      <c r="D3579" t="s">
        <v>6888</v>
      </c>
      <c r="E3579" t="s">
        <v>1705</v>
      </c>
    </row>
    <row r="3580" spans="1:5">
      <c r="A3580" t="s">
        <v>5178</v>
      </c>
      <c r="B3580" t="s">
        <v>5</v>
      </c>
      <c r="C3580" t="s">
        <v>1737</v>
      </c>
      <c r="D3580" t="s">
        <v>6888</v>
      </c>
      <c r="E3580" t="s">
        <v>1706</v>
      </c>
    </row>
    <row r="3581" spans="1:5">
      <c r="A3581" t="s">
        <v>5179</v>
      </c>
      <c r="B3581" t="s">
        <v>5</v>
      </c>
      <c r="C3581" t="s">
        <v>1737</v>
      </c>
      <c r="D3581" t="s">
        <v>6888</v>
      </c>
      <c r="E3581" t="s">
        <v>1707</v>
      </c>
    </row>
    <row r="3582" spans="1:5">
      <c r="A3582" t="s">
        <v>5180</v>
      </c>
      <c r="B3582" t="s">
        <v>5</v>
      </c>
      <c r="C3582" t="s">
        <v>1737</v>
      </c>
      <c r="D3582" t="s">
        <v>6888</v>
      </c>
      <c r="E3582" t="s">
        <v>1708</v>
      </c>
    </row>
    <row r="3583" spans="1:5">
      <c r="A3583" t="s">
        <v>5181</v>
      </c>
      <c r="B3583" t="s">
        <v>5</v>
      </c>
      <c r="C3583" t="s">
        <v>1737</v>
      </c>
      <c r="D3583" t="s">
        <v>6888</v>
      </c>
      <c r="E3583" t="s">
        <v>1709</v>
      </c>
    </row>
    <row r="3584" spans="1:5">
      <c r="A3584" t="s">
        <v>5182</v>
      </c>
      <c r="B3584" t="s">
        <v>5</v>
      </c>
      <c r="C3584" t="s">
        <v>1737</v>
      </c>
      <c r="D3584" t="s">
        <v>6888</v>
      </c>
      <c r="E3584" t="s">
        <v>1710</v>
      </c>
    </row>
    <row r="3585" spans="1:5">
      <c r="A3585" t="s">
        <v>5183</v>
      </c>
      <c r="B3585" t="s">
        <v>5</v>
      </c>
      <c r="C3585" t="s">
        <v>1737</v>
      </c>
      <c r="D3585" t="s">
        <v>6888</v>
      </c>
      <c r="E3585" t="s">
        <v>1711</v>
      </c>
    </row>
    <row r="3586" spans="1:5">
      <c r="A3586" t="s">
        <v>5184</v>
      </c>
      <c r="B3586" t="s">
        <v>5</v>
      </c>
      <c r="C3586" t="s">
        <v>1737</v>
      </c>
      <c r="D3586" t="s">
        <v>6888</v>
      </c>
      <c r="E3586" t="s">
        <v>1712</v>
      </c>
    </row>
    <row r="3587" spans="1:5">
      <c r="A3587" t="s">
        <v>5185</v>
      </c>
      <c r="B3587" t="s">
        <v>5</v>
      </c>
      <c r="C3587" t="s">
        <v>1737</v>
      </c>
      <c r="D3587" t="s">
        <v>6888</v>
      </c>
      <c r="E3587" t="s">
        <v>1713</v>
      </c>
    </row>
    <row r="3588" spans="1:5">
      <c r="A3588" t="s">
        <v>5186</v>
      </c>
      <c r="B3588" t="s">
        <v>5</v>
      </c>
      <c r="C3588" t="s">
        <v>1737</v>
      </c>
      <c r="D3588" t="s">
        <v>6888</v>
      </c>
      <c r="E3588" t="s">
        <v>1714</v>
      </c>
    </row>
    <row r="3589" spans="1:5">
      <c r="A3589" t="s">
        <v>5187</v>
      </c>
      <c r="B3589" t="s">
        <v>5</v>
      </c>
      <c r="C3589" t="s">
        <v>1737</v>
      </c>
      <c r="D3589" t="s">
        <v>6888</v>
      </c>
      <c r="E3589" t="s">
        <v>1715</v>
      </c>
    </row>
    <row r="3590" spans="1:5">
      <c r="A3590" t="s">
        <v>5188</v>
      </c>
      <c r="B3590" t="s">
        <v>5</v>
      </c>
      <c r="C3590" t="s">
        <v>1737</v>
      </c>
      <c r="D3590" t="s">
        <v>6889</v>
      </c>
      <c r="E3590" t="s">
        <v>1702</v>
      </c>
    </row>
    <row r="3591" spans="1:5">
      <c r="A3591" t="s">
        <v>5189</v>
      </c>
      <c r="B3591" t="s">
        <v>5</v>
      </c>
      <c r="C3591" t="s">
        <v>1737</v>
      </c>
      <c r="D3591" t="s">
        <v>6889</v>
      </c>
      <c r="E3591" t="s">
        <v>1705</v>
      </c>
    </row>
    <row r="3592" spans="1:5">
      <c r="A3592" t="s">
        <v>5190</v>
      </c>
      <c r="B3592" t="s">
        <v>5</v>
      </c>
      <c r="C3592" t="s">
        <v>1737</v>
      </c>
      <c r="D3592" t="s">
        <v>6889</v>
      </c>
      <c r="E3592" t="s">
        <v>1706</v>
      </c>
    </row>
    <row r="3593" spans="1:5">
      <c r="A3593" t="s">
        <v>5191</v>
      </c>
      <c r="B3593" t="s">
        <v>5</v>
      </c>
      <c r="C3593" t="s">
        <v>1737</v>
      </c>
      <c r="D3593" t="s">
        <v>6889</v>
      </c>
      <c r="E3593" t="s">
        <v>1707</v>
      </c>
    </row>
    <row r="3594" spans="1:5">
      <c r="A3594" t="s">
        <v>5192</v>
      </c>
      <c r="B3594" t="s">
        <v>5</v>
      </c>
      <c r="C3594" t="s">
        <v>1737</v>
      </c>
      <c r="D3594" t="s">
        <v>6889</v>
      </c>
      <c r="E3594" t="s">
        <v>1708</v>
      </c>
    </row>
    <row r="3595" spans="1:5">
      <c r="A3595" t="s">
        <v>5193</v>
      </c>
      <c r="B3595" t="s">
        <v>5</v>
      </c>
      <c r="C3595" t="s">
        <v>1737</v>
      </c>
      <c r="D3595" t="s">
        <v>6889</v>
      </c>
      <c r="E3595" t="s">
        <v>1709</v>
      </c>
    </row>
    <row r="3596" spans="1:5">
      <c r="A3596" t="s">
        <v>5194</v>
      </c>
      <c r="B3596" t="s">
        <v>5</v>
      </c>
      <c r="C3596" t="s">
        <v>1737</v>
      </c>
      <c r="D3596" t="s">
        <v>6889</v>
      </c>
      <c r="E3596" t="s">
        <v>1710</v>
      </c>
    </row>
    <row r="3597" spans="1:5">
      <c r="A3597" t="s">
        <v>5195</v>
      </c>
      <c r="B3597" t="s">
        <v>5</v>
      </c>
      <c r="C3597" t="s">
        <v>1737</v>
      </c>
      <c r="D3597" t="s">
        <v>6889</v>
      </c>
      <c r="E3597" t="s">
        <v>1711</v>
      </c>
    </row>
    <row r="3598" spans="1:5">
      <c r="A3598" t="s">
        <v>5196</v>
      </c>
      <c r="B3598" t="s">
        <v>5</v>
      </c>
      <c r="C3598" t="s">
        <v>1737</v>
      </c>
      <c r="D3598" t="s">
        <v>6889</v>
      </c>
      <c r="E3598" t="s">
        <v>1712</v>
      </c>
    </row>
    <row r="3599" spans="1:5">
      <c r="A3599" t="s">
        <v>5197</v>
      </c>
      <c r="B3599" t="s">
        <v>5</v>
      </c>
      <c r="C3599" t="s">
        <v>1737</v>
      </c>
      <c r="D3599" t="s">
        <v>6889</v>
      </c>
      <c r="E3599" t="s">
        <v>1713</v>
      </c>
    </row>
    <row r="3600" spans="1:5">
      <c r="A3600" t="s">
        <v>5198</v>
      </c>
      <c r="B3600" t="s">
        <v>5</v>
      </c>
      <c r="C3600" t="s">
        <v>1737</v>
      </c>
      <c r="D3600" t="s">
        <v>6889</v>
      </c>
      <c r="E3600" t="s">
        <v>1714</v>
      </c>
    </row>
    <row r="3601" spans="1:5">
      <c r="A3601" t="s">
        <v>5199</v>
      </c>
      <c r="B3601" t="s">
        <v>5</v>
      </c>
      <c r="C3601" t="s">
        <v>1737</v>
      </c>
      <c r="D3601" t="s">
        <v>6889</v>
      </c>
      <c r="E3601" t="s">
        <v>1715</v>
      </c>
    </row>
    <row r="3602" spans="1:5">
      <c r="A3602" t="s">
        <v>5200</v>
      </c>
      <c r="B3602" t="s">
        <v>5</v>
      </c>
      <c r="C3602" t="s">
        <v>1737</v>
      </c>
      <c r="D3602" t="s">
        <v>6890</v>
      </c>
      <c r="E3602" t="s">
        <v>1702</v>
      </c>
    </row>
    <row r="3603" spans="1:5">
      <c r="A3603" t="s">
        <v>5201</v>
      </c>
      <c r="B3603" t="s">
        <v>5</v>
      </c>
      <c r="C3603" t="s">
        <v>1737</v>
      </c>
      <c r="D3603" t="s">
        <v>6890</v>
      </c>
      <c r="E3603" t="s">
        <v>1705</v>
      </c>
    </row>
    <row r="3604" spans="1:5">
      <c r="A3604" t="s">
        <v>5202</v>
      </c>
      <c r="B3604" t="s">
        <v>5</v>
      </c>
      <c r="C3604" t="s">
        <v>1737</v>
      </c>
      <c r="D3604" t="s">
        <v>6890</v>
      </c>
      <c r="E3604" t="s">
        <v>1706</v>
      </c>
    </row>
    <row r="3605" spans="1:5">
      <c r="A3605" t="s">
        <v>5203</v>
      </c>
      <c r="B3605" t="s">
        <v>5</v>
      </c>
      <c r="C3605" t="s">
        <v>1737</v>
      </c>
      <c r="D3605" t="s">
        <v>6890</v>
      </c>
      <c r="E3605" t="s">
        <v>1707</v>
      </c>
    </row>
    <row r="3606" spans="1:5">
      <c r="A3606" t="s">
        <v>5204</v>
      </c>
      <c r="B3606" t="s">
        <v>5</v>
      </c>
      <c r="C3606" t="s">
        <v>1737</v>
      </c>
      <c r="D3606" t="s">
        <v>6890</v>
      </c>
      <c r="E3606" t="s">
        <v>1708</v>
      </c>
    </row>
    <row r="3607" spans="1:5">
      <c r="A3607" t="s">
        <v>5205</v>
      </c>
      <c r="B3607" t="s">
        <v>5</v>
      </c>
      <c r="C3607" t="s">
        <v>1737</v>
      </c>
      <c r="D3607" t="s">
        <v>6890</v>
      </c>
      <c r="E3607" t="s">
        <v>1709</v>
      </c>
    </row>
    <row r="3608" spans="1:5">
      <c r="A3608" t="s">
        <v>5206</v>
      </c>
      <c r="B3608" t="s">
        <v>5</v>
      </c>
      <c r="C3608" t="s">
        <v>1737</v>
      </c>
      <c r="D3608" t="s">
        <v>6890</v>
      </c>
      <c r="E3608" t="s">
        <v>1710</v>
      </c>
    </row>
    <row r="3609" spans="1:5">
      <c r="A3609" t="s">
        <v>5207</v>
      </c>
      <c r="B3609" t="s">
        <v>5</v>
      </c>
      <c r="C3609" t="s">
        <v>1737</v>
      </c>
      <c r="D3609" t="s">
        <v>6890</v>
      </c>
      <c r="E3609" t="s">
        <v>1711</v>
      </c>
    </row>
    <row r="3610" spans="1:5">
      <c r="A3610" t="s">
        <v>5208</v>
      </c>
      <c r="B3610" t="s">
        <v>5</v>
      </c>
      <c r="C3610" t="s">
        <v>1737</v>
      </c>
      <c r="D3610" t="s">
        <v>6890</v>
      </c>
      <c r="E3610" t="s">
        <v>1712</v>
      </c>
    </row>
    <row r="3611" spans="1:5">
      <c r="A3611" t="s">
        <v>5209</v>
      </c>
      <c r="B3611" t="s">
        <v>5</v>
      </c>
      <c r="C3611" t="s">
        <v>1737</v>
      </c>
      <c r="D3611" t="s">
        <v>6890</v>
      </c>
      <c r="E3611" t="s">
        <v>1713</v>
      </c>
    </row>
    <row r="3612" spans="1:5">
      <c r="A3612" t="s">
        <v>5210</v>
      </c>
      <c r="B3612" t="s">
        <v>5</v>
      </c>
      <c r="C3612" t="s">
        <v>1737</v>
      </c>
      <c r="D3612" t="s">
        <v>6890</v>
      </c>
      <c r="E3612" t="s">
        <v>1714</v>
      </c>
    </row>
    <row r="3613" spans="1:5">
      <c r="A3613" t="s">
        <v>5211</v>
      </c>
      <c r="B3613" t="s">
        <v>5</v>
      </c>
      <c r="C3613" t="s">
        <v>1737</v>
      </c>
      <c r="D3613" t="s">
        <v>6890</v>
      </c>
      <c r="E3613" t="s">
        <v>1715</v>
      </c>
    </row>
    <row r="3614" spans="1:5">
      <c r="A3614" t="s">
        <v>5212</v>
      </c>
      <c r="B3614" t="s">
        <v>5</v>
      </c>
      <c r="C3614" t="s">
        <v>1737</v>
      </c>
      <c r="D3614" t="s">
        <v>6891</v>
      </c>
      <c r="E3614" t="s">
        <v>1702</v>
      </c>
    </row>
    <row r="3615" spans="1:5">
      <c r="A3615" t="s">
        <v>5213</v>
      </c>
      <c r="B3615" t="s">
        <v>5</v>
      </c>
      <c r="C3615" t="s">
        <v>1737</v>
      </c>
      <c r="D3615" t="s">
        <v>6891</v>
      </c>
      <c r="E3615" t="s">
        <v>1705</v>
      </c>
    </row>
    <row r="3616" spans="1:5">
      <c r="A3616" t="s">
        <v>5214</v>
      </c>
      <c r="B3616" t="s">
        <v>5</v>
      </c>
      <c r="C3616" t="s">
        <v>1737</v>
      </c>
      <c r="D3616" t="s">
        <v>6891</v>
      </c>
      <c r="E3616" t="s">
        <v>1706</v>
      </c>
    </row>
    <row r="3617" spans="1:5">
      <c r="A3617" t="s">
        <v>5215</v>
      </c>
      <c r="B3617" t="s">
        <v>5</v>
      </c>
      <c r="C3617" t="s">
        <v>1737</v>
      </c>
      <c r="D3617" t="s">
        <v>6891</v>
      </c>
      <c r="E3617" t="s">
        <v>1707</v>
      </c>
    </row>
    <row r="3618" spans="1:5">
      <c r="A3618" t="s">
        <v>5216</v>
      </c>
      <c r="B3618" t="s">
        <v>5</v>
      </c>
      <c r="C3618" t="s">
        <v>1737</v>
      </c>
      <c r="D3618" t="s">
        <v>6891</v>
      </c>
      <c r="E3618" t="s">
        <v>1708</v>
      </c>
    </row>
    <row r="3619" spans="1:5">
      <c r="A3619" t="s">
        <v>5217</v>
      </c>
      <c r="B3619" t="s">
        <v>5</v>
      </c>
      <c r="C3619" t="s">
        <v>1737</v>
      </c>
      <c r="D3619" t="s">
        <v>6891</v>
      </c>
      <c r="E3619" t="s">
        <v>1709</v>
      </c>
    </row>
    <row r="3620" spans="1:5">
      <c r="A3620" t="s">
        <v>5218</v>
      </c>
      <c r="B3620" t="s">
        <v>5</v>
      </c>
      <c r="C3620" t="s">
        <v>1737</v>
      </c>
      <c r="D3620" t="s">
        <v>6891</v>
      </c>
      <c r="E3620" t="s">
        <v>1710</v>
      </c>
    </row>
    <row r="3621" spans="1:5">
      <c r="A3621" t="s">
        <v>5219</v>
      </c>
      <c r="B3621" t="s">
        <v>5</v>
      </c>
      <c r="C3621" t="s">
        <v>1737</v>
      </c>
      <c r="D3621" t="s">
        <v>6891</v>
      </c>
      <c r="E3621" t="s">
        <v>1711</v>
      </c>
    </row>
    <row r="3622" spans="1:5">
      <c r="A3622" t="s">
        <v>5220</v>
      </c>
      <c r="B3622" t="s">
        <v>5</v>
      </c>
      <c r="C3622" t="s">
        <v>1737</v>
      </c>
      <c r="D3622" t="s">
        <v>6891</v>
      </c>
      <c r="E3622" t="s">
        <v>1712</v>
      </c>
    </row>
    <row r="3623" spans="1:5">
      <c r="A3623" t="s">
        <v>5221</v>
      </c>
      <c r="B3623" t="s">
        <v>5</v>
      </c>
      <c r="C3623" t="s">
        <v>1737</v>
      </c>
      <c r="D3623" t="s">
        <v>6891</v>
      </c>
      <c r="E3623" t="s">
        <v>1713</v>
      </c>
    </row>
    <row r="3624" spans="1:5">
      <c r="A3624" t="s">
        <v>5222</v>
      </c>
      <c r="B3624" t="s">
        <v>5</v>
      </c>
      <c r="C3624" t="s">
        <v>1737</v>
      </c>
      <c r="D3624" t="s">
        <v>6891</v>
      </c>
      <c r="E3624" t="s">
        <v>1714</v>
      </c>
    </row>
    <row r="3625" spans="1:5">
      <c r="A3625" t="s">
        <v>5223</v>
      </c>
      <c r="B3625" t="s">
        <v>5</v>
      </c>
      <c r="C3625" t="s">
        <v>1737</v>
      </c>
      <c r="D3625" t="s">
        <v>6891</v>
      </c>
      <c r="E3625" t="s">
        <v>1715</v>
      </c>
    </row>
    <row r="3626" spans="1:5">
      <c r="A3626" t="s">
        <v>5224</v>
      </c>
      <c r="B3626" t="s">
        <v>5</v>
      </c>
      <c r="C3626" t="s">
        <v>1737</v>
      </c>
      <c r="D3626" t="s">
        <v>6892</v>
      </c>
      <c r="E3626" t="s">
        <v>1702</v>
      </c>
    </row>
    <row r="3627" spans="1:5">
      <c r="A3627" t="s">
        <v>5225</v>
      </c>
      <c r="B3627" t="s">
        <v>5</v>
      </c>
      <c r="C3627" t="s">
        <v>1737</v>
      </c>
      <c r="D3627" t="s">
        <v>6892</v>
      </c>
      <c r="E3627" t="s">
        <v>1705</v>
      </c>
    </row>
    <row r="3628" spans="1:5">
      <c r="A3628" t="s">
        <v>5226</v>
      </c>
      <c r="B3628" t="s">
        <v>5</v>
      </c>
      <c r="C3628" t="s">
        <v>1737</v>
      </c>
      <c r="D3628" t="s">
        <v>6892</v>
      </c>
      <c r="E3628" t="s">
        <v>1706</v>
      </c>
    </row>
    <row r="3629" spans="1:5">
      <c r="A3629" t="s">
        <v>5227</v>
      </c>
      <c r="B3629" t="s">
        <v>5</v>
      </c>
      <c r="C3629" t="s">
        <v>1737</v>
      </c>
      <c r="D3629" t="s">
        <v>6892</v>
      </c>
      <c r="E3629" t="s">
        <v>1707</v>
      </c>
    </row>
    <row r="3630" spans="1:5">
      <c r="A3630" t="s">
        <v>5228</v>
      </c>
      <c r="B3630" t="s">
        <v>5</v>
      </c>
      <c r="C3630" t="s">
        <v>1737</v>
      </c>
      <c r="D3630" t="s">
        <v>6892</v>
      </c>
      <c r="E3630" t="s">
        <v>1708</v>
      </c>
    </row>
    <row r="3631" spans="1:5">
      <c r="A3631" t="s">
        <v>5229</v>
      </c>
      <c r="B3631" t="s">
        <v>5</v>
      </c>
      <c r="C3631" t="s">
        <v>1737</v>
      </c>
      <c r="D3631" t="s">
        <v>6892</v>
      </c>
      <c r="E3631" t="s">
        <v>1709</v>
      </c>
    </row>
    <row r="3632" spans="1:5">
      <c r="A3632" t="s">
        <v>5230</v>
      </c>
      <c r="B3632" t="s">
        <v>5</v>
      </c>
      <c r="C3632" t="s">
        <v>1737</v>
      </c>
      <c r="D3632" t="s">
        <v>6892</v>
      </c>
      <c r="E3632" t="s">
        <v>1710</v>
      </c>
    </row>
    <row r="3633" spans="1:5">
      <c r="A3633" t="s">
        <v>5231</v>
      </c>
      <c r="B3633" t="s">
        <v>5</v>
      </c>
      <c r="C3633" t="s">
        <v>1737</v>
      </c>
      <c r="D3633" t="s">
        <v>6892</v>
      </c>
      <c r="E3633" t="s">
        <v>1711</v>
      </c>
    </row>
    <row r="3634" spans="1:5">
      <c r="A3634" t="s">
        <v>5232</v>
      </c>
      <c r="B3634" t="s">
        <v>5</v>
      </c>
      <c r="C3634" t="s">
        <v>1737</v>
      </c>
      <c r="D3634" t="s">
        <v>6892</v>
      </c>
      <c r="E3634" t="s">
        <v>1712</v>
      </c>
    </row>
    <row r="3635" spans="1:5">
      <c r="A3635" t="s">
        <v>5233</v>
      </c>
      <c r="B3635" t="s">
        <v>5</v>
      </c>
      <c r="C3635" t="s">
        <v>1737</v>
      </c>
      <c r="D3635" t="s">
        <v>6892</v>
      </c>
      <c r="E3635" t="s">
        <v>1713</v>
      </c>
    </row>
    <row r="3636" spans="1:5">
      <c r="A3636" t="s">
        <v>5234</v>
      </c>
      <c r="B3636" t="s">
        <v>5</v>
      </c>
      <c r="C3636" t="s">
        <v>1737</v>
      </c>
      <c r="D3636" t="s">
        <v>6892</v>
      </c>
      <c r="E3636" t="s">
        <v>1714</v>
      </c>
    </row>
    <row r="3637" spans="1:5">
      <c r="A3637" t="s">
        <v>5235</v>
      </c>
      <c r="B3637" t="s">
        <v>5</v>
      </c>
      <c r="C3637" t="s">
        <v>1737</v>
      </c>
      <c r="D3637" t="s">
        <v>6892</v>
      </c>
      <c r="E3637" t="s">
        <v>1715</v>
      </c>
    </row>
    <row r="3638" spans="1:5">
      <c r="A3638" t="s">
        <v>5236</v>
      </c>
      <c r="B3638" t="s">
        <v>5</v>
      </c>
      <c r="C3638" t="s">
        <v>1737</v>
      </c>
      <c r="D3638" t="s">
        <v>6893</v>
      </c>
      <c r="E3638" t="s">
        <v>1702</v>
      </c>
    </row>
    <row r="3639" spans="1:5">
      <c r="A3639" t="s">
        <v>5237</v>
      </c>
      <c r="B3639" t="s">
        <v>5</v>
      </c>
      <c r="C3639" t="s">
        <v>1737</v>
      </c>
      <c r="D3639" t="s">
        <v>6893</v>
      </c>
      <c r="E3639" t="s">
        <v>1705</v>
      </c>
    </row>
    <row r="3640" spans="1:5">
      <c r="A3640" t="s">
        <v>5238</v>
      </c>
      <c r="B3640" t="s">
        <v>5</v>
      </c>
      <c r="C3640" t="s">
        <v>1737</v>
      </c>
      <c r="D3640" t="s">
        <v>6893</v>
      </c>
      <c r="E3640" t="s">
        <v>1706</v>
      </c>
    </row>
    <row r="3641" spans="1:5">
      <c r="A3641" t="s">
        <v>5239</v>
      </c>
      <c r="B3641" t="s">
        <v>5</v>
      </c>
      <c r="C3641" t="s">
        <v>1737</v>
      </c>
      <c r="D3641" t="s">
        <v>6893</v>
      </c>
      <c r="E3641" t="s">
        <v>1707</v>
      </c>
    </row>
    <row r="3642" spans="1:5">
      <c r="A3642" t="s">
        <v>5240</v>
      </c>
      <c r="B3642" t="s">
        <v>5</v>
      </c>
      <c r="C3642" t="s">
        <v>1737</v>
      </c>
      <c r="D3642" t="s">
        <v>6893</v>
      </c>
      <c r="E3642" t="s">
        <v>1708</v>
      </c>
    </row>
    <row r="3643" spans="1:5">
      <c r="A3643" t="s">
        <v>5241</v>
      </c>
      <c r="B3643" t="s">
        <v>5</v>
      </c>
      <c r="C3643" t="s">
        <v>1737</v>
      </c>
      <c r="D3643" t="s">
        <v>6893</v>
      </c>
      <c r="E3643" t="s">
        <v>1709</v>
      </c>
    </row>
    <row r="3644" spans="1:5">
      <c r="A3644" t="s">
        <v>5242</v>
      </c>
      <c r="B3644" t="s">
        <v>5</v>
      </c>
      <c r="C3644" t="s">
        <v>1737</v>
      </c>
      <c r="D3644" t="s">
        <v>6893</v>
      </c>
      <c r="E3644" t="s">
        <v>1710</v>
      </c>
    </row>
    <row r="3645" spans="1:5">
      <c r="A3645" t="s">
        <v>5243</v>
      </c>
      <c r="B3645" t="s">
        <v>5</v>
      </c>
      <c r="C3645" t="s">
        <v>1737</v>
      </c>
      <c r="D3645" t="s">
        <v>6893</v>
      </c>
      <c r="E3645" t="s">
        <v>1711</v>
      </c>
    </row>
    <row r="3646" spans="1:5">
      <c r="A3646" t="s">
        <v>5244</v>
      </c>
      <c r="B3646" t="s">
        <v>5</v>
      </c>
      <c r="C3646" t="s">
        <v>1737</v>
      </c>
      <c r="D3646" t="s">
        <v>6893</v>
      </c>
      <c r="E3646" t="s">
        <v>1712</v>
      </c>
    </row>
    <row r="3647" spans="1:5">
      <c r="A3647" t="s">
        <v>5245</v>
      </c>
      <c r="B3647" t="s">
        <v>5</v>
      </c>
      <c r="C3647" t="s">
        <v>1737</v>
      </c>
      <c r="D3647" t="s">
        <v>6893</v>
      </c>
      <c r="E3647" t="s">
        <v>1713</v>
      </c>
    </row>
    <row r="3648" spans="1:5">
      <c r="A3648" t="s">
        <v>5246</v>
      </c>
      <c r="B3648" t="s">
        <v>5</v>
      </c>
      <c r="C3648" t="s">
        <v>1737</v>
      </c>
      <c r="D3648" t="s">
        <v>6893</v>
      </c>
      <c r="E3648" t="s">
        <v>1714</v>
      </c>
    </row>
    <row r="3649" spans="1:5">
      <c r="A3649" t="s">
        <v>5247</v>
      </c>
      <c r="B3649" t="s">
        <v>5</v>
      </c>
      <c r="C3649" t="s">
        <v>1737</v>
      </c>
      <c r="D3649" t="s">
        <v>6893</v>
      </c>
      <c r="E3649" t="s">
        <v>1715</v>
      </c>
    </row>
    <row r="3650" spans="1:5">
      <c r="A3650" t="s">
        <v>5248</v>
      </c>
      <c r="B3650" t="s">
        <v>5</v>
      </c>
      <c r="C3650" t="s">
        <v>1737</v>
      </c>
      <c r="D3650" t="s">
        <v>6894</v>
      </c>
      <c r="E3650" t="s">
        <v>1702</v>
      </c>
    </row>
    <row r="3651" spans="1:5">
      <c r="A3651" t="s">
        <v>5249</v>
      </c>
      <c r="B3651" t="s">
        <v>5</v>
      </c>
      <c r="C3651" t="s">
        <v>1737</v>
      </c>
      <c r="D3651" t="s">
        <v>6894</v>
      </c>
      <c r="E3651" t="s">
        <v>1705</v>
      </c>
    </row>
    <row r="3652" spans="1:5">
      <c r="A3652" t="s">
        <v>5250</v>
      </c>
      <c r="B3652" t="s">
        <v>5</v>
      </c>
      <c r="C3652" t="s">
        <v>1737</v>
      </c>
      <c r="D3652" t="s">
        <v>6894</v>
      </c>
      <c r="E3652" t="s">
        <v>1706</v>
      </c>
    </row>
    <row r="3653" spans="1:5">
      <c r="A3653" t="s">
        <v>5251</v>
      </c>
      <c r="B3653" t="s">
        <v>5</v>
      </c>
      <c r="C3653" t="s">
        <v>1737</v>
      </c>
      <c r="D3653" t="s">
        <v>6894</v>
      </c>
      <c r="E3653" t="s">
        <v>1707</v>
      </c>
    </row>
    <row r="3654" spans="1:5">
      <c r="A3654" t="s">
        <v>5252</v>
      </c>
      <c r="B3654" t="s">
        <v>5</v>
      </c>
      <c r="C3654" t="s">
        <v>1737</v>
      </c>
      <c r="D3654" t="s">
        <v>6894</v>
      </c>
      <c r="E3654" t="s">
        <v>1708</v>
      </c>
    </row>
    <row r="3655" spans="1:5">
      <c r="A3655" t="s">
        <v>5253</v>
      </c>
      <c r="B3655" t="s">
        <v>5</v>
      </c>
      <c r="C3655" t="s">
        <v>1737</v>
      </c>
      <c r="D3655" t="s">
        <v>6894</v>
      </c>
      <c r="E3655" t="s">
        <v>1709</v>
      </c>
    </row>
    <row r="3656" spans="1:5">
      <c r="A3656" t="s">
        <v>5254</v>
      </c>
      <c r="B3656" t="s">
        <v>5</v>
      </c>
      <c r="C3656" t="s">
        <v>1737</v>
      </c>
      <c r="D3656" t="s">
        <v>6894</v>
      </c>
      <c r="E3656" t="s">
        <v>1710</v>
      </c>
    </row>
    <row r="3657" spans="1:5">
      <c r="A3657" t="s">
        <v>5255</v>
      </c>
      <c r="B3657" t="s">
        <v>5</v>
      </c>
      <c r="C3657" t="s">
        <v>1737</v>
      </c>
      <c r="D3657" t="s">
        <v>6894</v>
      </c>
      <c r="E3657" t="s">
        <v>1711</v>
      </c>
    </row>
    <row r="3658" spans="1:5">
      <c r="A3658" t="s">
        <v>5256</v>
      </c>
      <c r="B3658" t="s">
        <v>5</v>
      </c>
      <c r="C3658" t="s">
        <v>1737</v>
      </c>
      <c r="D3658" t="s">
        <v>6894</v>
      </c>
      <c r="E3658" t="s">
        <v>1712</v>
      </c>
    </row>
    <row r="3659" spans="1:5">
      <c r="A3659" t="s">
        <v>5257</v>
      </c>
      <c r="B3659" t="s">
        <v>5</v>
      </c>
      <c r="C3659" t="s">
        <v>1737</v>
      </c>
      <c r="D3659" t="s">
        <v>6894</v>
      </c>
      <c r="E3659" t="s">
        <v>1713</v>
      </c>
    </row>
    <row r="3660" spans="1:5">
      <c r="A3660" t="s">
        <v>5258</v>
      </c>
      <c r="B3660" t="s">
        <v>5</v>
      </c>
      <c r="C3660" t="s">
        <v>1737</v>
      </c>
      <c r="D3660" t="s">
        <v>6894</v>
      </c>
      <c r="E3660" t="s">
        <v>1714</v>
      </c>
    </row>
    <row r="3661" spans="1:5">
      <c r="A3661" t="s">
        <v>5259</v>
      </c>
      <c r="B3661" t="s">
        <v>5</v>
      </c>
      <c r="C3661" t="s">
        <v>1737</v>
      </c>
      <c r="D3661" t="s">
        <v>6894</v>
      </c>
      <c r="E3661" t="s">
        <v>1715</v>
      </c>
    </row>
    <row r="3662" spans="1:5">
      <c r="A3662" t="s">
        <v>5260</v>
      </c>
      <c r="B3662" t="s">
        <v>5</v>
      </c>
      <c r="C3662" t="s">
        <v>1737</v>
      </c>
      <c r="D3662" t="s">
        <v>6895</v>
      </c>
      <c r="E3662" t="s">
        <v>1702</v>
      </c>
    </row>
    <row r="3663" spans="1:5">
      <c r="A3663" t="s">
        <v>5261</v>
      </c>
      <c r="B3663" t="s">
        <v>5</v>
      </c>
      <c r="C3663" t="s">
        <v>1737</v>
      </c>
      <c r="D3663" t="s">
        <v>6895</v>
      </c>
      <c r="E3663" t="s">
        <v>1705</v>
      </c>
    </row>
    <row r="3664" spans="1:5">
      <c r="A3664" t="s">
        <v>5262</v>
      </c>
      <c r="B3664" t="s">
        <v>5</v>
      </c>
      <c r="C3664" t="s">
        <v>1737</v>
      </c>
      <c r="D3664" t="s">
        <v>6895</v>
      </c>
      <c r="E3664" t="s">
        <v>1706</v>
      </c>
    </row>
    <row r="3665" spans="1:5">
      <c r="A3665" t="s">
        <v>5263</v>
      </c>
      <c r="B3665" t="s">
        <v>5</v>
      </c>
      <c r="C3665" t="s">
        <v>1737</v>
      </c>
      <c r="D3665" t="s">
        <v>6895</v>
      </c>
      <c r="E3665" t="s">
        <v>1707</v>
      </c>
    </row>
    <row r="3666" spans="1:5">
      <c r="A3666" t="s">
        <v>5264</v>
      </c>
      <c r="B3666" t="s">
        <v>5</v>
      </c>
      <c r="C3666" t="s">
        <v>1737</v>
      </c>
      <c r="D3666" t="s">
        <v>6895</v>
      </c>
      <c r="E3666" t="s">
        <v>1708</v>
      </c>
    </row>
    <row r="3667" spans="1:5">
      <c r="A3667" t="s">
        <v>5265</v>
      </c>
      <c r="B3667" t="s">
        <v>5</v>
      </c>
      <c r="C3667" t="s">
        <v>1737</v>
      </c>
      <c r="D3667" t="s">
        <v>6895</v>
      </c>
      <c r="E3667" t="s">
        <v>1709</v>
      </c>
    </row>
    <row r="3668" spans="1:5">
      <c r="A3668" t="s">
        <v>5266</v>
      </c>
      <c r="B3668" t="s">
        <v>5</v>
      </c>
      <c r="C3668" t="s">
        <v>1737</v>
      </c>
      <c r="D3668" t="s">
        <v>6895</v>
      </c>
      <c r="E3668" t="s">
        <v>1710</v>
      </c>
    </row>
    <row r="3669" spans="1:5">
      <c r="A3669" t="s">
        <v>5267</v>
      </c>
      <c r="B3669" t="s">
        <v>5</v>
      </c>
      <c r="C3669" t="s">
        <v>1737</v>
      </c>
      <c r="D3669" t="s">
        <v>6895</v>
      </c>
      <c r="E3669" t="s">
        <v>1711</v>
      </c>
    </row>
    <row r="3670" spans="1:5">
      <c r="A3670" t="s">
        <v>5268</v>
      </c>
      <c r="B3670" t="s">
        <v>5</v>
      </c>
      <c r="C3670" t="s">
        <v>1737</v>
      </c>
      <c r="D3670" t="s">
        <v>6895</v>
      </c>
      <c r="E3670" t="s">
        <v>1712</v>
      </c>
    </row>
    <row r="3671" spans="1:5">
      <c r="A3671" t="s">
        <v>5269</v>
      </c>
      <c r="B3671" t="s">
        <v>5</v>
      </c>
      <c r="C3671" t="s">
        <v>1737</v>
      </c>
      <c r="D3671" t="s">
        <v>6895</v>
      </c>
      <c r="E3671" t="s">
        <v>1713</v>
      </c>
    </row>
    <row r="3672" spans="1:5">
      <c r="A3672" t="s">
        <v>5270</v>
      </c>
      <c r="B3672" t="s">
        <v>5</v>
      </c>
      <c r="C3672" t="s">
        <v>1737</v>
      </c>
      <c r="D3672" t="s">
        <v>6895</v>
      </c>
      <c r="E3672" t="s">
        <v>1714</v>
      </c>
    </row>
    <row r="3673" spans="1:5">
      <c r="A3673" t="s">
        <v>5271</v>
      </c>
      <c r="B3673" t="s">
        <v>5</v>
      </c>
      <c r="C3673" t="s">
        <v>1737</v>
      </c>
      <c r="D3673" t="s">
        <v>6895</v>
      </c>
      <c r="E3673" t="s">
        <v>1715</v>
      </c>
    </row>
    <row r="3674" spans="1:5">
      <c r="A3674" t="s">
        <v>5272</v>
      </c>
      <c r="B3674" t="s">
        <v>5</v>
      </c>
      <c r="C3674" t="s">
        <v>1737</v>
      </c>
      <c r="D3674" t="s">
        <v>6896</v>
      </c>
      <c r="E3674" t="s">
        <v>1702</v>
      </c>
    </row>
    <row r="3675" spans="1:5">
      <c r="A3675" t="s">
        <v>5273</v>
      </c>
      <c r="B3675" t="s">
        <v>5</v>
      </c>
      <c r="C3675" t="s">
        <v>1737</v>
      </c>
      <c r="D3675" t="s">
        <v>6896</v>
      </c>
      <c r="E3675" t="s">
        <v>1705</v>
      </c>
    </row>
    <row r="3676" spans="1:5">
      <c r="A3676" t="s">
        <v>5274</v>
      </c>
      <c r="B3676" t="s">
        <v>5</v>
      </c>
      <c r="C3676" t="s">
        <v>1737</v>
      </c>
      <c r="D3676" t="s">
        <v>6896</v>
      </c>
      <c r="E3676" t="s">
        <v>1706</v>
      </c>
    </row>
    <row r="3677" spans="1:5">
      <c r="A3677" t="s">
        <v>5275</v>
      </c>
      <c r="B3677" t="s">
        <v>5</v>
      </c>
      <c r="C3677" t="s">
        <v>1737</v>
      </c>
      <c r="D3677" t="s">
        <v>6896</v>
      </c>
      <c r="E3677" t="s">
        <v>1707</v>
      </c>
    </row>
    <row r="3678" spans="1:5">
      <c r="A3678" t="s">
        <v>5276</v>
      </c>
      <c r="B3678" t="s">
        <v>5</v>
      </c>
      <c r="C3678" t="s">
        <v>1737</v>
      </c>
      <c r="D3678" t="s">
        <v>6896</v>
      </c>
      <c r="E3678" t="s">
        <v>1708</v>
      </c>
    </row>
    <row r="3679" spans="1:5">
      <c r="A3679" t="s">
        <v>5277</v>
      </c>
      <c r="B3679" t="s">
        <v>5</v>
      </c>
      <c r="C3679" t="s">
        <v>1737</v>
      </c>
      <c r="D3679" t="s">
        <v>6896</v>
      </c>
      <c r="E3679" t="s">
        <v>1709</v>
      </c>
    </row>
    <row r="3680" spans="1:5">
      <c r="A3680" t="s">
        <v>5278</v>
      </c>
      <c r="B3680" t="s">
        <v>5</v>
      </c>
      <c r="C3680" t="s">
        <v>1737</v>
      </c>
      <c r="D3680" t="s">
        <v>6896</v>
      </c>
      <c r="E3680" t="s">
        <v>1710</v>
      </c>
    </row>
    <row r="3681" spans="1:5">
      <c r="A3681" t="s">
        <v>5279</v>
      </c>
      <c r="B3681" t="s">
        <v>5</v>
      </c>
      <c r="C3681" t="s">
        <v>1737</v>
      </c>
      <c r="D3681" t="s">
        <v>6896</v>
      </c>
      <c r="E3681" t="s">
        <v>1711</v>
      </c>
    </row>
    <row r="3682" spans="1:5">
      <c r="A3682" t="s">
        <v>5280</v>
      </c>
      <c r="B3682" t="s">
        <v>5</v>
      </c>
      <c r="C3682" t="s">
        <v>1737</v>
      </c>
      <c r="D3682" t="s">
        <v>6896</v>
      </c>
      <c r="E3682" t="s">
        <v>1712</v>
      </c>
    </row>
    <row r="3683" spans="1:5">
      <c r="A3683" t="s">
        <v>5281</v>
      </c>
      <c r="B3683" t="s">
        <v>5</v>
      </c>
      <c r="C3683" t="s">
        <v>1737</v>
      </c>
      <c r="D3683" t="s">
        <v>6896</v>
      </c>
      <c r="E3683" t="s">
        <v>1713</v>
      </c>
    </row>
    <row r="3684" spans="1:5">
      <c r="A3684" t="s">
        <v>5282</v>
      </c>
      <c r="B3684" t="s">
        <v>5</v>
      </c>
      <c r="C3684" t="s">
        <v>1737</v>
      </c>
      <c r="D3684" t="s">
        <v>6896</v>
      </c>
      <c r="E3684" t="s">
        <v>1714</v>
      </c>
    </row>
    <row r="3685" spans="1:5">
      <c r="A3685" t="s">
        <v>5283</v>
      </c>
      <c r="B3685" t="s">
        <v>5</v>
      </c>
      <c r="C3685" t="s">
        <v>1737</v>
      </c>
      <c r="D3685" t="s">
        <v>6896</v>
      </c>
      <c r="E3685" t="s">
        <v>1715</v>
      </c>
    </row>
    <row r="3686" spans="1:5">
      <c r="A3686" t="s">
        <v>5284</v>
      </c>
      <c r="B3686" t="s">
        <v>5</v>
      </c>
      <c r="C3686" t="s">
        <v>1737</v>
      </c>
      <c r="D3686" t="s">
        <v>6897</v>
      </c>
      <c r="E3686" t="s">
        <v>1702</v>
      </c>
    </row>
    <row r="3687" spans="1:5">
      <c r="A3687" t="s">
        <v>5285</v>
      </c>
      <c r="B3687" t="s">
        <v>5</v>
      </c>
      <c r="C3687" t="s">
        <v>1737</v>
      </c>
      <c r="D3687" t="s">
        <v>6897</v>
      </c>
      <c r="E3687" t="s">
        <v>1705</v>
      </c>
    </row>
    <row r="3688" spans="1:5">
      <c r="A3688" t="s">
        <v>5286</v>
      </c>
      <c r="B3688" t="s">
        <v>5</v>
      </c>
      <c r="C3688" t="s">
        <v>1737</v>
      </c>
      <c r="D3688" t="s">
        <v>6897</v>
      </c>
      <c r="E3688" t="s">
        <v>1706</v>
      </c>
    </row>
    <row r="3689" spans="1:5">
      <c r="A3689" t="s">
        <v>5287</v>
      </c>
      <c r="B3689" t="s">
        <v>5</v>
      </c>
      <c r="C3689" t="s">
        <v>1737</v>
      </c>
      <c r="D3689" t="s">
        <v>6897</v>
      </c>
      <c r="E3689" t="s">
        <v>1707</v>
      </c>
    </row>
    <row r="3690" spans="1:5">
      <c r="A3690" t="s">
        <v>5288</v>
      </c>
      <c r="B3690" t="s">
        <v>5</v>
      </c>
      <c r="C3690" t="s">
        <v>1737</v>
      </c>
      <c r="D3690" t="s">
        <v>6897</v>
      </c>
      <c r="E3690" t="s">
        <v>1708</v>
      </c>
    </row>
    <row r="3691" spans="1:5">
      <c r="A3691" t="s">
        <v>5289</v>
      </c>
      <c r="B3691" t="s">
        <v>5</v>
      </c>
      <c r="C3691" t="s">
        <v>1737</v>
      </c>
      <c r="D3691" t="s">
        <v>6897</v>
      </c>
      <c r="E3691" t="s">
        <v>1709</v>
      </c>
    </row>
    <row r="3692" spans="1:5">
      <c r="A3692" t="s">
        <v>5290</v>
      </c>
      <c r="B3692" t="s">
        <v>5</v>
      </c>
      <c r="C3692" t="s">
        <v>1737</v>
      </c>
      <c r="D3692" t="s">
        <v>6897</v>
      </c>
      <c r="E3692" t="s">
        <v>1710</v>
      </c>
    </row>
    <row r="3693" spans="1:5">
      <c r="A3693" t="s">
        <v>5291</v>
      </c>
      <c r="B3693" t="s">
        <v>5</v>
      </c>
      <c r="C3693" t="s">
        <v>1737</v>
      </c>
      <c r="D3693" t="s">
        <v>6897</v>
      </c>
      <c r="E3693" t="s">
        <v>1711</v>
      </c>
    </row>
    <row r="3694" spans="1:5">
      <c r="A3694" t="s">
        <v>5292</v>
      </c>
      <c r="B3694" t="s">
        <v>5</v>
      </c>
      <c r="C3694" t="s">
        <v>1737</v>
      </c>
      <c r="D3694" t="s">
        <v>6897</v>
      </c>
      <c r="E3694" t="s">
        <v>1712</v>
      </c>
    </row>
    <row r="3695" spans="1:5">
      <c r="A3695" t="s">
        <v>5293</v>
      </c>
      <c r="B3695" t="s">
        <v>5</v>
      </c>
      <c r="C3695" t="s">
        <v>1737</v>
      </c>
      <c r="D3695" t="s">
        <v>6897</v>
      </c>
      <c r="E3695" t="s">
        <v>1713</v>
      </c>
    </row>
    <row r="3696" spans="1:5">
      <c r="A3696" t="s">
        <v>5294</v>
      </c>
      <c r="B3696" t="s">
        <v>5</v>
      </c>
      <c r="C3696" t="s">
        <v>1737</v>
      </c>
      <c r="D3696" t="s">
        <v>6897</v>
      </c>
      <c r="E3696" t="s">
        <v>1714</v>
      </c>
    </row>
    <row r="3697" spans="1:5">
      <c r="A3697" t="s">
        <v>5295</v>
      </c>
      <c r="B3697" t="s">
        <v>5</v>
      </c>
      <c r="C3697" t="s">
        <v>1737</v>
      </c>
      <c r="D3697" t="s">
        <v>6897</v>
      </c>
      <c r="E3697" t="s">
        <v>1715</v>
      </c>
    </row>
    <row r="3698" spans="1:5">
      <c r="A3698" t="s">
        <v>5296</v>
      </c>
      <c r="B3698" t="s">
        <v>5</v>
      </c>
      <c r="C3698" t="s">
        <v>1737</v>
      </c>
      <c r="D3698" t="s">
        <v>6898</v>
      </c>
      <c r="E3698" t="s">
        <v>1702</v>
      </c>
    </row>
    <row r="3699" spans="1:5">
      <c r="A3699" t="s">
        <v>5297</v>
      </c>
      <c r="B3699" t="s">
        <v>5</v>
      </c>
      <c r="C3699" t="s">
        <v>1737</v>
      </c>
      <c r="D3699" t="s">
        <v>6898</v>
      </c>
      <c r="E3699" t="s">
        <v>1705</v>
      </c>
    </row>
    <row r="3700" spans="1:5">
      <c r="A3700" t="s">
        <v>5298</v>
      </c>
      <c r="B3700" t="s">
        <v>5</v>
      </c>
      <c r="C3700" t="s">
        <v>1737</v>
      </c>
      <c r="D3700" t="s">
        <v>6898</v>
      </c>
      <c r="E3700" t="s">
        <v>1706</v>
      </c>
    </row>
    <row r="3701" spans="1:5">
      <c r="A3701" t="s">
        <v>5299</v>
      </c>
      <c r="B3701" t="s">
        <v>5</v>
      </c>
      <c r="C3701" t="s">
        <v>1737</v>
      </c>
      <c r="D3701" t="s">
        <v>6898</v>
      </c>
      <c r="E3701" t="s">
        <v>1707</v>
      </c>
    </row>
    <row r="3702" spans="1:5">
      <c r="A3702" t="s">
        <v>5300</v>
      </c>
      <c r="B3702" t="s">
        <v>5</v>
      </c>
      <c r="C3702" t="s">
        <v>1737</v>
      </c>
      <c r="D3702" t="s">
        <v>6898</v>
      </c>
      <c r="E3702" t="s">
        <v>1708</v>
      </c>
    </row>
    <row r="3703" spans="1:5">
      <c r="A3703" t="s">
        <v>5301</v>
      </c>
      <c r="B3703" t="s">
        <v>5</v>
      </c>
      <c r="C3703" t="s">
        <v>1737</v>
      </c>
      <c r="D3703" t="s">
        <v>6898</v>
      </c>
      <c r="E3703" t="s">
        <v>1709</v>
      </c>
    </row>
    <row r="3704" spans="1:5">
      <c r="A3704" t="s">
        <v>5302</v>
      </c>
      <c r="B3704" t="s">
        <v>5</v>
      </c>
      <c r="C3704" t="s">
        <v>1737</v>
      </c>
      <c r="D3704" t="s">
        <v>6898</v>
      </c>
      <c r="E3704" t="s">
        <v>1710</v>
      </c>
    </row>
    <row r="3705" spans="1:5">
      <c r="A3705" t="s">
        <v>5303</v>
      </c>
      <c r="B3705" t="s">
        <v>5</v>
      </c>
      <c r="C3705" t="s">
        <v>1737</v>
      </c>
      <c r="D3705" t="s">
        <v>6898</v>
      </c>
      <c r="E3705" t="s">
        <v>1711</v>
      </c>
    </row>
    <row r="3706" spans="1:5">
      <c r="A3706" t="s">
        <v>5304</v>
      </c>
      <c r="B3706" t="s">
        <v>5</v>
      </c>
      <c r="C3706" t="s">
        <v>1737</v>
      </c>
      <c r="D3706" t="s">
        <v>6898</v>
      </c>
      <c r="E3706" t="s">
        <v>1712</v>
      </c>
    </row>
    <row r="3707" spans="1:5">
      <c r="A3707" t="s">
        <v>5305</v>
      </c>
      <c r="B3707" t="s">
        <v>5</v>
      </c>
      <c r="C3707" t="s">
        <v>1737</v>
      </c>
      <c r="D3707" t="s">
        <v>6898</v>
      </c>
      <c r="E3707" t="s">
        <v>1713</v>
      </c>
    </row>
    <row r="3708" spans="1:5">
      <c r="A3708" t="s">
        <v>5306</v>
      </c>
      <c r="B3708" t="s">
        <v>5</v>
      </c>
      <c r="C3708" t="s">
        <v>1737</v>
      </c>
      <c r="D3708" t="s">
        <v>6898</v>
      </c>
      <c r="E3708" t="s">
        <v>1714</v>
      </c>
    </row>
    <row r="3709" spans="1:5">
      <c r="A3709" t="s">
        <v>5307</v>
      </c>
      <c r="B3709" t="s">
        <v>5</v>
      </c>
      <c r="C3709" t="s">
        <v>1737</v>
      </c>
      <c r="D3709" t="s">
        <v>6898</v>
      </c>
      <c r="E3709" t="s">
        <v>1715</v>
      </c>
    </row>
    <row r="3710" spans="1:5">
      <c r="A3710" t="s">
        <v>5308</v>
      </c>
      <c r="B3710" t="s">
        <v>5</v>
      </c>
      <c r="C3710" t="s">
        <v>1737</v>
      </c>
      <c r="D3710" t="s">
        <v>6899</v>
      </c>
      <c r="E3710" t="s">
        <v>1702</v>
      </c>
    </row>
    <row r="3711" spans="1:5">
      <c r="A3711" t="s">
        <v>5309</v>
      </c>
      <c r="B3711" t="s">
        <v>5</v>
      </c>
      <c r="C3711" t="s">
        <v>1737</v>
      </c>
      <c r="D3711" t="s">
        <v>6899</v>
      </c>
      <c r="E3711" t="s">
        <v>1705</v>
      </c>
    </row>
    <row r="3712" spans="1:5">
      <c r="A3712" t="s">
        <v>5310</v>
      </c>
      <c r="B3712" t="s">
        <v>5</v>
      </c>
      <c r="C3712" t="s">
        <v>1737</v>
      </c>
      <c r="D3712" t="s">
        <v>6899</v>
      </c>
      <c r="E3712" t="s">
        <v>1706</v>
      </c>
    </row>
    <row r="3713" spans="1:5">
      <c r="A3713" t="s">
        <v>5311</v>
      </c>
      <c r="B3713" t="s">
        <v>5</v>
      </c>
      <c r="C3713" t="s">
        <v>1737</v>
      </c>
      <c r="D3713" t="s">
        <v>6899</v>
      </c>
      <c r="E3713" t="s">
        <v>1707</v>
      </c>
    </row>
    <row r="3714" spans="1:5">
      <c r="A3714" t="s">
        <v>5312</v>
      </c>
      <c r="B3714" t="s">
        <v>5</v>
      </c>
      <c r="C3714" t="s">
        <v>1737</v>
      </c>
      <c r="D3714" t="s">
        <v>6899</v>
      </c>
      <c r="E3714" t="s">
        <v>1708</v>
      </c>
    </row>
    <row r="3715" spans="1:5">
      <c r="A3715" t="s">
        <v>5313</v>
      </c>
      <c r="B3715" t="s">
        <v>5</v>
      </c>
      <c r="C3715" t="s">
        <v>1737</v>
      </c>
      <c r="D3715" t="s">
        <v>6899</v>
      </c>
      <c r="E3715" t="s">
        <v>1709</v>
      </c>
    </row>
    <row r="3716" spans="1:5">
      <c r="A3716" t="s">
        <v>5314</v>
      </c>
      <c r="B3716" t="s">
        <v>5</v>
      </c>
      <c r="C3716" t="s">
        <v>1737</v>
      </c>
      <c r="D3716" t="s">
        <v>6899</v>
      </c>
      <c r="E3716" t="s">
        <v>1710</v>
      </c>
    </row>
    <row r="3717" spans="1:5">
      <c r="A3717" t="s">
        <v>5315</v>
      </c>
      <c r="B3717" t="s">
        <v>5</v>
      </c>
      <c r="C3717" t="s">
        <v>1737</v>
      </c>
      <c r="D3717" t="s">
        <v>6899</v>
      </c>
      <c r="E3717" t="s">
        <v>1711</v>
      </c>
    </row>
    <row r="3718" spans="1:5">
      <c r="A3718" t="s">
        <v>5316</v>
      </c>
      <c r="B3718" t="s">
        <v>5</v>
      </c>
      <c r="C3718" t="s">
        <v>1737</v>
      </c>
      <c r="D3718" t="s">
        <v>6899</v>
      </c>
      <c r="E3718" t="s">
        <v>1712</v>
      </c>
    </row>
    <row r="3719" spans="1:5">
      <c r="A3719" t="s">
        <v>5317</v>
      </c>
      <c r="B3719" t="s">
        <v>5</v>
      </c>
      <c r="C3719" t="s">
        <v>1737</v>
      </c>
      <c r="D3719" t="s">
        <v>6899</v>
      </c>
      <c r="E3719" t="s">
        <v>1713</v>
      </c>
    </row>
    <row r="3720" spans="1:5">
      <c r="A3720" t="s">
        <v>5318</v>
      </c>
      <c r="B3720" t="s">
        <v>5</v>
      </c>
      <c r="C3720" t="s">
        <v>1737</v>
      </c>
      <c r="D3720" t="s">
        <v>6899</v>
      </c>
      <c r="E3720" t="s">
        <v>1714</v>
      </c>
    </row>
    <row r="3721" spans="1:5">
      <c r="A3721" t="s">
        <v>5319</v>
      </c>
      <c r="B3721" t="s">
        <v>5</v>
      </c>
      <c r="C3721" t="s">
        <v>1737</v>
      </c>
      <c r="D3721" t="s">
        <v>6899</v>
      </c>
      <c r="E3721" t="s">
        <v>1715</v>
      </c>
    </row>
    <row r="3722" spans="1:5">
      <c r="A3722" t="s">
        <v>5320</v>
      </c>
      <c r="B3722" t="s">
        <v>5</v>
      </c>
      <c r="C3722" t="s">
        <v>1737</v>
      </c>
      <c r="D3722" t="s">
        <v>6900</v>
      </c>
      <c r="E3722" t="s">
        <v>1702</v>
      </c>
    </row>
    <row r="3723" spans="1:5">
      <c r="A3723" t="s">
        <v>5321</v>
      </c>
      <c r="B3723" t="s">
        <v>5</v>
      </c>
      <c r="C3723" t="s">
        <v>1737</v>
      </c>
      <c r="D3723" t="s">
        <v>6900</v>
      </c>
      <c r="E3723" t="s">
        <v>1705</v>
      </c>
    </row>
    <row r="3724" spans="1:5">
      <c r="A3724" t="s">
        <v>5322</v>
      </c>
      <c r="B3724" t="s">
        <v>5</v>
      </c>
      <c r="C3724" t="s">
        <v>1737</v>
      </c>
      <c r="D3724" t="s">
        <v>6900</v>
      </c>
      <c r="E3724" t="s">
        <v>1706</v>
      </c>
    </row>
    <row r="3725" spans="1:5">
      <c r="A3725" t="s">
        <v>5323</v>
      </c>
      <c r="B3725" t="s">
        <v>5</v>
      </c>
      <c r="C3725" t="s">
        <v>1737</v>
      </c>
      <c r="D3725" t="s">
        <v>6900</v>
      </c>
      <c r="E3725" t="s">
        <v>1707</v>
      </c>
    </row>
    <row r="3726" spans="1:5">
      <c r="A3726" t="s">
        <v>5324</v>
      </c>
      <c r="B3726" t="s">
        <v>5</v>
      </c>
      <c r="C3726" t="s">
        <v>1737</v>
      </c>
      <c r="D3726" t="s">
        <v>6900</v>
      </c>
      <c r="E3726" t="s">
        <v>1708</v>
      </c>
    </row>
    <row r="3727" spans="1:5">
      <c r="A3727" t="s">
        <v>5325</v>
      </c>
      <c r="B3727" t="s">
        <v>5</v>
      </c>
      <c r="C3727" t="s">
        <v>1737</v>
      </c>
      <c r="D3727" t="s">
        <v>6900</v>
      </c>
      <c r="E3727" t="s">
        <v>1709</v>
      </c>
    </row>
    <row r="3728" spans="1:5">
      <c r="A3728" t="s">
        <v>5326</v>
      </c>
      <c r="B3728" t="s">
        <v>5</v>
      </c>
      <c r="C3728" t="s">
        <v>1737</v>
      </c>
      <c r="D3728" t="s">
        <v>6900</v>
      </c>
      <c r="E3728" t="s">
        <v>1710</v>
      </c>
    </row>
    <row r="3729" spans="1:5">
      <c r="A3729" t="s">
        <v>5327</v>
      </c>
      <c r="B3729" t="s">
        <v>5</v>
      </c>
      <c r="C3729" t="s">
        <v>1737</v>
      </c>
      <c r="D3729" t="s">
        <v>6900</v>
      </c>
      <c r="E3729" t="s">
        <v>1711</v>
      </c>
    </row>
    <row r="3730" spans="1:5">
      <c r="A3730" t="s">
        <v>5328</v>
      </c>
      <c r="B3730" t="s">
        <v>5</v>
      </c>
      <c r="C3730" t="s">
        <v>1737</v>
      </c>
      <c r="D3730" t="s">
        <v>6900</v>
      </c>
      <c r="E3730" t="s">
        <v>1712</v>
      </c>
    </row>
    <row r="3731" spans="1:5">
      <c r="A3731" t="s">
        <v>5329</v>
      </c>
      <c r="B3731" t="s">
        <v>5</v>
      </c>
      <c r="C3731" t="s">
        <v>1737</v>
      </c>
      <c r="D3731" t="s">
        <v>6900</v>
      </c>
      <c r="E3731" t="s">
        <v>1713</v>
      </c>
    </row>
    <row r="3732" spans="1:5">
      <c r="A3732" t="s">
        <v>5330</v>
      </c>
      <c r="B3732" t="s">
        <v>5</v>
      </c>
      <c r="C3732" t="s">
        <v>1737</v>
      </c>
      <c r="D3732" t="s">
        <v>6900</v>
      </c>
      <c r="E3732" t="s">
        <v>1714</v>
      </c>
    </row>
    <row r="3733" spans="1:5">
      <c r="A3733" t="s">
        <v>5331</v>
      </c>
      <c r="B3733" t="s">
        <v>5</v>
      </c>
      <c r="C3733" t="s">
        <v>1737</v>
      </c>
      <c r="D3733" t="s">
        <v>6900</v>
      </c>
      <c r="E3733" t="s">
        <v>1715</v>
      </c>
    </row>
    <row r="3734" spans="1:5">
      <c r="A3734" t="s">
        <v>5332</v>
      </c>
      <c r="B3734" t="s">
        <v>5</v>
      </c>
      <c r="C3734" t="s">
        <v>1737</v>
      </c>
      <c r="D3734" t="s">
        <v>6901</v>
      </c>
      <c r="E3734" t="s">
        <v>1702</v>
      </c>
    </row>
    <row r="3735" spans="1:5">
      <c r="A3735" t="s">
        <v>5333</v>
      </c>
      <c r="B3735" t="s">
        <v>5</v>
      </c>
      <c r="C3735" t="s">
        <v>1737</v>
      </c>
      <c r="D3735" t="s">
        <v>6901</v>
      </c>
      <c r="E3735" t="s">
        <v>1705</v>
      </c>
    </row>
    <row r="3736" spans="1:5">
      <c r="A3736" t="s">
        <v>5334</v>
      </c>
      <c r="B3736" t="s">
        <v>5</v>
      </c>
      <c r="C3736" t="s">
        <v>1737</v>
      </c>
      <c r="D3736" t="s">
        <v>6901</v>
      </c>
      <c r="E3736" t="s">
        <v>1706</v>
      </c>
    </row>
    <row r="3737" spans="1:5">
      <c r="A3737" t="s">
        <v>5335</v>
      </c>
      <c r="B3737" t="s">
        <v>5</v>
      </c>
      <c r="C3737" t="s">
        <v>1737</v>
      </c>
      <c r="D3737" t="s">
        <v>6901</v>
      </c>
      <c r="E3737" t="s">
        <v>1707</v>
      </c>
    </row>
    <row r="3738" spans="1:5">
      <c r="A3738" t="s">
        <v>5336</v>
      </c>
      <c r="B3738" t="s">
        <v>5</v>
      </c>
      <c r="C3738" t="s">
        <v>1737</v>
      </c>
      <c r="D3738" t="s">
        <v>6901</v>
      </c>
      <c r="E3738" t="s">
        <v>1708</v>
      </c>
    </row>
    <row r="3739" spans="1:5">
      <c r="A3739" t="s">
        <v>5337</v>
      </c>
      <c r="B3739" t="s">
        <v>5</v>
      </c>
      <c r="C3739" t="s">
        <v>1737</v>
      </c>
      <c r="D3739" t="s">
        <v>6901</v>
      </c>
      <c r="E3739" t="s">
        <v>1709</v>
      </c>
    </row>
    <row r="3740" spans="1:5">
      <c r="A3740" t="s">
        <v>5338</v>
      </c>
      <c r="B3740" t="s">
        <v>5</v>
      </c>
      <c r="C3740" t="s">
        <v>1737</v>
      </c>
      <c r="D3740" t="s">
        <v>6901</v>
      </c>
      <c r="E3740" t="s">
        <v>1710</v>
      </c>
    </row>
    <row r="3741" spans="1:5">
      <c r="A3741" t="s">
        <v>5339</v>
      </c>
      <c r="B3741" t="s">
        <v>5</v>
      </c>
      <c r="C3741" t="s">
        <v>1737</v>
      </c>
      <c r="D3741" t="s">
        <v>6901</v>
      </c>
      <c r="E3741" t="s">
        <v>1711</v>
      </c>
    </row>
    <row r="3742" spans="1:5">
      <c r="A3742" t="s">
        <v>5340</v>
      </c>
      <c r="B3742" t="s">
        <v>5</v>
      </c>
      <c r="C3742" t="s">
        <v>1737</v>
      </c>
      <c r="D3742" t="s">
        <v>6901</v>
      </c>
      <c r="E3742" t="s">
        <v>1712</v>
      </c>
    </row>
    <row r="3743" spans="1:5">
      <c r="A3743" t="s">
        <v>5341</v>
      </c>
      <c r="B3743" t="s">
        <v>5</v>
      </c>
      <c r="C3743" t="s">
        <v>1737</v>
      </c>
      <c r="D3743" t="s">
        <v>6901</v>
      </c>
      <c r="E3743" t="s">
        <v>1713</v>
      </c>
    </row>
    <row r="3744" spans="1:5">
      <c r="A3744" t="s">
        <v>5342</v>
      </c>
      <c r="B3744" t="s">
        <v>5</v>
      </c>
      <c r="C3744" t="s">
        <v>1737</v>
      </c>
      <c r="D3744" t="s">
        <v>6901</v>
      </c>
      <c r="E3744" t="s">
        <v>1714</v>
      </c>
    </row>
    <row r="3745" spans="1:5">
      <c r="A3745" t="s">
        <v>5343</v>
      </c>
      <c r="B3745" t="s">
        <v>5</v>
      </c>
      <c r="C3745" t="s">
        <v>1737</v>
      </c>
      <c r="D3745" t="s">
        <v>6901</v>
      </c>
      <c r="E3745" t="s">
        <v>1715</v>
      </c>
    </row>
    <row r="3746" spans="1:5">
      <c r="A3746" t="s">
        <v>5344</v>
      </c>
      <c r="B3746" t="s">
        <v>5</v>
      </c>
      <c r="C3746" t="s">
        <v>1737</v>
      </c>
      <c r="D3746" t="s">
        <v>6902</v>
      </c>
      <c r="E3746" t="s">
        <v>1702</v>
      </c>
    </row>
    <row r="3747" spans="1:5">
      <c r="A3747" t="s">
        <v>5345</v>
      </c>
      <c r="B3747" t="s">
        <v>5</v>
      </c>
      <c r="C3747" t="s">
        <v>1737</v>
      </c>
      <c r="D3747" t="s">
        <v>6902</v>
      </c>
      <c r="E3747" t="s">
        <v>1705</v>
      </c>
    </row>
    <row r="3748" spans="1:5">
      <c r="A3748" t="s">
        <v>5346</v>
      </c>
      <c r="B3748" t="s">
        <v>5</v>
      </c>
      <c r="C3748" t="s">
        <v>1737</v>
      </c>
      <c r="D3748" t="s">
        <v>6902</v>
      </c>
      <c r="E3748" t="s">
        <v>1706</v>
      </c>
    </row>
    <row r="3749" spans="1:5">
      <c r="A3749" t="s">
        <v>5347</v>
      </c>
      <c r="B3749" t="s">
        <v>5</v>
      </c>
      <c r="C3749" t="s">
        <v>1737</v>
      </c>
      <c r="D3749" t="s">
        <v>6902</v>
      </c>
      <c r="E3749" t="s">
        <v>1707</v>
      </c>
    </row>
    <row r="3750" spans="1:5">
      <c r="A3750" t="s">
        <v>5348</v>
      </c>
      <c r="B3750" t="s">
        <v>5</v>
      </c>
      <c r="C3750" t="s">
        <v>1737</v>
      </c>
      <c r="D3750" t="s">
        <v>6902</v>
      </c>
      <c r="E3750" t="s">
        <v>1708</v>
      </c>
    </row>
    <row r="3751" spans="1:5">
      <c r="A3751" t="s">
        <v>5349</v>
      </c>
      <c r="B3751" t="s">
        <v>5</v>
      </c>
      <c r="C3751" t="s">
        <v>1737</v>
      </c>
      <c r="D3751" t="s">
        <v>6902</v>
      </c>
      <c r="E3751" t="s">
        <v>1709</v>
      </c>
    </row>
    <row r="3752" spans="1:5">
      <c r="A3752" t="s">
        <v>5350</v>
      </c>
      <c r="B3752" t="s">
        <v>5</v>
      </c>
      <c r="C3752" t="s">
        <v>1737</v>
      </c>
      <c r="D3752" t="s">
        <v>6902</v>
      </c>
      <c r="E3752" t="s">
        <v>1710</v>
      </c>
    </row>
    <row r="3753" spans="1:5">
      <c r="A3753" t="s">
        <v>5351</v>
      </c>
      <c r="B3753" t="s">
        <v>5</v>
      </c>
      <c r="C3753" t="s">
        <v>1737</v>
      </c>
      <c r="D3753" t="s">
        <v>6902</v>
      </c>
      <c r="E3753" t="s">
        <v>1711</v>
      </c>
    </row>
    <row r="3754" spans="1:5">
      <c r="A3754" t="s">
        <v>5352</v>
      </c>
      <c r="B3754" t="s">
        <v>5</v>
      </c>
      <c r="C3754" t="s">
        <v>1737</v>
      </c>
      <c r="D3754" t="s">
        <v>6902</v>
      </c>
      <c r="E3754" t="s">
        <v>1712</v>
      </c>
    </row>
    <row r="3755" spans="1:5">
      <c r="A3755" t="s">
        <v>5353</v>
      </c>
      <c r="B3755" t="s">
        <v>5</v>
      </c>
      <c r="C3755" t="s">
        <v>1737</v>
      </c>
      <c r="D3755" t="s">
        <v>6902</v>
      </c>
      <c r="E3755" t="s">
        <v>1713</v>
      </c>
    </row>
    <row r="3756" spans="1:5">
      <c r="A3756" t="s">
        <v>5354</v>
      </c>
      <c r="B3756" t="s">
        <v>5</v>
      </c>
      <c r="C3756" t="s">
        <v>1737</v>
      </c>
      <c r="D3756" t="s">
        <v>6902</v>
      </c>
      <c r="E3756" t="s">
        <v>1714</v>
      </c>
    </row>
    <row r="3757" spans="1:5">
      <c r="A3757" t="s">
        <v>5355</v>
      </c>
      <c r="B3757" t="s">
        <v>5</v>
      </c>
      <c r="C3757" t="s">
        <v>1737</v>
      </c>
      <c r="D3757" t="s">
        <v>6902</v>
      </c>
      <c r="E3757" t="s">
        <v>1715</v>
      </c>
    </row>
    <row r="3758" spans="1:5">
      <c r="A3758" t="s">
        <v>5356</v>
      </c>
      <c r="B3758" t="s">
        <v>5</v>
      </c>
      <c r="C3758" t="s">
        <v>1737</v>
      </c>
      <c r="D3758" t="s">
        <v>6903</v>
      </c>
      <c r="E3758" t="s">
        <v>1702</v>
      </c>
    </row>
    <row r="3759" spans="1:5">
      <c r="A3759" t="s">
        <v>5357</v>
      </c>
      <c r="B3759" t="s">
        <v>5</v>
      </c>
      <c r="C3759" t="s">
        <v>1737</v>
      </c>
      <c r="D3759" t="s">
        <v>6903</v>
      </c>
      <c r="E3759" t="s">
        <v>1705</v>
      </c>
    </row>
    <row r="3760" spans="1:5">
      <c r="A3760" t="s">
        <v>5358</v>
      </c>
      <c r="B3760" t="s">
        <v>5</v>
      </c>
      <c r="C3760" t="s">
        <v>1737</v>
      </c>
      <c r="D3760" t="s">
        <v>6903</v>
      </c>
      <c r="E3760" t="s">
        <v>1706</v>
      </c>
    </row>
    <row r="3761" spans="1:5">
      <c r="A3761" t="s">
        <v>5359</v>
      </c>
      <c r="B3761" t="s">
        <v>5</v>
      </c>
      <c r="C3761" t="s">
        <v>1737</v>
      </c>
      <c r="D3761" t="s">
        <v>6903</v>
      </c>
      <c r="E3761" t="s">
        <v>1707</v>
      </c>
    </row>
    <row r="3762" spans="1:5">
      <c r="A3762" t="s">
        <v>5360</v>
      </c>
      <c r="B3762" t="s">
        <v>5</v>
      </c>
      <c r="C3762" t="s">
        <v>1737</v>
      </c>
      <c r="D3762" t="s">
        <v>6903</v>
      </c>
      <c r="E3762" t="s">
        <v>1708</v>
      </c>
    </row>
    <row r="3763" spans="1:5">
      <c r="A3763" t="s">
        <v>5361</v>
      </c>
      <c r="B3763" t="s">
        <v>5</v>
      </c>
      <c r="C3763" t="s">
        <v>1737</v>
      </c>
      <c r="D3763" t="s">
        <v>6903</v>
      </c>
      <c r="E3763" t="s">
        <v>1709</v>
      </c>
    </row>
    <row r="3764" spans="1:5">
      <c r="A3764" t="s">
        <v>5362</v>
      </c>
      <c r="B3764" t="s">
        <v>5</v>
      </c>
      <c r="C3764" t="s">
        <v>1737</v>
      </c>
      <c r="D3764" t="s">
        <v>6903</v>
      </c>
      <c r="E3764" t="s">
        <v>1710</v>
      </c>
    </row>
    <row r="3765" spans="1:5">
      <c r="A3765" t="s">
        <v>5363</v>
      </c>
      <c r="B3765" t="s">
        <v>5</v>
      </c>
      <c r="C3765" t="s">
        <v>1737</v>
      </c>
      <c r="D3765" t="s">
        <v>6903</v>
      </c>
      <c r="E3765" t="s">
        <v>1711</v>
      </c>
    </row>
    <row r="3766" spans="1:5">
      <c r="A3766" t="s">
        <v>5364</v>
      </c>
      <c r="B3766" t="s">
        <v>5</v>
      </c>
      <c r="C3766" t="s">
        <v>1737</v>
      </c>
      <c r="D3766" t="s">
        <v>6903</v>
      </c>
      <c r="E3766" t="s">
        <v>1712</v>
      </c>
    </row>
    <row r="3767" spans="1:5">
      <c r="A3767" t="s">
        <v>5365</v>
      </c>
      <c r="B3767" t="s">
        <v>5</v>
      </c>
      <c r="C3767" t="s">
        <v>1737</v>
      </c>
      <c r="D3767" t="s">
        <v>6903</v>
      </c>
      <c r="E3767" t="s">
        <v>1713</v>
      </c>
    </row>
    <row r="3768" spans="1:5">
      <c r="A3768" t="s">
        <v>5366</v>
      </c>
      <c r="B3768" t="s">
        <v>5</v>
      </c>
      <c r="C3768" t="s">
        <v>1737</v>
      </c>
      <c r="D3768" t="s">
        <v>6903</v>
      </c>
      <c r="E3768" t="s">
        <v>1714</v>
      </c>
    </row>
    <row r="3769" spans="1:5">
      <c r="A3769" t="s">
        <v>5367</v>
      </c>
      <c r="B3769" t="s">
        <v>5</v>
      </c>
      <c r="C3769" t="s">
        <v>1737</v>
      </c>
      <c r="D3769" t="s">
        <v>6903</v>
      </c>
      <c r="E3769" t="s">
        <v>1715</v>
      </c>
    </row>
    <row r="3770" spans="1:5">
      <c r="A3770" t="s">
        <v>5368</v>
      </c>
      <c r="B3770" t="s">
        <v>5</v>
      </c>
      <c r="C3770" t="s">
        <v>1737</v>
      </c>
      <c r="D3770" t="s">
        <v>6904</v>
      </c>
      <c r="E3770" t="s">
        <v>1702</v>
      </c>
    </row>
    <row r="3771" spans="1:5">
      <c r="A3771" t="s">
        <v>5369</v>
      </c>
      <c r="B3771" t="s">
        <v>5</v>
      </c>
      <c r="C3771" t="s">
        <v>1737</v>
      </c>
      <c r="D3771" t="s">
        <v>6904</v>
      </c>
      <c r="E3771" t="s">
        <v>1705</v>
      </c>
    </row>
    <row r="3772" spans="1:5">
      <c r="A3772" t="s">
        <v>5370</v>
      </c>
      <c r="B3772" t="s">
        <v>5</v>
      </c>
      <c r="C3772" t="s">
        <v>1737</v>
      </c>
      <c r="D3772" t="s">
        <v>6904</v>
      </c>
      <c r="E3772" t="s">
        <v>1706</v>
      </c>
    </row>
    <row r="3773" spans="1:5">
      <c r="A3773" t="s">
        <v>5371</v>
      </c>
      <c r="B3773" t="s">
        <v>5</v>
      </c>
      <c r="C3773" t="s">
        <v>1737</v>
      </c>
      <c r="D3773" t="s">
        <v>6904</v>
      </c>
      <c r="E3773" t="s">
        <v>1707</v>
      </c>
    </row>
    <row r="3774" spans="1:5">
      <c r="A3774" t="s">
        <v>5372</v>
      </c>
      <c r="B3774" t="s">
        <v>5</v>
      </c>
      <c r="C3774" t="s">
        <v>1737</v>
      </c>
      <c r="D3774" t="s">
        <v>6904</v>
      </c>
      <c r="E3774" t="s">
        <v>1708</v>
      </c>
    </row>
    <row r="3775" spans="1:5">
      <c r="A3775" t="s">
        <v>5373</v>
      </c>
      <c r="B3775" t="s">
        <v>5</v>
      </c>
      <c r="C3775" t="s">
        <v>1737</v>
      </c>
      <c r="D3775" t="s">
        <v>6904</v>
      </c>
      <c r="E3775" t="s">
        <v>1709</v>
      </c>
    </row>
    <row r="3776" spans="1:5">
      <c r="A3776" t="s">
        <v>5374</v>
      </c>
      <c r="B3776" t="s">
        <v>5</v>
      </c>
      <c r="C3776" t="s">
        <v>1737</v>
      </c>
      <c r="D3776" t="s">
        <v>6904</v>
      </c>
      <c r="E3776" t="s">
        <v>1710</v>
      </c>
    </row>
    <row r="3777" spans="1:5">
      <c r="A3777" t="s">
        <v>5375</v>
      </c>
      <c r="B3777" t="s">
        <v>5</v>
      </c>
      <c r="C3777" t="s">
        <v>1737</v>
      </c>
      <c r="D3777" t="s">
        <v>6904</v>
      </c>
      <c r="E3777" t="s">
        <v>1711</v>
      </c>
    </row>
    <row r="3778" spans="1:5">
      <c r="A3778" t="s">
        <v>5376</v>
      </c>
      <c r="B3778" t="s">
        <v>5</v>
      </c>
      <c r="C3778" t="s">
        <v>1737</v>
      </c>
      <c r="D3778" t="s">
        <v>6904</v>
      </c>
      <c r="E3778" t="s">
        <v>1712</v>
      </c>
    </row>
    <row r="3779" spans="1:5">
      <c r="A3779" t="s">
        <v>5377</v>
      </c>
      <c r="B3779" t="s">
        <v>5</v>
      </c>
      <c r="C3779" t="s">
        <v>1737</v>
      </c>
      <c r="D3779" t="s">
        <v>6904</v>
      </c>
      <c r="E3779" t="s">
        <v>1713</v>
      </c>
    </row>
    <row r="3780" spans="1:5">
      <c r="A3780" t="s">
        <v>5378</v>
      </c>
      <c r="B3780" t="s">
        <v>5</v>
      </c>
      <c r="C3780" t="s">
        <v>1737</v>
      </c>
      <c r="D3780" t="s">
        <v>6904</v>
      </c>
      <c r="E3780" t="s">
        <v>1714</v>
      </c>
    </row>
    <row r="3781" spans="1:5">
      <c r="A3781" t="s">
        <v>5379</v>
      </c>
      <c r="B3781" t="s">
        <v>5</v>
      </c>
      <c r="C3781" t="s">
        <v>1737</v>
      </c>
      <c r="D3781" t="s">
        <v>6904</v>
      </c>
      <c r="E3781" t="s">
        <v>1715</v>
      </c>
    </row>
    <row r="3782" spans="1:5">
      <c r="A3782" t="s">
        <v>5380</v>
      </c>
      <c r="B3782" t="s">
        <v>5</v>
      </c>
      <c r="C3782" t="s">
        <v>1738</v>
      </c>
      <c r="D3782" t="s">
        <v>6880</v>
      </c>
      <c r="E3782" t="s">
        <v>1702</v>
      </c>
    </row>
    <row r="3783" spans="1:5">
      <c r="A3783" t="s">
        <v>5381</v>
      </c>
      <c r="B3783" t="s">
        <v>5</v>
      </c>
      <c r="C3783" t="s">
        <v>1738</v>
      </c>
      <c r="D3783" t="s">
        <v>6880</v>
      </c>
      <c r="E3783" t="s">
        <v>1705</v>
      </c>
    </row>
    <row r="3784" spans="1:5">
      <c r="A3784" t="s">
        <v>5382</v>
      </c>
      <c r="B3784" t="s">
        <v>5</v>
      </c>
      <c r="C3784" t="s">
        <v>1738</v>
      </c>
      <c r="D3784" t="s">
        <v>6880</v>
      </c>
      <c r="E3784" t="s">
        <v>1706</v>
      </c>
    </row>
    <row r="3785" spans="1:5">
      <c r="A3785" t="s">
        <v>5383</v>
      </c>
      <c r="B3785" t="s">
        <v>5</v>
      </c>
      <c r="C3785" t="s">
        <v>1738</v>
      </c>
      <c r="D3785" t="s">
        <v>6880</v>
      </c>
      <c r="E3785" t="s">
        <v>1707</v>
      </c>
    </row>
    <row r="3786" spans="1:5">
      <c r="A3786" t="s">
        <v>5384</v>
      </c>
      <c r="B3786" t="s">
        <v>5</v>
      </c>
      <c r="C3786" t="s">
        <v>1738</v>
      </c>
      <c r="D3786" t="s">
        <v>6880</v>
      </c>
      <c r="E3786" t="s">
        <v>1708</v>
      </c>
    </row>
    <row r="3787" spans="1:5">
      <c r="A3787" t="s">
        <v>5385</v>
      </c>
      <c r="B3787" t="s">
        <v>5</v>
      </c>
      <c r="C3787" t="s">
        <v>1738</v>
      </c>
      <c r="D3787" t="s">
        <v>6880</v>
      </c>
      <c r="E3787" t="s">
        <v>1709</v>
      </c>
    </row>
    <row r="3788" spans="1:5">
      <c r="A3788" t="s">
        <v>5386</v>
      </c>
      <c r="B3788" t="s">
        <v>5</v>
      </c>
      <c r="C3788" t="s">
        <v>1738</v>
      </c>
      <c r="D3788" t="s">
        <v>6880</v>
      </c>
      <c r="E3788" t="s">
        <v>1710</v>
      </c>
    </row>
    <row r="3789" spans="1:5">
      <c r="A3789" t="s">
        <v>5387</v>
      </c>
      <c r="B3789" t="s">
        <v>5</v>
      </c>
      <c r="C3789" t="s">
        <v>1738</v>
      </c>
      <c r="D3789" t="s">
        <v>6880</v>
      </c>
      <c r="E3789" t="s">
        <v>1711</v>
      </c>
    </row>
    <row r="3790" spans="1:5">
      <c r="A3790" t="s">
        <v>5388</v>
      </c>
      <c r="B3790" t="s">
        <v>5</v>
      </c>
      <c r="C3790" t="s">
        <v>1738</v>
      </c>
      <c r="D3790" t="s">
        <v>6880</v>
      </c>
      <c r="E3790" t="s">
        <v>1712</v>
      </c>
    </row>
    <row r="3791" spans="1:5">
      <c r="A3791" t="s">
        <v>5389</v>
      </c>
      <c r="B3791" t="s">
        <v>5</v>
      </c>
      <c r="C3791" t="s">
        <v>1738</v>
      </c>
      <c r="D3791" t="s">
        <v>6880</v>
      </c>
      <c r="E3791" t="s">
        <v>1713</v>
      </c>
    </row>
    <row r="3792" spans="1:5">
      <c r="A3792" t="s">
        <v>5390</v>
      </c>
      <c r="B3792" t="s">
        <v>5</v>
      </c>
      <c r="C3792" t="s">
        <v>1738</v>
      </c>
      <c r="D3792" t="s">
        <v>6880</v>
      </c>
      <c r="E3792" t="s">
        <v>1714</v>
      </c>
    </row>
    <row r="3793" spans="1:5">
      <c r="A3793" t="s">
        <v>5391</v>
      </c>
      <c r="B3793" t="s">
        <v>5</v>
      </c>
      <c r="C3793" t="s">
        <v>1738</v>
      </c>
      <c r="D3793" t="s">
        <v>6880</v>
      </c>
      <c r="E3793" t="s">
        <v>1715</v>
      </c>
    </row>
    <row r="3794" spans="1:5">
      <c r="A3794" t="s">
        <v>5392</v>
      </c>
      <c r="B3794" t="s">
        <v>5</v>
      </c>
      <c r="C3794" t="s">
        <v>1738</v>
      </c>
      <c r="D3794" t="s">
        <v>6881</v>
      </c>
      <c r="E3794" t="s">
        <v>1702</v>
      </c>
    </row>
    <row r="3795" spans="1:5">
      <c r="A3795" t="s">
        <v>5393</v>
      </c>
      <c r="B3795" t="s">
        <v>5</v>
      </c>
      <c r="C3795" t="s">
        <v>1738</v>
      </c>
      <c r="D3795" t="s">
        <v>6881</v>
      </c>
      <c r="E3795" t="s">
        <v>1705</v>
      </c>
    </row>
    <row r="3796" spans="1:5">
      <c r="A3796" t="s">
        <v>5394</v>
      </c>
      <c r="B3796" t="s">
        <v>5</v>
      </c>
      <c r="C3796" t="s">
        <v>1738</v>
      </c>
      <c r="D3796" t="s">
        <v>6881</v>
      </c>
      <c r="E3796" t="s">
        <v>1706</v>
      </c>
    </row>
    <row r="3797" spans="1:5">
      <c r="A3797" t="s">
        <v>5395</v>
      </c>
      <c r="B3797" t="s">
        <v>5</v>
      </c>
      <c r="C3797" t="s">
        <v>1738</v>
      </c>
      <c r="D3797" t="s">
        <v>6881</v>
      </c>
      <c r="E3797" t="s">
        <v>1707</v>
      </c>
    </row>
    <row r="3798" spans="1:5">
      <c r="A3798" t="s">
        <v>5396</v>
      </c>
      <c r="B3798" t="s">
        <v>5</v>
      </c>
      <c r="C3798" t="s">
        <v>1738</v>
      </c>
      <c r="D3798" t="s">
        <v>6881</v>
      </c>
      <c r="E3798" t="s">
        <v>1708</v>
      </c>
    </row>
    <row r="3799" spans="1:5">
      <c r="A3799" t="s">
        <v>5397</v>
      </c>
      <c r="B3799" t="s">
        <v>5</v>
      </c>
      <c r="C3799" t="s">
        <v>1738</v>
      </c>
      <c r="D3799" t="s">
        <v>6881</v>
      </c>
      <c r="E3799" t="s">
        <v>1709</v>
      </c>
    </row>
    <row r="3800" spans="1:5">
      <c r="A3800" t="s">
        <v>5398</v>
      </c>
      <c r="B3800" t="s">
        <v>5</v>
      </c>
      <c r="C3800" t="s">
        <v>1738</v>
      </c>
      <c r="D3800" t="s">
        <v>6881</v>
      </c>
      <c r="E3800" t="s">
        <v>1710</v>
      </c>
    </row>
    <row r="3801" spans="1:5">
      <c r="A3801" t="s">
        <v>5399</v>
      </c>
      <c r="B3801" t="s">
        <v>5</v>
      </c>
      <c r="C3801" t="s">
        <v>1738</v>
      </c>
      <c r="D3801" t="s">
        <v>6881</v>
      </c>
      <c r="E3801" t="s">
        <v>1711</v>
      </c>
    </row>
    <row r="3802" spans="1:5">
      <c r="A3802" t="s">
        <v>5400</v>
      </c>
      <c r="B3802" t="s">
        <v>5</v>
      </c>
      <c r="C3802" t="s">
        <v>1738</v>
      </c>
      <c r="D3802" t="s">
        <v>6881</v>
      </c>
      <c r="E3802" t="s">
        <v>1712</v>
      </c>
    </row>
    <row r="3803" spans="1:5">
      <c r="A3803" t="s">
        <v>5401</v>
      </c>
      <c r="B3803" t="s">
        <v>5</v>
      </c>
      <c r="C3803" t="s">
        <v>1738</v>
      </c>
      <c r="D3803" t="s">
        <v>6881</v>
      </c>
      <c r="E3803" t="s">
        <v>1713</v>
      </c>
    </row>
    <row r="3804" spans="1:5">
      <c r="A3804" t="s">
        <v>5402</v>
      </c>
      <c r="B3804" t="s">
        <v>5</v>
      </c>
      <c r="C3804" t="s">
        <v>1738</v>
      </c>
      <c r="D3804" t="s">
        <v>6881</v>
      </c>
      <c r="E3804" t="s">
        <v>1714</v>
      </c>
    </row>
    <row r="3805" spans="1:5">
      <c r="A3805" t="s">
        <v>5403</v>
      </c>
      <c r="B3805" t="s">
        <v>5</v>
      </c>
      <c r="C3805" t="s">
        <v>1738</v>
      </c>
      <c r="D3805" t="s">
        <v>6881</v>
      </c>
      <c r="E3805" t="s">
        <v>1715</v>
      </c>
    </row>
    <row r="3806" spans="1:5">
      <c r="A3806" t="s">
        <v>5404</v>
      </c>
      <c r="B3806" t="s">
        <v>5</v>
      </c>
      <c r="C3806" t="s">
        <v>1738</v>
      </c>
      <c r="D3806" t="s">
        <v>6882</v>
      </c>
      <c r="E3806" t="s">
        <v>1702</v>
      </c>
    </row>
    <row r="3807" spans="1:5">
      <c r="A3807" t="s">
        <v>5405</v>
      </c>
      <c r="B3807" t="s">
        <v>5</v>
      </c>
      <c r="C3807" t="s">
        <v>1738</v>
      </c>
      <c r="D3807" t="s">
        <v>6882</v>
      </c>
      <c r="E3807" t="s">
        <v>1705</v>
      </c>
    </row>
    <row r="3808" spans="1:5">
      <c r="A3808" t="s">
        <v>5406</v>
      </c>
      <c r="B3808" t="s">
        <v>5</v>
      </c>
      <c r="C3808" t="s">
        <v>1738</v>
      </c>
      <c r="D3808" t="s">
        <v>6882</v>
      </c>
      <c r="E3808" t="s">
        <v>1706</v>
      </c>
    </row>
    <row r="3809" spans="1:5">
      <c r="A3809" t="s">
        <v>5407</v>
      </c>
      <c r="B3809" t="s">
        <v>5</v>
      </c>
      <c r="C3809" t="s">
        <v>1738</v>
      </c>
      <c r="D3809" t="s">
        <v>6882</v>
      </c>
      <c r="E3809" t="s">
        <v>1707</v>
      </c>
    </row>
    <row r="3810" spans="1:5">
      <c r="A3810" t="s">
        <v>5408</v>
      </c>
      <c r="B3810" t="s">
        <v>5</v>
      </c>
      <c r="C3810" t="s">
        <v>1738</v>
      </c>
      <c r="D3810" t="s">
        <v>6882</v>
      </c>
      <c r="E3810" t="s">
        <v>1708</v>
      </c>
    </row>
    <row r="3811" spans="1:5">
      <c r="A3811" t="s">
        <v>5409</v>
      </c>
      <c r="B3811" t="s">
        <v>5</v>
      </c>
      <c r="C3811" t="s">
        <v>1738</v>
      </c>
      <c r="D3811" t="s">
        <v>6882</v>
      </c>
      <c r="E3811" t="s">
        <v>1709</v>
      </c>
    </row>
    <row r="3812" spans="1:5">
      <c r="A3812" t="s">
        <v>5410</v>
      </c>
      <c r="B3812" t="s">
        <v>5</v>
      </c>
      <c r="C3812" t="s">
        <v>1738</v>
      </c>
      <c r="D3812" t="s">
        <v>6882</v>
      </c>
      <c r="E3812" t="s">
        <v>1710</v>
      </c>
    </row>
    <row r="3813" spans="1:5">
      <c r="A3813" t="s">
        <v>5411</v>
      </c>
      <c r="B3813" t="s">
        <v>5</v>
      </c>
      <c r="C3813" t="s">
        <v>1738</v>
      </c>
      <c r="D3813" t="s">
        <v>6882</v>
      </c>
      <c r="E3813" t="s">
        <v>1711</v>
      </c>
    </row>
    <row r="3814" spans="1:5">
      <c r="A3814" t="s">
        <v>5412</v>
      </c>
      <c r="B3814" t="s">
        <v>5</v>
      </c>
      <c r="C3814" t="s">
        <v>1738</v>
      </c>
      <c r="D3814" t="s">
        <v>6882</v>
      </c>
      <c r="E3814" t="s">
        <v>1712</v>
      </c>
    </row>
    <row r="3815" spans="1:5">
      <c r="A3815" t="s">
        <v>5413</v>
      </c>
      <c r="B3815" t="s">
        <v>5</v>
      </c>
      <c r="C3815" t="s">
        <v>1738</v>
      </c>
      <c r="D3815" t="s">
        <v>6882</v>
      </c>
      <c r="E3815" t="s">
        <v>1713</v>
      </c>
    </row>
    <row r="3816" spans="1:5">
      <c r="A3816" t="s">
        <v>5414</v>
      </c>
      <c r="B3816" t="s">
        <v>5</v>
      </c>
      <c r="C3816" t="s">
        <v>1738</v>
      </c>
      <c r="D3816" t="s">
        <v>6882</v>
      </c>
      <c r="E3816" t="s">
        <v>1714</v>
      </c>
    </row>
    <row r="3817" spans="1:5">
      <c r="A3817" t="s">
        <v>5415</v>
      </c>
      <c r="B3817" t="s">
        <v>5</v>
      </c>
      <c r="C3817" t="s">
        <v>1738</v>
      </c>
      <c r="D3817" t="s">
        <v>6882</v>
      </c>
      <c r="E3817" t="s">
        <v>1715</v>
      </c>
    </row>
    <row r="3818" spans="1:5">
      <c r="A3818" t="s">
        <v>5416</v>
      </c>
      <c r="B3818" t="s">
        <v>5</v>
      </c>
      <c r="C3818" t="s">
        <v>1738</v>
      </c>
      <c r="D3818" t="s">
        <v>6883</v>
      </c>
      <c r="E3818" t="s">
        <v>1702</v>
      </c>
    </row>
    <row r="3819" spans="1:5">
      <c r="A3819" t="s">
        <v>5417</v>
      </c>
      <c r="B3819" t="s">
        <v>5</v>
      </c>
      <c r="C3819" t="s">
        <v>1738</v>
      </c>
      <c r="D3819" t="s">
        <v>6883</v>
      </c>
      <c r="E3819" t="s">
        <v>1705</v>
      </c>
    </row>
    <row r="3820" spans="1:5">
      <c r="A3820" t="s">
        <v>5418</v>
      </c>
      <c r="B3820" t="s">
        <v>5</v>
      </c>
      <c r="C3820" t="s">
        <v>1738</v>
      </c>
      <c r="D3820" t="s">
        <v>6883</v>
      </c>
      <c r="E3820" t="s">
        <v>1706</v>
      </c>
    </row>
    <row r="3821" spans="1:5">
      <c r="A3821" t="s">
        <v>5419</v>
      </c>
      <c r="B3821" t="s">
        <v>5</v>
      </c>
      <c r="C3821" t="s">
        <v>1738</v>
      </c>
      <c r="D3821" t="s">
        <v>6883</v>
      </c>
      <c r="E3821" t="s">
        <v>1707</v>
      </c>
    </row>
    <row r="3822" spans="1:5">
      <c r="A3822" t="s">
        <v>5420</v>
      </c>
      <c r="B3822" t="s">
        <v>5</v>
      </c>
      <c r="C3822" t="s">
        <v>1738</v>
      </c>
      <c r="D3822" t="s">
        <v>6883</v>
      </c>
      <c r="E3822" t="s">
        <v>1708</v>
      </c>
    </row>
    <row r="3823" spans="1:5">
      <c r="A3823" t="s">
        <v>5421</v>
      </c>
      <c r="B3823" t="s">
        <v>5</v>
      </c>
      <c r="C3823" t="s">
        <v>1738</v>
      </c>
      <c r="D3823" t="s">
        <v>6883</v>
      </c>
      <c r="E3823" t="s">
        <v>1709</v>
      </c>
    </row>
    <row r="3824" spans="1:5">
      <c r="A3824" t="s">
        <v>5422</v>
      </c>
      <c r="B3824" t="s">
        <v>5</v>
      </c>
      <c r="C3824" t="s">
        <v>1738</v>
      </c>
      <c r="D3824" t="s">
        <v>6883</v>
      </c>
      <c r="E3824" t="s">
        <v>1710</v>
      </c>
    </row>
    <row r="3825" spans="1:5">
      <c r="A3825" t="s">
        <v>5423</v>
      </c>
      <c r="B3825" t="s">
        <v>5</v>
      </c>
      <c r="C3825" t="s">
        <v>1738</v>
      </c>
      <c r="D3825" t="s">
        <v>6883</v>
      </c>
      <c r="E3825" t="s">
        <v>1711</v>
      </c>
    </row>
    <row r="3826" spans="1:5">
      <c r="A3826" t="s">
        <v>5424</v>
      </c>
      <c r="B3826" t="s">
        <v>5</v>
      </c>
      <c r="C3826" t="s">
        <v>1738</v>
      </c>
      <c r="D3826" t="s">
        <v>6883</v>
      </c>
      <c r="E3826" t="s">
        <v>1712</v>
      </c>
    </row>
    <row r="3827" spans="1:5">
      <c r="A3827" t="s">
        <v>5425</v>
      </c>
      <c r="B3827" t="s">
        <v>5</v>
      </c>
      <c r="C3827" t="s">
        <v>1738</v>
      </c>
      <c r="D3827" t="s">
        <v>6883</v>
      </c>
      <c r="E3827" t="s">
        <v>1713</v>
      </c>
    </row>
    <row r="3828" spans="1:5">
      <c r="A3828" t="s">
        <v>5426</v>
      </c>
      <c r="B3828" t="s">
        <v>5</v>
      </c>
      <c r="C3828" t="s">
        <v>1738</v>
      </c>
      <c r="D3828" t="s">
        <v>6883</v>
      </c>
      <c r="E3828" t="s">
        <v>1714</v>
      </c>
    </row>
    <row r="3829" spans="1:5">
      <c r="A3829" t="s">
        <v>5427</v>
      </c>
      <c r="B3829" t="s">
        <v>5</v>
      </c>
      <c r="C3829" t="s">
        <v>1738</v>
      </c>
      <c r="D3829" t="s">
        <v>6883</v>
      </c>
      <c r="E3829" t="s">
        <v>1715</v>
      </c>
    </row>
    <row r="3830" spans="1:5">
      <c r="A3830" t="s">
        <v>5428</v>
      </c>
      <c r="B3830" t="s">
        <v>5</v>
      </c>
      <c r="C3830" t="s">
        <v>1738</v>
      </c>
      <c r="D3830" t="s">
        <v>6884</v>
      </c>
      <c r="E3830" t="s">
        <v>1702</v>
      </c>
    </row>
    <row r="3831" spans="1:5">
      <c r="A3831" t="s">
        <v>5429</v>
      </c>
      <c r="B3831" t="s">
        <v>5</v>
      </c>
      <c r="C3831" t="s">
        <v>1738</v>
      </c>
      <c r="D3831" t="s">
        <v>6884</v>
      </c>
      <c r="E3831" t="s">
        <v>1705</v>
      </c>
    </row>
    <row r="3832" spans="1:5">
      <c r="A3832" t="s">
        <v>5430</v>
      </c>
      <c r="B3832" t="s">
        <v>5</v>
      </c>
      <c r="C3832" t="s">
        <v>1738</v>
      </c>
      <c r="D3832" t="s">
        <v>6884</v>
      </c>
      <c r="E3832" t="s">
        <v>1706</v>
      </c>
    </row>
    <row r="3833" spans="1:5">
      <c r="A3833" t="s">
        <v>5431</v>
      </c>
      <c r="B3833" t="s">
        <v>5</v>
      </c>
      <c r="C3833" t="s">
        <v>1738</v>
      </c>
      <c r="D3833" t="s">
        <v>6884</v>
      </c>
      <c r="E3833" t="s">
        <v>1707</v>
      </c>
    </row>
    <row r="3834" spans="1:5">
      <c r="A3834" t="s">
        <v>5432</v>
      </c>
      <c r="B3834" t="s">
        <v>5</v>
      </c>
      <c r="C3834" t="s">
        <v>1738</v>
      </c>
      <c r="D3834" t="s">
        <v>6884</v>
      </c>
      <c r="E3834" t="s">
        <v>1708</v>
      </c>
    </row>
    <row r="3835" spans="1:5">
      <c r="A3835" t="s">
        <v>5433</v>
      </c>
      <c r="B3835" t="s">
        <v>5</v>
      </c>
      <c r="C3835" t="s">
        <v>1738</v>
      </c>
      <c r="D3835" t="s">
        <v>6884</v>
      </c>
      <c r="E3835" t="s">
        <v>1709</v>
      </c>
    </row>
    <row r="3836" spans="1:5">
      <c r="A3836" t="s">
        <v>5434</v>
      </c>
      <c r="B3836" t="s">
        <v>5</v>
      </c>
      <c r="C3836" t="s">
        <v>1738</v>
      </c>
      <c r="D3836" t="s">
        <v>6884</v>
      </c>
      <c r="E3836" t="s">
        <v>1710</v>
      </c>
    </row>
    <row r="3837" spans="1:5">
      <c r="A3837" t="s">
        <v>5435</v>
      </c>
      <c r="B3837" t="s">
        <v>5</v>
      </c>
      <c r="C3837" t="s">
        <v>1738</v>
      </c>
      <c r="D3837" t="s">
        <v>6884</v>
      </c>
      <c r="E3837" t="s">
        <v>1711</v>
      </c>
    </row>
    <row r="3838" spans="1:5">
      <c r="A3838" t="s">
        <v>5436</v>
      </c>
      <c r="B3838" t="s">
        <v>5</v>
      </c>
      <c r="C3838" t="s">
        <v>1738</v>
      </c>
      <c r="D3838" t="s">
        <v>6884</v>
      </c>
      <c r="E3838" t="s">
        <v>1712</v>
      </c>
    </row>
    <row r="3839" spans="1:5">
      <c r="A3839" t="s">
        <v>5437</v>
      </c>
      <c r="B3839" t="s">
        <v>5</v>
      </c>
      <c r="C3839" t="s">
        <v>1738</v>
      </c>
      <c r="D3839" t="s">
        <v>6884</v>
      </c>
      <c r="E3839" t="s">
        <v>1713</v>
      </c>
    </row>
    <row r="3840" spans="1:5">
      <c r="A3840" t="s">
        <v>5438</v>
      </c>
      <c r="B3840" t="s">
        <v>5</v>
      </c>
      <c r="C3840" t="s">
        <v>1738</v>
      </c>
      <c r="D3840" t="s">
        <v>6884</v>
      </c>
      <c r="E3840" t="s">
        <v>1714</v>
      </c>
    </row>
    <row r="3841" spans="1:5">
      <c r="A3841" t="s">
        <v>5439</v>
      </c>
      <c r="B3841" t="s">
        <v>5</v>
      </c>
      <c r="C3841" t="s">
        <v>1738</v>
      </c>
      <c r="D3841" t="s">
        <v>6884</v>
      </c>
      <c r="E3841" t="s">
        <v>1715</v>
      </c>
    </row>
    <row r="3842" spans="1:5">
      <c r="A3842" t="s">
        <v>5440</v>
      </c>
      <c r="B3842" t="s">
        <v>5</v>
      </c>
      <c r="C3842" t="s">
        <v>1738</v>
      </c>
      <c r="D3842" t="s">
        <v>6885</v>
      </c>
      <c r="E3842" t="s">
        <v>1702</v>
      </c>
    </row>
    <row r="3843" spans="1:5">
      <c r="A3843" t="s">
        <v>5441</v>
      </c>
      <c r="B3843" t="s">
        <v>5</v>
      </c>
      <c r="C3843" t="s">
        <v>1738</v>
      </c>
      <c r="D3843" t="s">
        <v>6885</v>
      </c>
      <c r="E3843" t="s">
        <v>1705</v>
      </c>
    </row>
    <row r="3844" spans="1:5">
      <c r="A3844" t="s">
        <v>5442</v>
      </c>
      <c r="B3844" t="s">
        <v>5</v>
      </c>
      <c r="C3844" t="s">
        <v>1738</v>
      </c>
      <c r="D3844" t="s">
        <v>6885</v>
      </c>
      <c r="E3844" t="s">
        <v>1706</v>
      </c>
    </row>
    <row r="3845" spans="1:5">
      <c r="A3845" t="s">
        <v>5443</v>
      </c>
      <c r="B3845" t="s">
        <v>5</v>
      </c>
      <c r="C3845" t="s">
        <v>1738</v>
      </c>
      <c r="D3845" t="s">
        <v>6885</v>
      </c>
      <c r="E3845" t="s">
        <v>1707</v>
      </c>
    </row>
    <row r="3846" spans="1:5">
      <c r="A3846" t="s">
        <v>5444</v>
      </c>
      <c r="B3846" t="s">
        <v>5</v>
      </c>
      <c r="C3846" t="s">
        <v>1738</v>
      </c>
      <c r="D3846" t="s">
        <v>6885</v>
      </c>
      <c r="E3846" t="s">
        <v>1708</v>
      </c>
    </row>
    <row r="3847" spans="1:5">
      <c r="A3847" t="s">
        <v>5445</v>
      </c>
      <c r="B3847" t="s">
        <v>5</v>
      </c>
      <c r="C3847" t="s">
        <v>1738</v>
      </c>
      <c r="D3847" t="s">
        <v>6885</v>
      </c>
      <c r="E3847" t="s">
        <v>1709</v>
      </c>
    </row>
    <row r="3848" spans="1:5">
      <c r="A3848" t="s">
        <v>5446</v>
      </c>
      <c r="B3848" t="s">
        <v>5</v>
      </c>
      <c r="C3848" t="s">
        <v>1738</v>
      </c>
      <c r="D3848" t="s">
        <v>6885</v>
      </c>
      <c r="E3848" t="s">
        <v>1710</v>
      </c>
    </row>
    <row r="3849" spans="1:5">
      <c r="A3849" t="s">
        <v>5447</v>
      </c>
      <c r="B3849" t="s">
        <v>5</v>
      </c>
      <c r="C3849" t="s">
        <v>1738</v>
      </c>
      <c r="D3849" t="s">
        <v>6885</v>
      </c>
      <c r="E3849" t="s">
        <v>1711</v>
      </c>
    </row>
    <row r="3850" spans="1:5">
      <c r="A3850" t="s">
        <v>5448</v>
      </c>
      <c r="B3850" t="s">
        <v>5</v>
      </c>
      <c r="C3850" t="s">
        <v>1738</v>
      </c>
      <c r="D3850" t="s">
        <v>6885</v>
      </c>
      <c r="E3850" t="s">
        <v>1712</v>
      </c>
    </row>
    <row r="3851" spans="1:5">
      <c r="A3851" t="s">
        <v>5449</v>
      </c>
      <c r="B3851" t="s">
        <v>5</v>
      </c>
      <c r="C3851" t="s">
        <v>1738</v>
      </c>
      <c r="D3851" t="s">
        <v>6885</v>
      </c>
      <c r="E3851" t="s">
        <v>1713</v>
      </c>
    </row>
    <row r="3852" spans="1:5">
      <c r="A3852" t="s">
        <v>5450</v>
      </c>
      <c r="B3852" t="s">
        <v>5</v>
      </c>
      <c r="C3852" t="s">
        <v>1738</v>
      </c>
      <c r="D3852" t="s">
        <v>6885</v>
      </c>
      <c r="E3852" t="s">
        <v>1714</v>
      </c>
    </row>
    <row r="3853" spans="1:5">
      <c r="A3853" t="s">
        <v>5451</v>
      </c>
      <c r="B3853" t="s">
        <v>5</v>
      </c>
      <c r="C3853" t="s">
        <v>1738</v>
      </c>
      <c r="D3853" t="s">
        <v>6885</v>
      </c>
      <c r="E3853" t="s">
        <v>1715</v>
      </c>
    </row>
    <row r="3854" spans="1:5">
      <c r="A3854" t="s">
        <v>5452</v>
      </c>
      <c r="B3854" t="s">
        <v>5</v>
      </c>
      <c r="C3854" t="s">
        <v>1738</v>
      </c>
      <c r="D3854" t="s">
        <v>6886</v>
      </c>
      <c r="E3854" t="s">
        <v>1702</v>
      </c>
    </row>
    <row r="3855" spans="1:5">
      <c r="A3855" t="s">
        <v>5453</v>
      </c>
      <c r="B3855" t="s">
        <v>5</v>
      </c>
      <c r="C3855" t="s">
        <v>1738</v>
      </c>
      <c r="D3855" t="s">
        <v>6886</v>
      </c>
      <c r="E3855" t="s">
        <v>1705</v>
      </c>
    </row>
    <row r="3856" spans="1:5">
      <c r="A3856" t="s">
        <v>5454</v>
      </c>
      <c r="B3856" t="s">
        <v>5</v>
      </c>
      <c r="C3856" t="s">
        <v>1738</v>
      </c>
      <c r="D3856" t="s">
        <v>6886</v>
      </c>
      <c r="E3856" t="s">
        <v>1706</v>
      </c>
    </row>
    <row r="3857" spans="1:5">
      <c r="A3857" t="s">
        <v>5455</v>
      </c>
      <c r="B3857" t="s">
        <v>5</v>
      </c>
      <c r="C3857" t="s">
        <v>1738</v>
      </c>
      <c r="D3857" t="s">
        <v>6886</v>
      </c>
      <c r="E3857" t="s">
        <v>1707</v>
      </c>
    </row>
    <row r="3858" spans="1:5">
      <c r="A3858" t="s">
        <v>5456</v>
      </c>
      <c r="B3858" t="s">
        <v>5</v>
      </c>
      <c r="C3858" t="s">
        <v>1738</v>
      </c>
      <c r="D3858" t="s">
        <v>6886</v>
      </c>
      <c r="E3858" t="s">
        <v>1708</v>
      </c>
    </row>
    <row r="3859" spans="1:5">
      <c r="A3859" t="s">
        <v>5457</v>
      </c>
      <c r="B3859" t="s">
        <v>5</v>
      </c>
      <c r="C3859" t="s">
        <v>1738</v>
      </c>
      <c r="D3859" t="s">
        <v>6886</v>
      </c>
      <c r="E3859" t="s">
        <v>1709</v>
      </c>
    </row>
    <row r="3860" spans="1:5">
      <c r="A3860" t="s">
        <v>5458</v>
      </c>
      <c r="B3860" t="s">
        <v>5</v>
      </c>
      <c r="C3860" t="s">
        <v>1738</v>
      </c>
      <c r="D3860" t="s">
        <v>6886</v>
      </c>
      <c r="E3860" t="s">
        <v>1710</v>
      </c>
    </row>
    <row r="3861" spans="1:5">
      <c r="A3861" t="s">
        <v>5459</v>
      </c>
      <c r="B3861" t="s">
        <v>5</v>
      </c>
      <c r="C3861" t="s">
        <v>1738</v>
      </c>
      <c r="D3861" t="s">
        <v>6886</v>
      </c>
      <c r="E3861" t="s">
        <v>1711</v>
      </c>
    </row>
    <row r="3862" spans="1:5">
      <c r="A3862" t="s">
        <v>5460</v>
      </c>
      <c r="B3862" t="s">
        <v>5</v>
      </c>
      <c r="C3862" t="s">
        <v>1738</v>
      </c>
      <c r="D3862" t="s">
        <v>6886</v>
      </c>
      <c r="E3862" t="s">
        <v>1712</v>
      </c>
    </row>
    <row r="3863" spans="1:5">
      <c r="A3863" t="s">
        <v>5461</v>
      </c>
      <c r="B3863" t="s">
        <v>5</v>
      </c>
      <c r="C3863" t="s">
        <v>1738</v>
      </c>
      <c r="D3863" t="s">
        <v>6886</v>
      </c>
      <c r="E3863" t="s">
        <v>1713</v>
      </c>
    </row>
    <row r="3864" spans="1:5">
      <c r="A3864" t="s">
        <v>5462</v>
      </c>
      <c r="B3864" t="s">
        <v>5</v>
      </c>
      <c r="C3864" t="s">
        <v>1738</v>
      </c>
      <c r="D3864" t="s">
        <v>6886</v>
      </c>
      <c r="E3864" t="s">
        <v>1714</v>
      </c>
    </row>
    <row r="3865" spans="1:5">
      <c r="A3865" t="s">
        <v>5463</v>
      </c>
      <c r="B3865" t="s">
        <v>5</v>
      </c>
      <c r="C3865" t="s">
        <v>1738</v>
      </c>
      <c r="D3865" t="s">
        <v>6886</v>
      </c>
      <c r="E3865" t="s">
        <v>1715</v>
      </c>
    </row>
    <row r="3866" spans="1:5">
      <c r="A3866" t="s">
        <v>5464</v>
      </c>
      <c r="B3866" t="s">
        <v>5</v>
      </c>
      <c r="C3866" t="s">
        <v>1738</v>
      </c>
      <c r="D3866" t="s">
        <v>6887</v>
      </c>
      <c r="E3866" t="s">
        <v>1702</v>
      </c>
    </row>
    <row r="3867" spans="1:5">
      <c r="A3867" t="s">
        <v>5465</v>
      </c>
      <c r="B3867" t="s">
        <v>5</v>
      </c>
      <c r="C3867" t="s">
        <v>1738</v>
      </c>
      <c r="D3867" t="s">
        <v>6887</v>
      </c>
      <c r="E3867" t="s">
        <v>1705</v>
      </c>
    </row>
    <row r="3868" spans="1:5">
      <c r="A3868" t="s">
        <v>5466</v>
      </c>
      <c r="B3868" t="s">
        <v>5</v>
      </c>
      <c r="C3868" t="s">
        <v>1738</v>
      </c>
      <c r="D3868" t="s">
        <v>6887</v>
      </c>
      <c r="E3868" t="s">
        <v>1706</v>
      </c>
    </row>
    <row r="3869" spans="1:5">
      <c r="A3869" t="s">
        <v>5467</v>
      </c>
      <c r="B3869" t="s">
        <v>5</v>
      </c>
      <c r="C3869" t="s">
        <v>1738</v>
      </c>
      <c r="D3869" t="s">
        <v>6887</v>
      </c>
      <c r="E3869" t="s">
        <v>1707</v>
      </c>
    </row>
    <row r="3870" spans="1:5">
      <c r="A3870" t="s">
        <v>5468</v>
      </c>
      <c r="B3870" t="s">
        <v>5</v>
      </c>
      <c r="C3870" t="s">
        <v>1738</v>
      </c>
      <c r="D3870" t="s">
        <v>6887</v>
      </c>
      <c r="E3870" t="s">
        <v>1708</v>
      </c>
    </row>
    <row r="3871" spans="1:5">
      <c r="A3871" t="s">
        <v>5469</v>
      </c>
      <c r="B3871" t="s">
        <v>5</v>
      </c>
      <c r="C3871" t="s">
        <v>1738</v>
      </c>
      <c r="D3871" t="s">
        <v>6887</v>
      </c>
      <c r="E3871" t="s">
        <v>1709</v>
      </c>
    </row>
    <row r="3872" spans="1:5">
      <c r="A3872" t="s">
        <v>5470</v>
      </c>
      <c r="B3872" t="s">
        <v>5</v>
      </c>
      <c r="C3872" t="s">
        <v>1738</v>
      </c>
      <c r="D3872" t="s">
        <v>6887</v>
      </c>
      <c r="E3872" t="s">
        <v>1710</v>
      </c>
    </row>
    <row r="3873" spans="1:5">
      <c r="A3873" t="s">
        <v>5471</v>
      </c>
      <c r="B3873" t="s">
        <v>5</v>
      </c>
      <c r="C3873" t="s">
        <v>1738</v>
      </c>
      <c r="D3873" t="s">
        <v>6887</v>
      </c>
      <c r="E3873" t="s">
        <v>1711</v>
      </c>
    </row>
    <row r="3874" spans="1:5">
      <c r="A3874" t="s">
        <v>5472</v>
      </c>
      <c r="B3874" t="s">
        <v>5</v>
      </c>
      <c r="C3874" t="s">
        <v>1738</v>
      </c>
      <c r="D3874" t="s">
        <v>6887</v>
      </c>
      <c r="E3874" t="s">
        <v>1712</v>
      </c>
    </row>
    <row r="3875" spans="1:5">
      <c r="A3875" t="s">
        <v>5473</v>
      </c>
      <c r="B3875" t="s">
        <v>5</v>
      </c>
      <c r="C3875" t="s">
        <v>1738</v>
      </c>
      <c r="D3875" t="s">
        <v>6887</v>
      </c>
      <c r="E3875" t="s">
        <v>1713</v>
      </c>
    </row>
    <row r="3876" spans="1:5">
      <c r="A3876" t="s">
        <v>5474</v>
      </c>
      <c r="B3876" t="s">
        <v>5</v>
      </c>
      <c r="C3876" t="s">
        <v>1738</v>
      </c>
      <c r="D3876" t="s">
        <v>6887</v>
      </c>
      <c r="E3876" t="s">
        <v>1714</v>
      </c>
    </row>
    <row r="3877" spans="1:5">
      <c r="A3877" t="s">
        <v>5475</v>
      </c>
      <c r="B3877" t="s">
        <v>5</v>
      </c>
      <c r="C3877" t="s">
        <v>1738</v>
      </c>
      <c r="D3877" t="s">
        <v>6887</v>
      </c>
      <c r="E3877" t="s">
        <v>1715</v>
      </c>
    </row>
    <row r="3878" spans="1:5">
      <c r="A3878" t="s">
        <v>5476</v>
      </c>
      <c r="B3878" t="s">
        <v>5</v>
      </c>
      <c r="C3878" t="s">
        <v>1738</v>
      </c>
      <c r="D3878" t="s">
        <v>6888</v>
      </c>
      <c r="E3878" t="s">
        <v>1702</v>
      </c>
    </row>
    <row r="3879" spans="1:5">
      <c r="A3879" t="s">
        <v>5477</v>
      </c>
      <c r="B3879" t="s">
        <v>5</v>
      </c>
      <c r="C3879" t="s">
        <v>1738</v>
      </c>
      <c r="D3879" t="s">
        <v>6888</v>
      </c>
      <c r="E3879" t="s">
        <v>1705</v>
      </c>
    </row>
    <row r="3880" spans="1:5">
      <c r="A3880" t="s">
        <v>5478</v>
      </c>
      <c r="B3880" t="s">
        <v>5</v>
      </c>
      <c r="C3880" t="s">
        <v>1738</v>
      </c>
      <c r="D3880" t="s">
        <v>6888</v>
      </c>
      <c r="E3880" t="s">
        <v>1706</v>
      </c>
    </row>
    <row r="3881" spans="1:5">
      <c r="A3881" t="s">
        <v>5479</v>
      </c>
      <c r="B3881" t="s">
        <v>5</v>
      </c>
      <c r="C3881" t="s">
        <v>1738</v>
      </c>
      <c r="D3881" t="s">
        <v>6888</v>
      </c>
      <c r="E3881" t="s">
        <v>1707</v>
      </c>
    </row>
    <row r="3882" spans="1:5">
      <c r="A3882" t="s">
        <v>5480</v>
      </c>
      <c r="B3882" t="s">
        <v>5</v>
      </c>
      <c r="C3882" t="s">
        <v>1738</v>
      </c>
      <c r="D3882" t="s">
        <v>6888</v>
      </c>
      <c r="E3882" t="s">
        <v>1708</v>
      </c>
    </row>
    <row r="3883" spans="1:5">
      <c r="A3883" t="s">
        <v>5481</v>
      </c>
      <c r="B3883" t="s">
        <v>5</v>
      </c>
      <c r="C3883" t="s">
        <v>1738</v>
      </c>
      <c r="D3883" t="s">
        <v>6888</v>
      </c>
      <c r="E3883" t="s">
        <v>1709</v>
      </c>
    </row>
    <row r="3884" spans="1:5">
      <c r="A3884" t="s">
        <v>5482</v>
      </c>
      <c r="B3884" t="s">
        <v>5</v>
      </c>
      <c r="C3884" t="s">
        <v>1738</v>
      </c>
      <c r="D3884" t="s">
        <v>6888</v>
      </c>
      <c r="E3884" t="s">
        <v>1710</v>
      </c>
    </row>
    <row r="3885" spans="1:5">
      <c r="A3885" t="s">
        <v>5483</v>
      </c>
      <c r="B3885" t="s">
        <v>5</v>
      </c>
      <c r="C3885" t="s">
        <v>1738</v>
      </c>
      <c r="D3885" t="s">
        <v>6888</v>
      </c>
      <c r="E3885" t="s">
        <v>1711</v>
      </c>
    </row>
    <row r="3886" spans="1:5">
      <c r="A3886" t="s">
        <v>5484</v>
      </c>
      <c r="B3886" t="s">
        <v>5</v>
      </c>
      <c r="C3886" t="s">
        <v>1738</v>
      </c>
      <c r="D3886" t="s">
        <v>6888</v>
      </c>
      <c r="E3886" t="s">
        <v>1712</v>
      </c>
    </row>
    <row r="3887" spans="1:5">
      <c r="A3887" t="s">
        <v>5485</v>
      </c>
      <c r="B3887" t="s">
        <v>5</v>
      </c>
      <c r="C3887" t="s">
        <v>1738</v>
      </c>
      <c r="D3887" t="s">
        <v>6888</v>
      </c>
      <c r="E3887" t="s">
        <v>1713</v>
      </c>
    </row>
    <row r="3888" spans="1:5">
      <c r="A3888" t="s">
        <v>5486</v>
      </c>
      <c r="B3888" t="s">
        <v>5</v>
      </c>
      <c r="C3888" t="s">
        <v>1738</v>
      </c>
      <c r="D3888" t="s">
        <v>6888</v>
      </c>
      <c r="E3888" t="s">
        <v>1714</v>
      </c>
    </row>
    <row r="3889" spans="1:5">
      <c r="A3889" t="s">
        <v>5487</v>
      </c>
      <c r="B3889" t="s">
        <v>5</v>
      </c>
      <c r="C3889" t="s">
        <v>1738</v>
      </c>
      <c r="D3889" t="s">
        <v>6888</v>
      </c>
      <c r="E3889" t="s">
        <v>1715</v>
      </c>
    </row>
    <row r="3890" spans="1:5">
      <c r="A3890" t="s">
        <v>5488</v>
      </c>
      <c r="B3890" t="s">
        <v>5</v>
      </c>
      <c r="C3890" t="s">
        <v>1738</v>
      </c>
      <c r="D3890" t="s">
        <v>6889</v>
      </c>
      <c r="E3890" t="s">
        <v>1702</v>
      </c>
    </row>
    <row r="3891" spans="1:5">
      <c r="A3891" t="s">
        <v>5489</v>
      </c>
      <c r="B3891" t="s">
        <v>5</v>
      </c>
      <c r="C3891" t="s">
        <v>1738</v>
      </c>
      <c r="D3891" t="s">
        <v>6889</v>
      </c>
      <c r="E3891" t="s">
        <v>1705</v>
      </c>
    </row>
    <row r="3892" spans="1:5">
      <c r="A3892" t="s">
        <v>5490</v>
      </c>
      <c r="B3892" t="s">
        <v>5</v>
      </c>
      <c r="C3892" t="s">
        <v>1738</v>
      </c>
      <c r="D3892" t="s">
        <v>6889</v>
      </c>
      <c r="E3892" t="s">
        <v>1706</v>
      </c>
    </row>
    <row r="3893" spans="1:5">
      <c r="A3893" t="s">
        <v>5491</v>
      </c>
      <c r="B3893" t="s">
        <v>5</v>
      </c>
      <c r="C3893" t="s">
        <v>1738</v>
      </c>
      <c r="D3893" t="s">
        <v>6889</v>
      </c>
      <c r="E3893" t="s">
        <v>1707</v>
      </c>
    </row>
    <row r="3894" spans="1:5">
      <c r="A3894" t="s">
        <v>5492</v>
      </c>
      <c r="B3894" t="s">
        <v>5</v>
      </c>
      <c r="C3894" t="s">
        <v>1738</v>
      </c>
      <c r="D3894" t="s">
        <v>6889</v>
      </c>
      <c r="E3894" t="s">
        <v>1708</v>
      </c>
    </row>
    <row r="3895" spans="1:5">
      <c r="A3895" t="s">
        <v>5493</v>
      </c>
      <c r="B3895" t="s">
        <v>5</v>
      </c>
      <c r="C3895" t="s">
        <v>1738</v>
      </c>
      <c r="D3895" t="s">
        <v>6889</v>
      </c>
      <c r="E3895" t="s">
        <v>1709</v>
      </c>
    </row>
    <row r="3896" spans="1:5">
      <c r="A3896" t="s">
        <v>5494</v>
      </c>
      <c r="B3896" t="s">
        <v>5</v>
      </c>
      <c r="C3896" t="s">
        <v>1738</v>
      </c>
      <c r="D3896" t="s">
        <v>6889</v>
      </c>
      <c r="E3896" t="s">
        <v>1710</v>
      </c>
    </row>
    <row r="3897" spans="1:5">
      <c r="A3897" t="s">
        <v>5495</v>
      </c>
      <c r="B3897" t="s">
        <v>5</v>
      </c>
      <c r="C3897" t="s">
        <v>1738</v>
      </c>
      <c r="D3897" t="s">
        <v>6889</v>
      </c>
      <c r="E3897" t="s">
        <v>1711</v>
      </c>
    </row>
    <row r="3898" spans="1:5">
      <c r="A3898" t="s">
        <v>5496</v>
      </c>
      <c r="B3898" t="s">
        <v>5</v>
      </c>
      <c r="C3898" t="s">
        <v>1738</v>
      </c>
      <c r="D3898" t="s">
        <v>6889</v>
      </c>
      <c r="E3898" t="s">
        <v>1712</v>
      </c>
    </row>
    <row r="3899" spans="1:5">
      <c r="A3899" t="s">
        <v>5497</v>
      </c>
      <c r="B3899" t="s">
        <v>5</v>
      </c>
      <c r="C3899" t="s">
        <v>1738</v>
      </c>
      <c r="D3899" t="s">
        <v>6889</v>
      </c>
      <c r="E3899" t="s">
        <v>1713</v>
      </c>
    </row>
    <row r="3900" spans="1:5">
      <c r="A3900" t="s">
        <v>5498</v>
      </c>
      <c r="B3900" t="s">
        <v>5</v>
      </c>
      <c r="C3900" t="s">
        <v>1738</v>
      </c>
      <c r="D3900" t="s">
        <v>6889</v>
      </c>
      <c r="E3900" t="s">
        <v>1714</v>
      </c>
    </row>
    <row r="3901" spans="1:5">
      <c r="A3901" t="s">
        <v>5499</v>
      </c>
      <c r="B3901" t="s">
        <v>5</v>
      </c>
      <c r="C3901" t="s">
        <v>1738</v>
      </c>
      <c r="D3901" t="s">
        <v>6889</v>
      </c>
      <c r="E3901" t="s">
        <v>1715</v>
      </c>
    </row>
    <row r="3902" spans="1:5">
      <c r="A3902" t="s">
        <v>5500</v>
      </c>
      <c r="B3902" t="s">
        <v>5</v>
      </c>
      <c r="C3902" t="s">
        <v>1738</v>
      </c>
      <c r="D3902" t="s">
        <v>6890</v>
      </c>
      <c r="E3902" t="s">
        <v>1702</v>
      </c>
    </row>
    <row r="3903" spans="1:5">
      <c r="A3903" t="s">
        <v>5501</v>
      </c>
      <c r="B3903" t="s">
        <v>5</v>
      </c>
      <c r="C3903" t="s">
        <v>1738</v>
      </c>
      <c r="D3903" t="s">
        <v>6890</v>
      </c>
      <c r="E3903" t="s">
        <v>1705</v>
      </c>
    </row>
    <row r="3904" spans="1:5">
      <c r="A3904" t="s">
        <v>5502</v>
      </c>
      <c r="B3904" t="s">
        <v>5</v>
      </c>
      <c r="C3904" t="s">
        <v>1738</v>
      </c>
      <c r="D3904" t="s">
        <v>6890</v>
      </c>
      <c r="E3904" t="s">
        <v>1706</v>
      </c>
    </row>
    <row r="3905" spans="1:5">
      <c r="A3905" t="s">
        <v>5503</v>
      </c>
      <c r="B3905" t="s">
        <v>5</v>
      </c>
      <c r="C3905" t="s">
        <v>1738</v>
      </c>
      <c r="D3905" t="s">
        <v>6890</v>
      </c>
      <c r="E3905" t="s">
        <v>1707</v>
      </c>
    </row>
    <row r="3906" spans="1:5">
      <c r="A3906" t="s">
        <v>5504</v>
      </c>
      <c r="B3906" t="s">
        <v>5</v>
      </c>
      <c r="C3906" t="s">
        <v>1738</v>
      </c>
      <c r="D3906" t="s">
        <v>6890</v>
      </c>
      <c r="E3906" t="s">
        <v>1708</v>
      </c>
    </row>
    <row r="3907" spans="1:5">
      <c r="A3907" t="s">
        <v>5505</v>
      </c>
      <c r="B3907" t="s">
        <v>5</v>
      </c>
      <c r="C3907" t="s">
        <v>1738</v>
      </c>
      <c r="D3907" t="s">
        <v>6890</v>
      </c>
      <c r="E3907" t="s">
        <v>1709</v>
      </c>
    </row>
    <row r="3908" spans="1:5">
      <c r="A3908" t="s">
        <v>5506</v>
      </c>
      <c r="B3908" t="s">
        <v>5</v>
      </c>
      <c r="C3908" t="s">
        <v>1738</v>
      </c>
      <c r="D3908" t="s">
        <v>6890</v>
      </c>
      <c r="E3908" t="s">
        <v>1710</v>
      </c>
    </row>
    <row r="3909" spans="1:5">
      <c r="A3909" t="s">
        <v>5507</v>
      </c>
      <c r="B3909" t="s">
        <v>5</v>
      </c>
      <c r="C3909" t="s">
        <v>1738</v>
      </c>
      <c r="D3909" t="s">
        <v>6890</v>
      </c>
      <c r="E3909" t="s">
        <v>1711</v>
      </c>
    </row>
    <row r="3910" spans="1:5">
      <c r="A3910" t="s">
        <v>5508</v>
      </c>
      <c r="B3910" t="s">
        <v>5</v>
      </c>
      <c r="C3910" t="s">
        <v>1738</v>
      </c>
      <c r="D3910" t="s">
        <v>6890</v>
      </c>
      <c r="E3910" t="s">
        <v>1712</v>
      </c>
    </row>
    <row r="3911" spans="1:5">
      <c r="A3911" t="s">
        <v>5509</v>
      </c>
      <c r="B3911" t="s">
        <v>5</v>
      </c>
      <c r="C3911" t="s">
        <v>1738</v>
      </c>
      <c r="D3911" t="s">
        <v>6890</v>
      </c>
      <c r="E3911" t="s">
        <v>1713</v>
      </c>
    </row>
    <row r="3912" spans="1:5">
      <c r="A3912" t="s">
        <v>5510</v>
      </c>
      <c r="B3912" t="s">
        <v>5</v>
      </c>
      <c r="C3912" t="s">
        <v>1738</v>
      </c>
      <c r="D3912" t="s">
        <v>6890</v>
      </c>
      <c r="E3912" t="s">
        <v>1714</v>
      </c>
    </row>
    <row r="3913" spans="1:5">
      <c r="A3913" t="s">
        <v>5511</v>
      </c>
      <c r="B3913" t="s">
        <v>5</v>
      </c>
      <c r="C3913" t="s">
        <v>1738</v>
      </c>
      <c r="D3913" t="s">
        <v>6890</v>
      </c>
      <c r="E3913" t="s">
        <v>1715</v>
      </c>
    </row>
    <row r="3914" spans="1:5">
      <c r="A3914" t="s">
        <v>5512</v>
      </c>
      <c r="B3914" t="s">
        <v>5</v>
      </c>
      <c r="C3914" t="s">
        <v>1738</v>
      </c>
      <c r="D3914" t="s">
        <v>6891</v>
      </c>
      <c r="E3914" t="s">
        <v>1702</v>
      </c>
    </row>
    <row r="3915" spans="1:5">
      <c r="A3915" t="s">
        <v>5513</v>
      </c>
      <c r="B3915" t="s">
        <v>5</v>
      </c>
      <c r="C3915" t="s">
        <v>1738</v>
      </c>
      <c r="D3915" t="s">
        <v>6891</v>
      </c>
      <c r="E3915" t="s">
        <v>1705</v>
      </c>
    </row>
    <row r="3916" spans="1:5">
      <c r="A3916" t="s">
        <v>5514</v>
      </c>
      <c r="B3916" t="s">
        <v>5</v>
      </c>
      <c r="C3916" t="s">
        <v>1738</v>
      </c>
      <c r="D3916" t="s">
        <v>6891</v>
      </c>
      <c r="E3916" t="s">
        <v>1706</v>
      </c>
    </row>
    <row r="3917" spans="1:5">
      <c r="A3917" t="s">
        <v>5515</v>
      </c>
      <c r="B3917" t="s">
        <v>5</v>
      </c>
      <c r="C3917" t="s">
        <v>1738</v>
      </c>
      <c r="D3917" t="s">
        <v>6891</v>
      </c>
      <c r="E3917" t="s">
        <v>1707</v>
      </c>
    </row>
    <row r="3918" spans="1:5">
      <c r="A3918" t="s">
        <v>5516</v>
      </c>
      <c r="B3918" t="s">
        <v>5</v>
      </c>
      <c r="C3918" t="s">
        <v>1738</v>
      </c>
      <c r="D3918" t="s">
        <v>6891</v>
      </c>
      <c r="E3918" t="s">
        <v>1708</v>
      </c>
    </row>
    <row r="3919" spans="1:5">
      <c r="A3919" t="s">
        <v>5517</v>
      </c>
      <c r="B3919" t="s">
        <v>5</v>
      </c>
      <c r="C3919" t="s">
        <v>1738</v>
      </c>
      <c r="D3919" t="s">
        <v>6891</v>
      </c>
      <c r="E3919" t="s">
        <v>1709</v>
      </c>
    </row>
    <row r="3920" spans="1:5">
      <c r="A3920" t="s">
        <v>5518</v>
      </c>
      <c r="B3920" t="s">
        <v>5</v>
      </c>
      <c r="C3920" t="s">
        <v>1738</v>
      </c>
      <c r="D3920" t="s">
        <v>6891</v>
      </c>
      <c r="E3920" t="s">
        <v>1710</v>
      </c>
    </row>
    <row r="3921" spans="1:5">
      <c r="A3921" t="s">
        <v>5519</v>
      </c>
      <c r="B3921" t="s">
        <v>5</v>
      </c>
      <c r="C3921" t="s">
        <v>1738</v>
      </c>
      <c r="D3921" t="s">
        <v>6891</v>
      </c>
      <c r="E3921" t="s">
        <v>1711</v>
      </c>
    </row>
    <row r="3922" spans="1:5">
      <c r="A3922" t="s">
        <v>5520</v>
      </c>
      <c r="B3922" t="s">
        <v>5</v>
      </c>
      <c r="C3922" t="s">
        <v>1738</v>
      </c>
      <c r="D3922" t="s">
        <v>6891</v>
      </c>
      <c r="E3922" t="s">
        <v>1712</v>
      </c>
    </row>
    <row r="3923" spans="1:5">
      <c r="A3923" t="s">
        <v>5521</v>
      </c>
      <c r="B3923" t="s">
        <v>5</v>
      </c>
      <c r="C3923" t="s">
        <v>1738</v>
      </c>
      <c r="D3923" t="s">
        <v>6891</v>
      </c>
      <c r="E3923" t="s">
        <v>1713</v>
      </c>
    </row>
    <row r="3924" spans="1:5">
      <c r="A3924" t="s">
        <v>5522</v>
      </c>
      <c r="B3924" t="s">
        <v>5</v>
      </c>
      <c r="C3924" t="s">
        <v>1738</v>
      </c>
      <c r="D3924" t="s">
        <v>6891</v>
      </c>
      <c r="E3924" t="s">
        <v>1714</v>
      </c>
    </row>
    <row r="3925" spans="1:5">
      <c r="A3925" t="s">
        <v>5523</v>
      </c>
      <c r="B3925" t="s">
        <v>5</v>
      </c>
      <c r="C3925" t="s">
        <v>1738</v>
      </c>
      <c r="D3925" t="s">
        <v>6891</v>
      </c>
      <c r="E3925" t="s">
        <v>1715</v>
      </c>
    </row>
    <row r="3926" spans="1:5">
      <c r="A3926" t="s">
        <v>5524</v>
      </c>
      <c r="B3926" t="s">
        <v>5</v>
      </c>
      <c r="C3926" t="s">
        <v>1738</v>
      </c>
      <c r="D3926" t="s">
        <v>6892</v>
      </c>
      <c r="E3926" t="s">
        <v>1702</v>
      </c>
    </row>
    <row r="3927" spans="1:5">
      <c r="A3927" t="s">
        <v>5525</v>
      </c>
      <c r="B3927" t="s">
        <v>5</v>
      </c>
      <c r="C3927" t="s">
        <v>1738</v>
      </c>
      <c r="D3927" t="s">
        <v>6892</v>
      </c>
      <c r="E3927" t="s">
        <v>1705</v>
      </c>
    </row>
    <row r="3928" spans="1:5">
      <c r="A3928" t="s">
        <v>5526</v>
      </c>
      <c r="B3928" t="s">
        <v>5</v>
      </c>
      <c r="C3928" t="s">
        <v>1738</v>
      </c>
      <c r="D3928" t="s">
        <v>6892</v>
      </c>
      <c r="E3928" t="s">
        <v>1706</v>
      </c>
    </row>
    <row r="3929" spans="1:5">
      <c r="A3929" t="s">
        <v>5527</v>
      </c>
      <c r="B3929" t="s">
        <v>5</v>
      </c>
      <c r="C3929" t="s">
        <v>1738</v>
      </c>
      <c r="D3929" t="s">
        <v>6892</v>
      </c>
      <c r="E3929" t="s">
        <v>1707</v>
      </c>
    </row>
    <row r="3930" spans="1:5">
      <c r="A3930" t="s">
        <v>5528</v>
      </c>
      <c r="B3930" t="s">
        <v>5</v>
      </c>
      <c r="C3930" t="s">
        <v>1738</v>
      </c>
      <c r="D3930" t="s">
        <v>6892</v>
      </c>
      <c r="E3930" t="s">
        <v>1708</v>
      </c>
    </row>
    <row r="3931" spans="1:5">
      <c r="A3931" t="s">
        <v>5529</v>
      </c>
      <c r="B3931" t="s">
        <v>5</v>
      </c>
      <c r="C3931" t="s">
        <v>1738</v>
      </c>
      <c r="D3931" t="s">
        <v>6892</v>
      </c>
      <c r="E3931" t="s">
        <v>1709</v>
      </c>
    </row>
    <row r="3932" spans="1:5">
      <c r="A3932" t="s">
        <v>5530</v>
      </c>
      <c r="B3932" t="s">
        <v>5</v>
      </c>
      <c r="C3932" t="s">
        <v>1738</v>
      </c>
      <c r="D3932" t="s">
        <v>6892</v>
      </c>
      <c r="E3932" t="s">
        <v>1710</v>
      </c>
    </row>
    <row r="3933" spans="1:5">
      <c r="A3933" t="s">
        <v>5531</v>
      </c>
      <c r="B3933" t="s">
        <v>5</v>
      </c>
      <c r="C3933" t="s">
        <v>1738</v>
      </c>
      <c r="D3933" t="s">
        <v>6892</v>
      </c>
      <c r="E3933" t="s">
        <v>1711</v>
      </c>
    </row>
    <row r="3934" spans="1:5">
      <c r="A3934" t="s">
        <v>5532</v>
      </c>
      <c r="B3934" t="s">
        <v>5</v>
      </c>
      <c r="C3934" t="s">
        <v>1738</v>
      </c>
      <c r="D3934" t="s">
        <v>6892</v>
      </c>
      <c r="E3934" t="s">
        <v>1712</v>
      </c>
    </row>
    <row r="3935" spans="1:5">
      <c r="A3935" t="s">
        <v>5533</v>
      </c>
      <c r="B3935" t="s">
        <v>5</v>
      </c>
      <c r="C3935" t="s">
        <v>1738</v>
      </c>
      <c r="D3935" t="s">
        <v>6892</v>
      </c>
      <c r="E3935" t="s">
        <v>1713</v>
      </c>
    </row>
    <row r="3936" spans="1:5">
      <c r="A3936" t="s">
        <v>5534</v>
      </c>
      <c r="B3936" t="s">
        <v>5</v>
      </c>
      <c r="C3936" t="s">
        <v>1738</v>
      </c>
      <c r="D3936" t="s">
        <v>6892</v>
      </c>
      <c r="E3936" t="s">
        <v>1714</v>
      </c>
    </row>
    <row r="3937" spans="1:5">
      <c r="A3937" t="s">
        <v>5535</v>
      </c>
      <c r="B3937" t="s">
        <v>5</v>
      </c>
      <c r="C3937" t="s">
        <v>1738</v>
      </c>
      <c r="D3937" t="s">
        <v>6892</v>
      </c>
      <c r="E3937" t="s">
        <v>1715</v>
      </c>
    </row>
    <row r="3938" spans="1:5">
      <c r="A3938" t="s">
        <v>5536</v>
      </c>
      <c r="B3938" t="s">
        <v>5</v>
      </c>
      <c r="C3938" t="s">
        <v>1738</v>
      </c>
      <c r="D3938" t="s">
        <v>6893</v>
      </c>
      <c r="E3938" t="s">
        <v>1702</v>
      </c>
    </row>
    <row r="3939" spans="1:5">
      <c r="A3939" t="s">
        <v>5537</v>
      </c>
      <c r="B3939" t="s">
        <v>5</v>
      </c>
      <c r="C3939" t="s">
        <v>1738</v>
      </c>
      <c r="D3939" t="s">
        <v>6893</v>
      </c>
      <c r="E3939" t="s">
        <v>1705</v>
      </c>
    </row>
    <row r="3940" spans="1:5">
      <c r="A3940" t="s">
        <v>5538</v>
      </c>
      <c r="B3940" t="s">
        <v>5</v>
      </c>
      <c r="C3940" t="s">
        <v>1738</v>
      </c>
      <c r="D3940" t="s">
        <v>6893</v>
      </c>
      <c r="E3940" t="s">
        <v>1706</v>
      </c>
    </row>
    <row r="3941" spans="1:5">
      <c r="A3941" t="s">
        <v>5539</v>
      </c>
      <c r="B3941" t="s">
        <v>5</v>
      </c>
      <c r="C3941" t="s">
        <v>1738</v>
      </c>
      <c r="D3941" t="s">
        <v>6893</v>
      </c>
      <c r="E3941" t="s">
        <v>1707</v>
      </c>
    </row>
    <row r="3942" spans="1:5">
      <c r="A3942" t="s">
        <v>5540</v>
      </c>
      <c r="B3942" t="s">
        <v>5</v>
      </c>
      <c r="C3942" t="s">
        <v>1738</v>
      </c>
      <c r="D3942" t="s">
        <v>6893</v>
      </c>
      <c r="E3942" t="s">
        <v>1708</v>
      </c>
    </row>
    <row r="3943" spans="1:5">
      <c r="A3943" t="s">
        <v>5541</v>
      </c>
      <c r="B3943" t="s">
        <v>5</v>
      </c>
      <c r="C3943" t="s">
        <v>1738</v>
      </c>
      <c r="D3943" t="s">
        <v>6893</v>
      </c>
      <c r="E3943" t="s">
        <v>1709</v>
      </c>
    </row>
    <row r="3944" spans="1:5">
      <c r="A3944" t="s">
        <v>5542</v>
      </c>
      <c r="B3944" t="s">
        <v>5</v>
      </c>
      <c r="C3944" t="s">
        <v>1738</v>
      </c>
      <c r="D3944" t="s">
        <v>6893</v>
      </c>
      <c r="E3944" t="s">
        <v>1710</v>
      </c>
    </row>
    <row r="3945" spans="1:5">
      <c r="A3945" t="s">
        <v>5543</v>
      </c>
      <c r="B3945" t="s">
        <v>5</v>
      </c>
      <c r="C3945" t="s">
        <v>1738</v>
      </c>
      <c r="D3945" t="s">
        <v>6893</v>
      </c>
      <c r="E3945" t="s">
        <v>1711</v>
      </c>
    </row>
    <row r="3946" spans="1:5">
      <c r="A3946" t="s">
        <v>5544</v>
      </c>
      <c r="B3946" t="s">
        <v>5</v>
      </c>
      <c r="C3946" t="s">
        <v>1738</v>
      </c>
      <c r="D3946" t="s">
        <v>6893</v>
      </c>
      <c r="E3946" t="s">
        <v>1712</v>
      </c>
    </row>
    <row r="3947" spans="1:5">
      <c r="A3947" t="s">
        <v>5545</v>
      </c>
      <c r="B3947" t="s">
        <v>5</v>
      </c>
      <c r="C3947" t="s">
        <v>1738</v>
      </c>
      <c r="D3947" t="s">
        <v>6893</v>
      </c>
      <c r="E3947" t="s">
        <v>1713</v>
      </c>
    </row>
    <row r="3948" spans="1:5">
      <c r="A3948" t="s">
        <v>5546</v>
      </c>
      <c r="B3948" t="s">
        <v>5</v>
      </c>
      <c r="C3948" t="s">
        <v>1738</v>
      </c>
      <c r="D3948" t="s">
        <v>6893</v>
      </c>
      <c r="E3948" t="s">
        <v>1714</v>
      </c>
    </row>
    <row r="3949" spans="1:5">
      <c r="A3949" t="s">
        <v>5547</v>
      </c>
      <c r="B3949" t="s">
        <v>5</v>
      </c>
      <c r="C3949" t="s">
        <v>1738</v>
      </c>
      <c r="D3949" t="s">
        <v>6893</v>
      </c>
      <c r="E3949" t="s">
        <v>1715</v>
      </c>
    </row>
    <row r="3950" spans="1:5">
      <c r="A3950" t="s">
        <v>5548</v>
      </c>
      <c r="B3950" t="s">
        <v>5</v>
      </c>
      <c r="C3950" t="s">
        <v>1738</v>
      </c>
      <c r="D3950" t="s">
        <v>6894</v>
      </c>
      <c r="E3950" t="s">
        <v>1702</v>
      </c>
    </row>
    <row r="3951" spans="1:5">
      <c r="A3951" t="s">
        <v>5549</v>
      </c>
      <c r="B3951" t="s">
        <v>5</v>
      </c>
      <c r="C3951" t="s">
        <v>1738</v>
      </c>
      <c r="D3951" t="s">
        <v>6894</v>
      </c>
      <c r="E3951" t="s">
        <v>1705</v>
      </c>
    </row>
    <row r="3952" spans="1:5">
      <c r="A3952" t="s">
        <v>5550</v>
      </c>
      <c r="B3952" t="s">
        <v>5</v>
      </c>
      <c r="C3952" t="s">
        <v>1738</v>
      </c>
      <c r="D3952" t="s">
        <v>6894</v>
      </c>
      <c r="E3952" t="s">
        <v>1706</v>
      </c>
    </row>
    <row r="3953" spans="1:5">
      <c r="A3953" t="s">
        <v>5551</v>
      </c>
      <c r="B3953" t="s">
        <v>5</v>
      </c>
      <c r="C3953" t="s">
        <v>1738</v>
      </c>
      <c r="D3953" t="s">
        <v>6894</v>
      </c>
      <c r="E3953" t="s">
        <v>1707</v>
      </c>
    </row>
    <row r="3954" spans="1:5">
      <c r="A3954" t="s">
        <v>5552</v>
      </c>
      <c r="B3954" t="s">
        <v>5</v>
      </c>
      <c r="C3954" t="s">
        <v>1738</v>
      </c>
      <c r="D3954" t="s">
        <v>6894</v>
      </c>
      <c r="E3954" t="s">
        <v>1708</v>
      </c>
    </row>
    <row r="3955" spans="1:5">
      <c r="A3955" t="s">
        <v>5553</v>
      </c>
      <c r="B3955" t="s">
        <v>5</v>
      </c>
      <c r="C3955" t="s">
        <v>1738</v>
      </c>
      <c r="D3955" t="s">
        <v>6894</v>
      </c>
      <c r="E3955" t="s">
        <v>1709</v>
      </c>
    </row>
    <row r="3956" spans="1:5">
      <c r="A3956" t="s">
        <v>5554</v>
      </c>
      <c r="B3956" t="s">
        <v>5</v>
      </c>
      <c r="C3956" t="s">
        <v>1738</v>
      </c>
      <c r="D3956" t="s">
        <v>6894</v>
      </c>
      <c r="E3956" t="s">
        <v>1710</v>
      </c>
    </row>
    <row r="3957" spans="1:5">
      <c r="A3957" t="s">
        <v>5555</v>
      </c>
      <c r="B3957" t="s">
        <v>5</v>
      </c>
      <c r="C3957" t="s">
        <v>1738</v>
      </c>
      <c r="D3957" t="s">
        <v>6894</v>
      </c>
      <c r="E3957" t="s">
        <v>1711</v>
      </c>
    </row>
    <row r="3958" spans="1:5">
      <c r="A3958" t="s">
        <v>5556</v>
      </c>
      <c r="B3958" t="s">
        <v>5</v>
      </c>
      <c r="C3958" t="s">
        <v>1738</v>
      </c>
      <c r="D3958" t="s">
        <v>6894</v>
      </c>
      <c r="E3958" t="s">
        <v>1712</v>
      </c>
    </row>
    <row r="3959" spans="1:5">
      <c r="A3959" t="s">
        <v>5557</v>
      </c>
      <c r="B3959" t="s">
        <v>5</v>
      </c>
      <c r="C3959" t="s">
        <v>1738</v>
      </c>
      <c r="D3959" t="s">
        <v>6894</v>
      </c>
      <c r="E3959" t="s">
        <v>1713</v>
      </c>
    </row>
    <row r="3960" spans="1:5">
      <c r="A3960" t="s">
        <v>5558</v>
      </c>
      <c r="B3960" t="s">
        <v>5</v>
      </c>
      <c r="C3960" t="s">
        <v>1738</v>
      </c>
      <c r="D3960" t="s">
        <v>6894</v>
      </c>
      <c r="E3960" t="s">
        <v>1714</v>
      </c>
    </row>
    <row r="3961" spans="1:5">
      <c r="A3961" t="s">
        <v>5559</v>
      </c>
      <c r="B3961" t="s">
        <v>5</v>
      </c>
      <c r="C3961" t="s">
        <v>1738</v>
      </c>
      <c r="D3961" t="s">
        <v>6894</v>
      </c>
      <c r="E3961" t="s">
        <v>1715</v>
      </c>
    </row>
    <row r="3962" spans="1:5">
      <c r="A3962" t="s">
        <v>5560</v>
      </c>
      <c r="B3962" t="s">
        <v>5</v>
      </c>
      <c r="C3962" t="s">
        <v>1738</v>
      </c>
      <c r="D3962" t="s">
        <v>6895</v>
      </c>
      <c r="E3962" t="s">
        <v>1702</v>
      </c>
    </row>
    <row r="3963" spans="1:5">
      <c r="A3963" t="s">
        <v>5561</v>
      </c>
      <c r="B3963" t="s">
        <v>5</v>
      </c>
      <c r="C3963" t="s">
        <v>1738</v>
      </c>
      <c r="D3963" t="s">
        <v>6895</v>
      </c>
      <c r="E3963" t="s">
        <v>1705</v>
      </c>
    </row>
    <row r="3964" spans="1:5">
      <c r="A3964" t="s">
        <v>5562</v>
      </c>
      <c r="B3964" t="s">
        <v>5</v>
      </c>
      <c r="C3964" t="s">
        <v>1738</v>
      </c>
      <c r="D3964" t="s">
        <v>6895</v>
      </c>
      <c r="E3964" t="s">
        <v>1706</v>
      </c>
    </row>
    <row r="3965" spans="1:5">
      <c r="A3965" t="s">
        <v>5563</v>
      </c>
      <c r="B3965" t="s">
        <v>5</v>
      </c>
      <c r="C3965" t="s">
        <v>1738</v>
      </c>
      <c r="D3965" t="s">
        <v>6895</v>
      </c>
      <c r="E3965" t="s">
        <v>1707</v>
      </c>
    </row>
    <row r="3966" spans="1:5">
      <c r="A3966" t="s">
        <v>5564</v>
      </c>
      <c r="B3966" t="s">
        <v>5</v>
      </c>
      <c r="C3966" t="s">
        <v>1738</v>
      </c>
      <c r="D3966" t="s">
        <v>6895</v>
      </c>
      <c r="E3966" t="s">
        <v>1708</v>
      </c>
    </row>
    <row r="3967" spans="1:5">
      <c r="A3967" t="s">
        <v>5565</v>
      </c>
      <c r="B3967" t="s">
        <v>5</v>
      </c>
      <c r="C3967" t="s">
        <v>1738</v>
      </c>
      <c r="D3967" t="s">
        <v>6895</v>
      </c>
      <c r="E3967" t="s">
        <v>1709</v>
      </c>
    </row>
    <row r="3968" spans="1:5">
      <c r="A3968" t="s">
        <v>5566</v>
      </c>
      <c r="B3968" t="s">
        <v>5</v>
      </c>
      <c r="C3968" t="s">
        <v>1738</v>
      </c>
      <c r="D3968" t="s">
        <v>6895</v>
      </c>
      <c r="E3968" t="s">
        <v>1710</v>
      </c>
    </row>
    <row r="3969" spans="1:5">
      <c r="A3969" t="s">
        <v>5567</v>
      </c>
      <c r="B3969" t="s">
        <v>5</v>
      </c>
      <c r="C3969" t="s">
        <v>1738</v>
      </c>
      <c r="D3969" t="s">
        <v>6895</v>
      </c>
      <c r="E3969" t="s">
        <v>1711</v>
      </c>
    </row>
    <row r="3970" spans="1:5">
      <c r="A3970" t="s">
        <v>5568</v>
      </c>
      <c r="B3970" t="s">
        <v>5</v>
      </c>
      <c r="C3970" t="s">
        <v>1738</v>
      </c>
      <c r="D3970" t="s">
        <v>6895</v>
      </c>
      <c r="E3970" t="s">
        <v>1712</v>
      </c>
    </row>
    <row r="3971" spans="1:5">
      <c r="A3971" t="s">
        <v>5569</v>
      </c>
      <c r="B3971" t="s">
        <v>5</v>
      </c>
      <c r="C3971" t="s">
        <v>1738</v>
      </c>
      <c r="D3971" t="s">
        <v>6895</v>
      </c>
      <c r="E3971" t="s">
        <v>1713</v>
      </c>
    </row>
    <row r="3972" spans="1:5">
      <c r="A3972" t="s">
        <v>5570</v>
      </c>
      <c r="B3972" t="s">
        <v>5</v>
      </c>
      <c r="C3972" t="s">
        <v>1738</v>
      </c>
      <c r="D3972" t="s">
        <v>6895</v>
      </c>
      <c r="E3972" t="s">
        <v>1714</v>
      </c>
    </row>
    <row r="3973" spans="1:5">
      <c r="A3973" t="s">
        <v>5571</v>
      </c>
      <c r="B3973" t="s">
        <v>5</v>
      </c>
      <c r="C3973" t="s">
        <v>1738</v>
      </c>
      <c r="D3973" t="s">
        <v>6895</v>
      </c>
      <c r="E3973" t="s">
        <v>1715</v>
      </c>
    </row>
    <row r="3974" spans="1:5">
      <c r="A3974" t="s">
        <v>5572</v>
      </c>
      <c r="B3974" t="s">
        <v>5</v>
      </c>
      <c r="C3974" t="s">
        <v>1738</v>
      </c>
      <c r="D3974" t="s">
        <v>6896</v>
      </c>
      <c r="E3974" t="s">
        <v>1702</v>
      </c>
    </row>
    <row r="3975" spans="1:5">
      <c r="A3975" t="s">
        <v>5573</v>
      </c>
      <c r="B3975" t="s">
        <v>5</v>
      </c>
      <c r="C3975" t="s">
        <v>1738</v>
      </c>
      <c r="D3975" t="s">
        <v>6896</v>
      </c>
      <c r="E3975" t="s">
        <v>1705</v>
      </c>
    </row>
    <row r="3976" spans="1:5">
      <c r="A3976" t="s">
        <v>5574</v>
      </c>
      <c r="B3976" t="s">
        <v>5</v>
      </c>
      <c r="C3976" t="s">
        <v>1738</v>
      </c>
      <c r="D3976" t="s">
        <v>6896</v>
      </c>
      <c r="E3976" t="s">
        <v>1706</v>
      </c>
    </row>
    <row r="3977" spans="1:5">
      <c r="A3977" t="s">
        <v>5575</v>
      </c>
      <c r="B3977" t="s">
        <v>5</v>
      </c>
      <c r="C3977" t="s">
        <v>1738</v>
      </c>
      <c r="D3977" t="s">
        <v>6896</v>
      </c>
      <c r="E3977" t="s">
        <v>1707</v>
      </c>
    </row>
    <row r="3978" spans="1:5">
      <c r="A3978" t="s">
        <v>5576</v>
      </c>
      <c r="B3978" t="s">
        <v>5</v>
      </c>
      <c r="C3978" t="s">
        <v>1738</v>
      </c>
      <c r="D3978" t="s">
        <v>6896</v>
      </c>
      <c r="E3978" t="s">
        <v>1708</v>
      </c>
    </row>
    <row r="3979" spans="1:5">
      <c r="A3979" t="s">
        <v>5577</v>
      </c>
      <c r="B3979" t="s">
        <v>5</v>
      </c>
      <c r="C3979" t="s">
        <v>1738</v>
      </c>
      <c r="D3979" t="s">
        <v>6896</v>
      </c>
      <c r="E3979" t="s">
        <v>1709</v>
      </c>
    </row>
    <row r="3980" spans="1:5">
      <c r="A3980" t="s">
        <v>5578</v>
      </c>
      <c r="B3980" t="s">
        <v>5</v>
      </c>
      <c r="C3980" t="s">
        <v>1738</v>
      </c>
      <c r="D3980" t="s">
        <v>6896</v>
      </c>
      <c r="E3980" t="s">
        <v>1710</v>
      </c>
    </row>
    <row r="3981" spans="1:5">
      <c r="A3981" t="s">
        <v>5579</v>
      </c>
      <c r="B3981" t="s">
        <v>5</v>
      </c>
      <c r="C3981" t="s">
        <v>1738</v>
      </c>
      <c r="D3981" t="s">
        <v>6896</v>
      </c>
      <c r="E3981" t="s">
        <v>1711</v>
      </c>
    </row>
    <row r="3982" spans="1:5">
      <c r="A3982" t="s">
        <v>5580</v>
      </c>
      <c r="B3982" t="s">
        <v>5</v>
      </c>
      <c r="C3982" t="s">
        <v>1738</v>
      </c>
      <c r="D3982" t="s">
        <v>6896</v>
      </c>
      <c r="E3982" t="s">
        <v>1712</v>
      </c>
    </row>
    <row r="3983" spans="1:5">
      <c r="A3983" t="s">
        <v>5581</v>
      </c>
      <c r="B3983" t="s">
        <v>5</v>
      </c>
      <c r="C3983" t="s">
        <v>1738</v>
      </c>
      <c r="D3983" t="s">
        <v>6896</v>
      </c>
      <c r="E3983" t="s">
        <v>1713</v>
      </c>
    </row>
    <row r="3984" spans="1:5">
      <c r="A3984" t="s">
        <v>5582</v>
      </c>
      <c r="B3984" t="s">
        <v>5</v>
      </c>
      <c r="C3984" t="s">
        <v>1738</v>
      </c>
      <c r="D3984" t="s">
        <v>6896</v>
      </c>
      <c r="E3984" t="s">
        <v>1714</v>
      </c>
    </row>
    <row r="3985" spans="1:5">
      <c r="A3985" t="s">
        <v>5583</v>
      </c>
      <c r="B3985" t="s">
        <v>5</v>
      </c>
      <c r="C3985" t="s">
        <v>1738</v>
      </c>
      <c r="D3985" t="s">
        <v>6896</v>
      </c>
      <c r="E3985" t="s">
        <v>1715</v>
      </c>
    </row>
    <row r="3986" spans="1:5">
      <c r="A3986" t="s">
        <v>5584</v>
      </c>
      <c r="B3986" t="s">
        <v>5</v>
      </c>
      <c r="C3986" t="s">
        <v>1738</v>
      </c>
      <c r="D3986" t="s">
        <v>6897</v>
      </c>
      <c r="E3986" t="s">
        <v>1702</v>
      </c>
    </row>
    <row r="3987" spans="1:5">
      <c r="A3987" t="s">
        <v>5585</v>
      </c>
      <c r="B3987" t="s">
        <v>5</v>
      </c>
      <c r="C3987" t="s">
        <v>1738</v>
      </c>
      <c r="D3987" t="s">
        <v>6897</v>
      </c>
      <c r="E3987" t="s">
        <v>1705</v>
      </c>
    </row>
    <row r="3988" spans="1:5">
      <c r="A3988" t="s">
        <v>5586</v>
      </c>
      <c r="B3988" t="s">
        <v>5</v>
      </c>
      <c r="C3988" t="s">
        <v>1738</v>
      </c>
      <c r="D3988" t="s">
        <v>6897</v>
      </c>
      <c r="E3988" t="s">
        <v>1706</v>
      </c>
    </row>
    <row r="3989" spans="1:5">
      <c r="A3989" t="s">
        <v>5587</v>
      </c>
      <c r="B3989" t="s">
        <v>5</v>
      </c>
      <c r="C3989" t="s">
        <v>1738</v>
      </c>
      <c r="D3989" t="s">
        <v>6897</v>
      </c>
      <c r="E3989" t="s">
        <v>1707</v>
      </c>
    </row>
    <row r="3990" spans="1:5">
      <c r="A3990" t="s">
        <v>5588</v>
      </c>
      <c r="B3990" t="s">
        <v>5</v>
      </c>
      <c r="C3990" t="s">
        <v>1738</v>
      </c>
      <c r="D3990" t="s">
        <v>6897</v>
      </c>
      <c r="E3990" t="s">
        <v>1708</v>
      </c>
    </row>
    <row r="3991" spans="1:5">
      <c r="A3991" t="s">
        <v>5589</v>
      </c>
      <c r="B3991" t="s">
        <v>5</v>
      </c>
      <c r="C3991" t="s">
        <v>1738</v>
      </c>
      <c r="D3991" t="s">
        <v>6897</v>
      </c>
      <c r="E3991" t="s">
        <v>1709</v>
      </c>
    </row>
    <row r="3992" spans="1:5">
      <c r="A3992" t="s">
        <v>5590</v>
      </c>
      <c r="B3992" t="s">
        <v>5</v>
      </c>
      <c r="C3992" t="s">
        <v>1738</v>
      </c>
      <c r="D3992" t="s">
        <v>6897</v>
      </c>
      <c r="E3992" t="s">
        <v>1710</v>
      </c>
    </row>
    <row r="3993" spans="1:5">
      <c r="A3993" t="s">
        <v>5591</v>
      </c>
      <c r="B3993" t="s">
        <v>5</v>
      </c>
      <c r="C3993" t="s">
        <v>1738</v>
      </c>
      <c r="D3993" t="s">
        <v>6897</v>
      </c>
      <c r="E3993" t="s">
        <v>1711</v>
      </c>
    </row>
    <row r="3994" spans="1:5">
      <c r="A3994" t="s">
        <v>5592</v>
      </c>
      <c r="B3994" t="s">
        <v>5</v>
      </c>
      <c r="C3994" t="s">
        <v>1738</v>
      </c>
      <c r="D3994" t="s">
        <v>6897</v>
      </c>
      <c r="E3994" t="s">
        <v>1712</v>
      </c>
    </row>
    <row r="3995" spans="1:5">
      <c r="A3995" t="s">
        <v>5593</v>
      </c>
      <c r="B3995" t="s">
        <v>5</v>
      </c>
      <c r="C3995" t="s">
        <v>1738</v>
      </c>
      <c r="D3995" t="s">
        <v>6897</v>
      </c>
      <c r="E3995" t="s">
        <v>1713</v>
      </c>
    </row>
    <row r="3996" spans="1:5">
      <c r="A3996" t="s">
        <v>5594</v>
      </c>
      <c r="B3996" t="s">
        <v>5</v>
      </c>
      <c r="C3996" t="s">
        <v>1738</v>
      </c>
      <c r="D3996" t="s">
        <v>6897</v>
      </c>
      <c r="E3996" t="s">
        <v>1714</v>
      </c>
    </row>
    <row r="3997" spans="1:5">
      <c r="A3997" t="s">
        <v>5595</v>
      </c>
      <c r="B3997" t="s">
        <v>5</v>
      </c>
      <c r="C3997" t="s">
        <v>1738</v>
      </c>
      <c r="D3997" t="s">
        <v>6897</v>
      </c>
      <c r="E3997" t="s">
        <v>1715</v>
      </c>
    </row>
    <row r="3998" spans="1:5">
      <c r="A3998" t="s">
        <v>5596</v>
      </c>
      <c r="B3998" t="s">
        <v>5</v>
      </c>
      <c r="C3998" t="s">
        <v>1738</v>
      </c>
      <c r="D3998" t="s">
        <v>6898</v>
      </c>
      <c r="E3998" t="s">
        <v>1702</v>
      </c>
    </row>
    <row r="3999" spans="1:5">
      <c r="A3999" t="s">
        <v>5597</v>
      </c>
      <c r="B3999" t="s">
        <v>5</v>
      </c>
      <c r="C3999" t="s">
        <v>1738</v>
      </c>
      <c r="D3999" t="s">
        <v>6898</v>
      </c>
      <c r="E3999" t="s">
        <v>1705</v>
      </c>
    </row>
    <row r="4000" spans="1:5">
      <c r="A4000" t="s">
        <v>5598</v>
      </c>
      <c r="B4000" t="s">
        <v>5</v>
      </c>
      <c r="C4000" t="s">
        <v>1738</v>
      </c>
      <c r="D4000" t="s">
        <v>6898</v>
      </c>
      <c r="E4000" t="s">
        <v>1706</v>
      </c>
    </row>
    <row r="4001" spans="1:5">
      <c r="A4001" t="s">
        <v>5599</v>
      </c>
      <c r="B4001" t="s">
        <v>5</v>
      </c>
      <c r="C4001" t="s">
        <v>1738</v>
      </c>
      <c r="D4001" t="s">
        <v>6898</v>
      </c>
      <c r="E4001" t="s">
        <v>1707</v>
      </c>
    </row>
    <row r="4002" spans="1:5">
      <c r="A4002" t="s">
        <v>5600</v>
      </c>
      <c r="B4002" t="s">
        <v>5</v>
      </c>
      <c r="C4002" t="s">
        <v>1738</v>
      </c>
      <c r="D4002" t="s">
        <v>6898</v>
      </c>
      <c r="E4002" t="s">
        <v>1708</v>
      </c>
    </row>
    <row r="4003" spans="1:5">
      <c r="A4003" t="s">
        <v>5601</v>
      </c>
      <c r="B4003" t="s">
        <v>5</v>
      </c>
      <c r="C4003" t="s">
        <v>1738</v>
      </c>
      <c r="D4003" t="s">
        <v>6898</v>
      </c>
      <c r="E4003" t="s">
        <v>1709</v>
      </c>
    </row>
    <row r="4004" spans="1:5">
      <c r="A4004" t="s">
        <v>5602</v>
      </c>
      <c r="B4004" t="s">
        <v>5</v>
      </c>
      <c r="C4004" t="s">
        <v>1738</v>
      </c>
      <c r="D4004" t="s">
        <v>6898</v>
      </c>
      <c r="E4004" t="s">
        <v>1710</v>
      </c>
    </row>
    <row r="4005" spans="1:5">
      <c r="A4005" t="s">
        <v>5603</v>
      </c>
      <c r="B4005" t="s">
        <v>5</v>
      </c>
      <c r="C4005" t="s">
        <v>1738</v>
      </c>
      <c r="D4005" t="s">
        <v>6898</v>
      </c>
      <c r="E4005" t="s">
        <v>1711</v>
      </c>
    </row>
    <row r="4006" spans="1:5">
      <c r="A4006" t="s">
        <v>5604</v>
      </c>
      <c r="B4006" t="s">
        <v>5</v>
      </c>
      <c r="C4006" t="s">
        <v>1738</v>
      </c>
      <c r="D4006" t="s">
        <v>6898</v>
      </c>
      <c r="E4006" t="s">
        <v>1712</v>
      </c>
    </row>
    <row r="4007" spans="1:5">
      <c r="A4007" t="s">
        <v>5605</v>
      </c>
      <c r="B4007" t="s">
        <v>5</v>
      </c>
      <c r="C4007" t="s">
        <v>1738</v>
      </c>
      <c r="D4007" t="s">
        <v>6898</v>
      </c>
      <c r="E4007" t="s">
        <v>1713</v>
      </c>
    </row>
    <row r="4008" spans="1:5">
      <c r="A4008" t="s">
        <v>5606</v>
      </c>
      <c r="B4008" t="s">
        <v>5</v>
      </c>
      <c r="C4008" t="s">
        <v>1738</v>
      </c>
      <c r="D4008" t="s">
        <v>6898</v>
      </c>
      <c r="E4008" t="s">
        <v>1714</v>
      </c>
    </row>
    <row r="4009" spans="1:5">
      <c r="A4009" t="s">
        <v>5607</v>
      </c>
      <c r="B4009" t="s">
        <v>5</v>
      </c>
      <c r="C4009" t="s">
        <v>1738</v>
      </c>
      <c r="D4009" t="s">
        <v>6898</v>
      </c>
      <c r="E4009" t="s">
        <v>1715</v>
      </c>
    </row>
    <row r="4010" spans="1:5">
      <c r="A4010" t="s">
        <v>5608</v>
      </c>
      <c r="B4010" t="s">
        <v>5</v>
      </c>
      <c r="C4010" t="s">
        <v>1738</v>
      </c>
      <c r="D4010" t="s">
        <v>6899</v>
      </c>
      <c r="E4010" t="s">
        <v>1702</v>
      </c>
    </row>
    <row r="4011" spans="1:5">
      <c r="A4011" t="s">
        <v>5609</v>
      </c>
      <c r="B4011" t="s">
        <v>5</v>
      </c>
      <c r="C4011" t="s">
        <v>1738</v>
      </c>
      <c r="D4011" t="s">
        <v>6899</v>
      </c>
      <c r="E4011" t="s">
        <v>1705</v>
      </c>
    </row>
    <row r="4012" spans="1:5">
      <c r="A4012" t="s">
        <v>5610</v>
      </c>
      <c r="B4012" t="s">
        <v>5</v>
      </c>
      <c r="C4012" t="s">
        <v>1738</v>
      </c>
      <c r="D4012" t="s">
        <v>6899</v>
      </c>
      <c r="E4012" t="s">
        <v>1706</v>
      </c>
    </row>
    <row r="4013" spans="1:5">
      <c r="A4013" t="s">
        <v>5611</v>
      </c>
      <c r="B4013" t="s">
        <v>5</v>
      </c>
      <c r="C4013" t="s">
        <v>1738</v>
      </c>
      <c r="D4013" t="s">
        <v>6899</v>
      </c>
      <c r="E4013" t="s">
        <v>1707</v>
      </c>
    </row>
    <row r="4014" spans="1:5">
      <c r="A4014" t="s">
        <v>5612</v>
      </c>
      <c r="B4014" t="s">
        <v>5</v>
      </c>
      <c r="C4014" t="s">
        <v>1738</v>
      </c>
      <c r="D4014" t="s">
        <v>6899</v>
      </c>
      <c r="E4014" t="s">
        <v>1708</v>
      </c>
    </row>
    <row r="4015" spans="1:5">
      <c r="A4015" t="s">
        <v>5613</v>
      </c>
      <c r="B4015" t="s">
        <v>5</v>
      </c>
      <c r="C4015" t="s">
        <v>1738</v>
      </c>
      <c r="D4015" t="s">
        <v>6899</v>
      </c>
      <c r="E4015" t="s">
        <v>1709</v>
      </c>
    </row>
    <row r="4016" spans="1:5">
      <c r="A4016" t="s">
        <v>5614</v>
      </c>
      <c r="B4016" t="s">
        <v>5</v>
      </c>
      <c r="C4016" t="s">
        <v>1738</v>
      </c>
      <c r="D4016" t="s">
        <v>6899</v>
      </c>
      <c r="E4016" t="s">
        <v>1710</v>
      </c>
    </row>
    <row r="4017" spans="1:5">
      <c r="A4017" t="s">
        <v>5615</v>
      </c>
      <c r="B4017" t="s">
        <v>5</v>
      </c>
      <c r="C4017" t="s">
        <v>1738</v>
      </c>
      <c r="D4017" t="s">
        <v>6899</v>
      </c>
      <c r="E4017" t="s">
        <v>1711</v>
      </c>
    </row>
    <row r="4018" spans="1:5">
      <c r="A4018" t="s">
        <v>5616</v>
      </c>
      <c r="B4018" t="s">
        <v>5</v>
      </c>
      <c r="C4018" t="s">
        <v>1738</v>
      </c>
      <c r="D4018" t="s">
        <v>6899</v>
      </c>
      <c r="E4018" t="s">
        <v>1712</v>
      </c>
    </row>
    <row r="4019" spans="1:5">
      <c r="A4019" t="s">
        <v>5617</v>
      </c>
      <c r="B4019" t="s">
        <v>5</v>
      </c>
      <c r="C4019" t="s">
        <v>1738</v>
      </c>
      <c r="D4019" t="s">
        <v>6899</v>
      </c>
      <c r="E4019" t="s">
        <v>1713</v>
      </c>
    </row>
    <row r="4020" spans="1:5">
      <c r="A4020" t="s">
        <v>5618</v>
      </c>
      <c r="B4020" t="s">
        <v>5</v>
      </c>
      <c r="C4020" t="s">
        <v>1738</v>
      </c>
      <c r="D4020" t="s">
        <v>6899</v>
      </c>
      <c r="E4020" t="s">
        <v>1714</v>
      </c>
    </row>
    <row r="4021" spans="1:5">
      <c r="A4021" t="s">
        <v>5619</v>
      </c>
      <c r="B4021" t="s">
        <v>5</v>
      </c>
      <c r="C4021" t="s">
        <v>1738</v>
      </c>
      <c r="D4021" t="s">
        <v>6899</v>
      </c>
      <c r="E4021" t="s">
        <v>1715</v>
      </c>
    </row>
    <row r="4022" spans="1:5">
      <c r="A4022" t="s">
        <v>5620</v>
      </c>
      <c r="B4022" t="s">
        <v>5</v>
      </c>
      <c r="C4022" t="s">
        <v>1738</v>
      </c>
      <c r="D4022" t="s">
        <v>6900</v>
      </c>
      <c r="E4022" t="s">
        <v>1702</v>
      </c>
    </row>
    <row r="4023" spans="1:5">
      <c r="A4023" t="s">
        <v>5621</v>
      </c>
      <c r="B4023" t="s">
        <v>5</v>
      </c>
      <c r="C4023" t="s">
        <v>1738</v>
      </c>
      <c r="D4023" t="s">
        <v>6900</v>
      </c>
      <c r="E4023" t="s">
        <v>1705</v>
      </c>
    </row>
    <row r="4024" spans="1:5">
      <c r="A4024" t="s">
        <v>5622</v>
      </c>
      <c r="B4024" t="s">
        <v>5</v>
      </c>
      <c r="C4024" t="s">
        <v>1738</v>
      </c>
      <c r="D4024" t="s">
        <v>6900</v>
      </c>
      <c r="E4024" t="s">
        <v>1706</v>
      </c>
    </row>
    <row r="4025" spans="1:5">
      <c r="A4025" t="s">
        <v>5623</v>
      </c>
      <c r="B4025" t="s">
        <v>5</v>
      </c>
      <c r="C4025" t="s">
        <v>1738</v>
      </c>
      <c r="D4025" t="s">
        <v>6900</v>
      </c>
      <c r="E4025" t="s">
        <v>1707</v>
      </c>
    </row>
    <row r="4026" spans="1:5">
      <c r="A4026" t="s">
        <v>5624</v>
      </c>
      <c r="B4026" t="s">
        <v>5</v>
      </c>
      <c r="C4026" t="s">
        <v>1738</v>
      </c>
      <c r="D4026" t="s">
        <v>6900</v>
      </c>
      <c r="E4026" t="s">
        <v>1708</v>
      </c>
    </row>
    <row r="4027" spans="1:5">
      <c r="A4027" t="s">
        <v>5625</v>
      </c>
      <c r="B4027" t="s">
        <v>5</v>
      </c>
      <c r="C4027" t="s">
        <v>1738</v>
      </c>
      <c r="D4027" t="s">
        <v>6900</v>
      </c>
      <c r="E4027" t="s">
        <v>1709</v>
      </c>
    </row>
    <row r="4028" spans="1:5">
      <c r="A4028" t="s">
        <v>5626</v>
      </c>
      <c r="B4028" t="s">
        <v>5</v>
      </c>
      <c r="C4028" t="s">
        <v>1738</v>
      </c>
      <c r="D4028" t="s">
        <v>6900</v>
      </c>
      <c r="E4028" t="s">
        <v>1710</v>
      </c>
    </row>
    <row r="4029" spans="1:5">
      <c r="A4029" t="s">
        <v>5627</v>
      </c>
      <c r="B4029" t="s">
        <v>5</v>
      </c>
      <c r="C4029" t="s">
        <v>1738</v>
      </c>
      <c r="D4029" t="s">
        <v>6900</v>
      </c>
      <c r="E4029" t="s">
        <v>1711</v>
      </c>
    </row>
    <row r="4030" spans="1:5">
      <c r="A4030" t="s">
        <v>5628</v>
      </c>
      <c r="B4030" t="s">
        <v>5</v>
      </c>
      <c r="C4030" t="s">
        <v>1738</v>
      </c>
      <c r="D4030" t="s">
        <v>6900</v>
      </c>
      <c r="E4030" t="s">
        <v>1712</v>
      </c>
    </row>
    <row r="4031" spans="1:5">
      <c r="A4031" t="s">
        <v>5629</v>
      </c>
      <c r="B4031" t="s">
        <v>5</v>
      </c>
      <c r="C4031" t="s">
        <v>1738</v>
      </c>
      <c r="D4031" t="s">
        <v>6900</v>
      </c>
      <c r="E4031" t="s">
        <v>1713</v>
      </c>
    </row>
    <row r="4032" spans="1:5">
      <c r="A4032" t="s">
        <v>5630</v>
      </c>
      <c r="B4032" t="s">
        <v>5</v>
      </c>
      <c r="C4032" t="s">
        <v>1738</v>
      </c>
      <c r="D4032" t="s">
        <v>6900</v>
      </c>
      <c r="E4032" t="s">
        <v>1714</v>
      </c>
    </row>
    <row r="4033" spans="1:5">
      <c r="A4033" t="s">
        <v>5631</v>
      </c>
      <c r="B4033" t="s">
        <v>5</v>
      </c>
      <c r="C4033" t="s">
        <v>1738</v>
      </c>
      <c r="D4033" t="s">
        <v>6900</v>
      </c>
      <c r="E4033" t="s">
        <v>1715</v>
      </c>
    </row>
    <row r="4034" spans="1:5">
      <c r="A4034" t="s">
        <v>5632</v>
      </c>
      <c r="B4034" t="s">
        <v>5</v>
      </c>
      <c r="C4034" t="s">
        <v>1738</v>
      </c>
      <c r="D4034" t="s">
        <v>6901</v>
      </c>
      <c r="E4034" t="s">
        <v>1702</v>
      </c>
    </row>
    <row r="4035" spans="1:5">
      <c r="A4035" t="s">
        <v>5633</v>
      </c>
      <c r="B4035" t="s">
        <v>5</v>
      </c>
      <c r="C4035" t="s">
        <v>1738</v>
      </c>
      <c r="D4035" t="s">
        <v>6901</v>
      </c>
      <c r="E4035" t="s">
        <v>1705</v>
      </c>
    </row>
    <row r="4036" spans="1:5">
      <c r="A4036" t="s">
        <v>5634</v>
      </c>
      <c r="B4036" t="s">
        <v>5</v>
      </c>
      <c r="C4036" t="s">
        <v>1738</v>
      </c>
      <c r="D4036" t="s">
        <v>6901</v>
      </c>
      <c r="E4036" t="s">
        <v>1706</v>
      </c>
    </row>
    <row r="4037" spans="1:5">
      <c r="A4037" t="s">
        <v>5635</v>
      </c>
      <c r="B4037" t="s">
        <v>5</v>
      </c>
      <c r="C4037" t="s">
        <v>1738</v>
      </c>
      <c r="D4037" t="s">
        <v>6901</v>
      </c>
      <c r="E4037" t="s">
        <v>1707</v>
      </c>
    </row>
    <row r="4038" spans="1:5">
      <c r="A4038" t="s">
        <v>5636</v>
      </c>
      <c r="B4038" t="s">
        <v>5</v>
      </c>
      <c r="C4038" t="s">
        <v>1738</v>
      </c>
      <c r="D4038" t="s">
        <v>6901</v>
      </c>
      <c r="E4038" t="s">
        <v>1708</v>
      </c>
    </row>
    <row r="4039" spans="1:5">
      <c r="A4039" t="s">
        <v>5637</v>
      </c>
      <c r="B4039" t="s">
        <v>5</v>
      </c>
      <c r="C4039" t="s">
        <v>1738</v>
      </c>
      <c r="D4039" t="s">
        <v>6901</v>
      </c>
      <c r="E4039" t="s">
        <v>1709</v>
      </c>
    </row>
    <row r="4040" spans="1:5">
      <c r="A4040" t="s">
        <v>5638</v>
      </c>
      <c r="B4040" t="s">
        <v>5</v>
      </c>
      <c r="C4040" t="s">
        <v>1738</v>
      </c>
      <c r="D4040" t="s">
        <v>6901</v>
      </c>
      <c r="E4040" t="s">
        <v>1710</v>
      </c>
    </row>
    <row r="4041" spans="1:5">
      <c r="A4041" t="s">
        <v>5639</v>
      </c>
      <c r="B4041" t="s">
        <v>5</v>
      </c>
      <c r="C4041" t="s">
        <v>1738</v>
      </c>
      <c r="D4041" t="s">
        <v>6901</v>
      </c>
      <c r="E4041" t="s">
        <v>1711</v>
      </c>
    </row>
    <row r="4042" spans="1:5">
      <c r="A4042" t="s">
        <v>5640</v>
      </c>
      <c r="B4042" t="s">
        <v>5</v>
      </c>
      <c r="C4042" t="s">
        <v>1738</v>
      </c>
      <c r="D4042" t="s">
        <v>6901</v>
      </c>
      <c r="E4042" t="s">
        <v>1712</v>
      </c>
    </row>
    <row r="4043" spans="1:5">
      <c r="A4043" t="s">
        <v>5641</v>
      </c>
      <c r="B4043" t="s">
        <v>5</v>
      </c>
      <c r="C4043" t="s">
        <v>1738</v>
      </c>
      <c r="D4043" t="s">
        <v>6901</v>
      </c>
      <c r="E4043" t="s">
        <v>1713</v>
      </c>
    </row>
    <row r="4044" spans="1:5">
      <c r="A4044" t="s">
        <v>5642</v>
      </c>
      <c r="B4044" t="s">
        <v>5</v>
      </c>
      <c r="C4044" t="s">
        <v>1738</v>
      </c>
      <c r="D4044" t="s">
        <v>6901</v>
      </c>
      <c r="E4044" t="s">
        <v>1714</v>
      </c>
    </row>
    <row r="4045" spans="1:5">
      <c r="A4045" t="s">
        <v>5643</v>
      </c>
      <c r="B4045" t="s">
        <v>5</v>
      </c>
      <c r="C4045" t="s">
        <v>1738</v>
      </c>
      <c r="D4045" t="s">
        <v>6901</v>
      </c>
      <c r="E4045" t="s">
        <v>1715</v>
      </c>
    </row>
    <row r="4046" spans="1:5">
      <c r="A4046" t="s">
        <v>5644</v>
      </c>
      <c r="B4046" t="s">
        <v>5</v>
      </c>
      <c r="C4046" t="s">
        <v>1738</v>
      </c>
      <c r="D4046" t="s">
        <v>6902</v>
      </c>
      <c r="E4046" t="s">
        <v>1702</v>
      </c>
    </row>
    <row r="4047" spans="1:5">
      <c r="A4047" t="s">
        <v>5645</v>
      </c>
      <c r="B4047" t="s">
        <v>5</v>
      </c>
      <c r="C4047" t="s">
        <v>1738</v>
      </c>
      <c r="D4047" t="s">
        <v>6902</v>
      </c>
      <c r="E4047" t="s">
        <v>1705</v>
      </c>
    </row>
    <row r="4048" spans="1:5">
      <c r="A4048" t="s">
        <v>5646</v>
      </c>
      <c r="B4048" t="s">
        <v>5</v>
      </c>
      <c r="C4048" t="s">
        <v>1738</v>
      </c>
      <c r="D4048" t="s">
        <v>6902</v>
      </c>
      <c r="E4048" t="s">
        <v>1706</v>
      </c>
    </row>
    <row r="4049" spans="1:5">
      <c r="A4049" t="s">
        <v>5647</v>
      </c>
      <c r="B4049" t="s">
        <v>5</v>
      </c>
      <c r="C4049" t="s">
        <v>1738</v>
      </c>
      <c r="D4049" t="s">
        <v>6902</v>
      </c>
      <c r="E4049" t="s">
        <v>1707</v>
      </c>
    </row>
    <row r="4050" spans="1:5">
      <c r="A4050" t="s">
        <v>5648</v>
      </c>
      <c r="B4050" t="s">
        <v>5</v>
      </c>
      <c r="C4050" t="s">
        <v>1738</v>
      </c>
      <c r="D4050" t="s">
        <v>6902</v>
      </c>
      <c r="E4050" t="s">
        <v>1708</v>
      </c>
    </row>
    <row r="4051" spans="1:5">
      <c r="A4051" t="s">
        <v>5649</v>
      </c>
      <c r="B4051" t="s">
        <v>5</v>
      </c>
      <c r="C4051" t="s">
        <v>1738</v>
      </c>
      <c r="D4051" t="s">
        <v>6902</v>
      </c>
      <c r="E4051" t="s">
        <v>1709</v>
      </c>
    </row>
    <row r="4052" spans="1:5">
      <c r="A4052" t="s">
        <v>5650</v>
      </c>
      <c r="B4052" t="s">
        <v>5</v>
      </c>
      <c r="C4052" t="s">
        <v>1738</v>
      </c>
      <c r="D4052" t="s">
        <v>6902</v>
      </c>
      <c r="E4052" t="s">
        <v>1710</v>
      </c>
    </row>
    <row r="4053" spans="1:5">
      <c r="A4053" t="s">
        <v>5651</v>
      </c>
      <c r="B4053" t="s">
        <v>5</v>
      </c>
      <c r="C4053" t="s">
        <v>1738</v>
      </c>
      <c r="D4053" t="s">
        <v>6902</v>
      </c>
      <c r="E4053" t="s">
        <v>1711</v>
      </c>
    </row>
    <row r="4054" spans="1:5">
      <c r="A4054" t="s">
        <v>5652</v>
      </c>
      <c r="B4054" t="s">
        <v>5</v>
      </c>
      <c r="C4054" t="s">
        <v>1738</v>
      </c>
      <c r="D4054" t="s">
        <v>6902</v>
      </c>
      <c r="E4054" t="s">
        <v>1712</v>
      </c>
    </row>
    <row r="4055" spans="1:5">
      <c r="A4055" t="s">
        <v>5653</v>
      </c>
      <c r="B4055" t="s">
        <v>5</v>
      </c>
      <c r="C4055" t="s">
        <v>1738</v>
      </c>
      <c r="D4055" t="s">
        <v>6902</v>
      </c>
      <c r="E4055" t="s">
        <v>1713</v>
      </c>
    </row>
    <row r="4056" spans="1:5">
      <c r="A4056" t="s">
        <v>5654</v>
      </c>
      <c r="B4056" t="s">
        <v>5</v>
      </c>
      <c r="C4056" t="s">
        <v>1738</v>
      </c>
      <c r="D4056" t="s">
        <v>6902</v>
      </c>
      <c r="E4056" t="s">
        <v>1714</v>
      </c>
    </row>
    <row r="4057" spans="1:5">
      <c r="A4057" t="s">
        <v>5655</v>
      </c>
      <c r="B4057" t="s">
        <v>5</v>
      </c>
      <c r="C4057" t="s">
        <v>1738</v>
      </c>
      <c r="D4057" t="s">
        <v>6902</v>
      </c>
      <c r="E4057" t="s">
        <v>1715</v>
      </c>
    </row>
    <row r="4058" spans="1:5">
      <c r="A4058" t="s">
        <v>5656</v>
      </c>
      <c r="B4058" t="s">
        <v>5</v>
      </c>
      <c r="C4058" t="s">
        <v>1738</v>
      </c>
      <c r="D4058" t="s">
        <v>6903</v>
      </c>
      <c r="E4058" t="s">
        <v>1702</v>
      </c>
    </row>
    <row r="4059" spans="1:5">
      <c r="A4059" t="s">
        <v>5657</v>
      </c>
      <c r="B4059" t="s">
        <v>5</v>
      </c>
      <c r="C4059" t="s">
        <v>1738</v>
      </c>
      <c r="D4059" t="s">
        <v>6903</v>
      </c>
      <c r="E4059" t="s">
        <v>1705</v>
      </c>
    </row>
    <row r="4060" spans="1:5">
      <c r="A4060" t="s">
        <v>5658</v>
      </c>
      <c r="B4060" t="s">
        <v>5</v>
      </c>
      <c r="C4060" t="s">
        <v>1738</v>
      </c>
      <c r="D4060" t="s">
        <v>6903</v>
      </c>
      <c r="E4060" t="s">
        <v>1706</v>
      </c>
    </row>
    <row r="4061" spans="1:5">
      <c r="A4061" t="s">
        <v>5659</v>
      </c>
      <c r="B4061" t="s">
        <v>5</v>
      </c>
      <c r="C4061" t="s">
        <v>1738</v>
      </c>
      <c r="D4061" t="s">
        <v>6903</v>
      </c>
      <c r="E4061" t="s">
        <v>1707</v>
      </c>
    </row>
    <row r="4062" spans="1:5">
      <c r="A4062" t="s">
        <v>5660</v>
      </c>
      <c r="B4062" t="s">
        <v>5</v>
      </c>
      <c r="C4062" t="s">
        <v>1738</v>
      </c>
      <c r="D4062" t="s">
        <v>6903</v>
      </c>
      <c r="E4062" t="s">
        <v>1708</v>
      </c>
    </row>
    <row r="4063" spans="1:5">
      <c r="A4063" t="s">
        <v>5661</v>
      </c>
      <c r="B4063" t="s">
        <v>5</v>
      </c>
      <c r="C4063" t="s">
        <v>1738</v>
      </c>
      <c r="D4063" t="s">
        <v>6903</v>
      </c>
      <c r="E4063" t="s">
        <v>1709</v>
      </c>
    </row>
    <row r="4064" spans="1:5">
      <c r="A4064" t="s">
        <v>5662</v>
      </c>
      <c r="B4064" t="s">
        <v>5</v>
      </c>
      <c r="C4064" t="s">
        <v>1738</v>
      </c>
      <c r="D4064" t="s">
        <v>6903</v>
      </c>
      <c r="E4064" t="s">
        <v>1710</v>
      </c>
    </row>
    <row r="4065" spans="1:5">
      <c r="A4065" t="s">
        <v>5663</v>
      </c>
      <c r="B4065" t="s">
        <v>5</v>
      </c>
      <c r="C4065" t="s">
        <v>1738</v>
      </c>
      <c r="D4065" t="s">
        <v>6903</v>
      </c>
      <c r="E4065" t="s">
        <v>1711</v>
      </c>
    </row>
    <row r="4066" spans="1:5">
      <c r="A4066" t="s">
        <v>5664</v>
      </c>
      <c r="B4066" t="s">
        <v>5</v>
      </c>
      <c r="C4066" t="s">
        <v>1738</v>
      </c>
      <c r="D4066" t="s">
        <v>6903</v>
      </c>
      <c r="E4066" t="s">
        <v>1712</v>
      </c>
    </row>
    <row r="4067" spans="1:5">
      <c r="A4067" t="s">
        <v>5665</v>
      </c>
      <c r="B4067" t="s">
        <v>5</v>
      </c>
      <c r="C4067" t="s">
        <v>1738</v>
      </c>
      <c r="D4067" t="s">
        <v>6903</v>
      </c>
      <c r="E4067" t="s">
        <v>1713</v>
      </c>
    </row>
    <row r="4068" spans="1:5">
      <c r="A4068" t="s">
        <v>5666</v>
      </c>
      <c r="B4068" t="s">
        <v>5</v>
      </c>
      <c r="C4068" t="s">
        <v>1738</v>
      </c>
      <c r="D4068" t="s">
        <v>6903</v>
      </c>
      <c r="E4068" t="s">
        <v>1714</v>
      </c>
    </row>
    <row r="4069" spans="1:5">
      <c r="A4069" t="s">
        <v>5667</v>
      </c>
      <c r="B4069" t="s">
        <v>5</v>
      </c>
      <c r="C4069" t="s">
        <v>1738</v>
      </c>
      <c r="D4069" t="s">
        <v>6903</v>
      </c>
      <c r="E4069" t="s">
        <v>1715</v>
      </c>
    </row>
    <row r="4070" spans="1:5">
      <c r="A4070" t="s">
        <v>5668</v>
      </c>
      <c r="B4070" t="s">
        <v>5</v>
      </c>
      <c r="C4070" t="s">
        <v>1738</v>
      </c>
      <c r="D4070" t="s">
        <v>6904</v>
      </c>
      <c r="E4070" t="s">
        <v>1702</v>
      </c>
    </row>
    <row r="4071" spans="1:5">
      <c r="A4071" t="s">
        <v>5669</v>
      </c>
      <c r="B4071" t="s">
        <v>5</v>
      </c>
      <c r="C4071" t="s">
        <v>1738</v>
      </c>
      <c r="D4071" t="s">
        <v>6904</v>
      </c>
      <c r="E4071" t="s">
        <v>1705</v>
      </c>
    </row>
    <row r="4072" spans="1:5">
      <c r="A4072" t="s">
        <v>5670</v>
      </c>
      <c r="B4072" t="s">
        <v>5</v>
      </c>
      <c r="C4072" t="s">
        <v>1738</v>
      </c>
      <c r="D4072" t="s">
        <v>6904</v>
      </c>
      <c r="E4072" t="s">
        <v>1706</v>
      </c>
    </row>
    <row r="4073" spans="1:5">
      <c r="A4073" t="s">
        <v>5671</v>
      </c>
      <c r="B4073" t="s">
        <v>5</v>
      </c>
      <c r="C4073" t="s">
        <v>1738</v>
      </c>
      <c r="D4073" t="s">
        <v>6904</v>
      </c>
      <c r="E4073" t="s">
        <v>1707</v>
      </c>
    </row>
    <row r="4074" spans="1:5">
      <c r="A4074" t="s">
        <v>5672</v>
      </c>
      <c r="B4074" t="s">
        <v>5</v>
      </c>
      <c r="C4074" t="s">
        <v>1738</v>
      </c>
      <c r="D4074" t="s">
        <v>6904</v>
      </c>
      <c r="E4074" t="s">
        <v>1708</v>
      </c>
    </row>
    <row r="4075" spans="1:5">
      <c r="A4075" t="s">
        <v>5673</v>
      </c>
      <c r="B4075" t="s">
        <v>5</v>
      </c>
      <c r="C4075" t="s">
        <v>1738</v>
      </c>
      <c r="D4075" t="s">
        <v>6904</v>
      </c>
      <c r="E4075" t="s">
        <v>1709</v>
      </c>
    </row>
    <row r="4076" spans="1:5">
      <c r="A4076" t="s">
        <v>5674</v>
      </c>
      <c r="B4076" t="s">
        <v>5</v>
      </c>
      <c r="C4076" t="s">
        <v>1738</v>
      </c>
      <c r="D4076" t="s">
        <v>6904</v>
      </c>
      <c r="E4076" t="s">
        <v>1710</v>
      </c>
    </row>
    <row r="4077" spans="1:5">
      <c r="A4077" t="s">
        <v>5675</v>
      </c>
      <c r="B4077" t="s">
        <v>5</v>
      </c>
      <c r="C4077" t="s">
        <v>1738</v>
      </c>
      <c r="D4077" t="s">
        <v>6904</v>
      </c>
      <c r="E4077" t="s">
        <v>1711</v>
      </c>
    </row>
    <row r="4078" spans="1:5">
      <c r="A4078" t="s">
        <v>5676</v>
      </c>
      <c r="B4078" t="s">
        <v>5</v>
      </c>
      <c r="C4078" t="s">
        <v>1738</v>
      </c>
      <c r="D4078" t="s">
        <v>6904</v>
      </c>
      <c r="E4078" t="s">
        <v>1712</v>
      </c>
    </row>
    <row r="4079" spans="1:5">
      <c r="A4079" t="s">
        <v>5677</v>
      </c>
      <c r="B4079" t="s">
        <v>5</v>
      </c>
      <c r="C4079" t="s">
        <v>1738</v>
      </c>
      <c r="D4079" t="s">
        <v>6904</v>
      </c>
      <c r="E4079" t="s">
        <v>1713</v>
      </c>
    </row>
    <row r="4080" spans="1:5">
      <c r="A4080" t="s">
        <v>5678</v>
      </c>
      <c r="B4080" t="s">
        <v>5</v>
      </c>
      <c r="C4080" t="s">
        <v>1738</v>
      </c>
      <c r="D4080" t="s">
        <v>6904</v>
      </c>
      <c r="E4080" t="s">
        <v>1714</v>
      </c>
    </row>
    <row r="4081" spans="1:5">
      <c r="A4081" t="s">
        <v>5679</v>
      </c>
      <c r="B4081" t="s">
        <v>5</v>
      </c>
      <c r="C4081" t="s">
        <v>1738</v>
      </c>
      <c r="D4081" t="s">
        <v>6904</v>
      </c>
      <c r="E4081" t="s">
        <v>1715</v>
      </c>
    </row>
    <row r="4082" spans="1:5">
      <c r="A4082" t="s">
        <v>5680</v>
      </c>
      <c r="B4082" t="s">
        <v>5</v>
      </c>
      <c r="C4082" t="s">
        <v>1739</v>
      </c>
      <c r="D4082" t="s">
        <v>6880</v>
      </c>
      <c r="E4082" t="s">
        <v>1702</v>
      </c>
    </row>
    <row r="4083" spans="1:5">
      <c r="A4083" t="s">
        <v>5681</v>
      </c>
      <c r="B4083" t="s">
        <v>5</v>
      </c>
      <c r="C4083" t="s">
        <v>1739</v>
      </c>
      <c r="D4083" t="s">
        <v>6880</v>
      </c>
      <c r="E4083" t="s">
        <v>1705</v>
      </c>
    </row>
    <row r="4084" spans="1:5">
      <c r="A4084" t="s">
        <v>5682</v>
      </c>
      <c r="B4084" t="s">
        <v>5</v>
      </c>
      <c r="C4084" t="s">
        <v>1739</v>
      </c>
      <c r="D4084" t="s">
        <v>6880</v>
      </c>
      <c r="E4084" t="s">
        <v>1706</v>
      </c>
    </row>
    <row r="4085" spans="1:5">
      <c r="A4085" t="s">
        <v>5683</v>
      </c>
      <c r="B4085" t="s">
        <v>5</v>
      </c>
      <c r="C4085" t="s">
        <v>1739</v>
      </c>
      <c r="D4085" t="s">
        <v>6880</v>
      </c>
      <c r="E4085" t="s">
        <v>1707</v>
      </c>
    </row>
    <row r="4086" spans="1:5">
      <c r="A4086" t="s">
        <v>5684</v>
      </c>
      <c r="B4086" t="s">
        <v>5</v>
      </c>
      <c r="C4086" t="s">
        <v>1739</v>
      </c>
      <c r="D4086" t="s">
        <v>6880</v>
      </c>
      <c r="E4086" t="s">
        <v>1708</v>
      </c>
    </row>
    <row r="4087" spans="1:5">
      <c r="A4087" t="s">
        <v>5685</v>
      </c>
      <c r="B4087" t="s">
        <v>5</v>
      </c>
      <c r="C4087" t="s">
        <v>1739</v>
      </c>
      <c r="D4087" t="s">
        <v>6880</v>
      </c>
      <c r="E4087" t="s">
        <v>1709</v>
      </c>
    </row>
    <row r="4088" spans="1:5">
      <c r="A4088" t="s">
        <v>5686</v>
      </c>
      <c r="B4088" t="s">
        <v>5</v>
      </c>
      <c r="C4088" t="s">
        <v>1739</v>
      </c>
      <c r="D4088" t="s">
        <v>6880</v>
      </c>
      <c r="E4088" t="s">
        <v>1710</v>
      </c>
    </row>
    <row r="4089" spans="1:5">
      <c r="A4089" t="s">
        <v>5687</v>
      </c>
      <c r="B4089" t="s">
        <v>5</v>
      </c>
      <c r="C4089" t="s">
        <v>1739</v>
      </c>
      <c r="D4089" t="s">
        <v>6880</v>
      </c>
      <c r="E4089" t="s">
        <v>1711</v>
      </c>
    </row>
    <row r="4090" spans="1:5">
      <c r="A4090" t="s">
        <v>5688</v>
      </c>
      <c r="B4090" t="s">
        <v>5</v>
      </c>
      <c r="C4090" t="s">
        <v>1739</v>
      </c>
      <c r="D4090" t="s">
        <v>6880</v>
      </c>
      <c r="E4090" t="s">
        <v>1712</v>
      </c>
    </row>
    <row r="4091" spans="1:5">
      <c r="A4091" t="s">
        <v>5689</v>
      </c>
      <c r="B4091" t="s">
        <v>5</v>
      </c>
      <c r="C4091" t="s">
        <v>1739</v>
      </c>
      <c r="D4091" t="s">
        <v>6880</v>
      </c>
      <c r="E4091" t="s">
        <v>1713</v>
      </c>
    </row>
    <row r="4092" spans="1:5">
      <c r="A4092" t="s">
        <v>5690</v>
      </c>
      <c r="B4092" t="s">
        <v>5</v>
      </c>
      <c r="C4092" t="s">
        <v>1739</v>
      </c>
      <c r="D4092" t="s">
        <v>6880</v>
      </c>
      <c r="E4092" t="s">
        <v>1714</v>
      </c>
    </row>
    <row r="4093" spans="1:5">
      <c r="A4093" t="s">
        <v>5691</v>
      </c>
      <c r="B4093" t="s">
        <v>5</v>
      </c>
      <c r="C4093" t="s">
        <v>1739</v>
      </c>
      <c r="D4093" t="s">
        <v>6880</v>
      </c>
      <c r="E4093" t="s">
        <v>1715</v>
      </c>
    </row>
    <row r="4094" spans="1:5">
      <c r="A4094" t="s">
        <v>5692</v>
      </c>
      <c r="B4094" t="s">
        <v>5</v>
      </c>
      <c r="C4094" t="s">
        <v>1739</v>
      </c>
      <c r="D4094" t="s">
        <v>6881</v>
      </c>
      <c r="E4094" t="s">
        <v>1702</v>
      </c>
    </row>
    <row r="4095" spans="1:5">
      <c r="A4095" t="s">
        <v>5693</v>
      </c>
      <c r="B4095" t="s">
        <v>5</v>
      </c>
      <c r="C4095" t="s">
        <v>1739</v>
      </c>
      <c r="D4095" t="s">
        <v>6881</v>
      </c>
      <c r="E4095" t="s">
        <v>1705</v>
      </c>
    </row>
    <row r="4096" spans="1:5">
      <c r="A4096" t="s">
        <v>5694</v>
      </c>
      <c r="B4096" t="s">
        <v>5</v>
      </c>
      <c r="C4096" t="s">
        <v>1739</v>
      </c>
      <c r="D4096" t="s">
        <v>6881</v>
      </c>
      <c r="E4096" t="s">
        <v>1706</v>
      </c>
    </row>
    <row r="4097" spans="1:5">
      <c r="A4097" t="s">
        <v>5695</v>
      </c>
      <c r="B4097" t="s">
        <v>5</v>
      </c>
      <c r="C4097" t="s">
        <v>1739</v>
      </c>
      <c r="D4097" t="s">
        <v>6881</v>
      </c>
      <c r="E4097" t="s">
        <v>1707</v>
      </c>
    </row>
    <row r="4098" spans="1:5">
      <c r="A4098" t="s">
        <v>5696</v>
      </c>
      <c r="B4098" t="s">
        <v>5</v>
      </c>
      <c r="C4098" t="s">
        <v>1739</v>
      </c>
      <c r="D4098" t="s">
        <v>6881</v>
      </c>
      <c r="E4098" t="s">
        <v>1708</v>
      </c>
    </row>
    <row r="4099" spans="1:5">
      <c r="A4099" t="s">
        <v>5697</v>
      </c>
      <c r="B4099" t="s">
        <v>5</v>
      </c>
      <c r="C4099" t="s">
        <v>1739</v>
      </c>
      <c r="D4099" t="s">
        <v>6881</v>
      </c>
      <c r="E4099" t="s">
        <v>1709</v>
      </c>
    </row>
    <row r="4100" spans="1:5">
      <c r="A4100" t="s">
        <v>5698</v>
      </c>
      <c r="B4100" t="s">
        <v>5</v>
      </c>
      <c r="C4100" t="s">
        <v>1739</v>
      </c>
      <c r="D4100" t="s">
        <v>6881</v>
      </c>
      <c r="E4100" t="s">
        <v>1710</v>
      </c>
    </row>
    <row r="4101" spans="1:5">
      <c r="A4101" t="s">
        <v>5699</v>
      </c>
      <c r="B4101" t="s">
        <v>5</v>
      </c>
      <c r="C4101" t="s">
        <v>1739</v>
      </c>
      <c r="D4101" t="s">
        <v>6881</v>
      </c>
      <c r="E4101" t="s">
        <v>1711</v>
      </c>
    </row>
    <row r="4102" spans="1:5">
      <c r="A4102" t="s">
        <v>5700</v>
      </c>
      <c r="B4102" t="s">
        <v>5</v>
      </c>
      <c r="C4102" t="s">
        <v>1739</v>
      </c>
      <c r="D4102" t="s">
        <v>6881</v>
      </c>
      <c r="E4102" t="s">
        <v>1712</v>
      </c>
    </row>
    <row r="4103" spans="1:5">
      <c r="A4103" t="s">
        <v>5701</v>
      </c>
      <c r="B4103" t="s">
        <v>5</v>
      </c>
      <c r="C4103" t="s">
        <v>1739</v>
      </c>
      <c r="D4103" t="s">
        <v>6881</v>
      </c>
      <c r="E4103" t="s">
        <v>1713</v>
      </c>
    </row>
    <row r="4104" spans="1:5">
      <c r="A4104" t="s">
        <v>5702</v>
      </c>
      <c r="B4104" t="s">
        <v>5</v>
      </c>
      <c r="C4104" t="s">
        <v>1739</v>
      </c>
      <c r="D4104" t="s">
        <v>6881</v>
      </c>
      <c r="E4104" t="s">
        <v>1714</v>
      </c>
    </row>
    <row r="4105" spans="1:5">
      <c r="A4105" t="s">
        <v>5703</v>
      </c>
      <c r="B4105" t="s">
        <v>5</v>
      </c>
      <c r="C4105" t="s">
        <v>1739</v>
      </c>
      <c r="D4105" t="s">
        <v>6881</v>
      </c>
      <c r="E4105" t="s">
        <v>1715</v>
      </c>
    </row>
    <row r="4106" spans="1:5">
      <c r="A4106" t="s">
        <v>5704</v>
      </c>
      <c r="B4106" t="s">
        <v>5</v>
      </c>
      <c r="C4106" t="s">
        <v>1739</v>
      </c>
      <c r="D4106" t="s">
        <v>6882</v>
      </c>
      <c r="E4106" t="s">
        <v>1702</v>
      </c>
    </row>
    <row r="4107" spans="1:5">
      <c r="A4107" t="s">
        <v>5705</v>
      </c>
      <c r="B4107" t="s">
        <v>5</v>
      </c>
      <c r="C4107" t="s">
        <v>1739</v>
      </c>
      <c r="D4107" t="s">
        <v>6882</v>
      </c>
      <c r="E4107" t="s">
        <v>1705</v>
      </c>
    </row>
    <row r="4108" spans="1:5">
      <c r="A4108" t="s">
        <v>5706</v>
      </c>
      <c r="B4108" t="s">
        <v>5</v>
      </c>
      <c r="C4108" t="s">
        <v>1739</v>
      </c>
      <c r="D4108" t="s">
        <v>6882</v>
      </c>
      <c r="E4108" t="s">
        <v>1706</v>
      </c>
    </row>
    <row r="4109" spans="1:5">
      <c r="A4109" t="s">
        <v>5707</v>
      </c>
      <c r="B4109" t="s">
        <v>5</v>
      </c>
      <c r="C4109" t="s">
        <v>1739</v>
      </c>
      <c r="D4109" t="s">
        <v>6882</v>
      </c>
      <c r="E4109" t="s">
        <v>1707</v>
      </c>
    </row>
    <row r="4110" spans="1:5">
      <c r="A4110" t="s">
        <v>5708</v>
      </c>
      <c r="B4110" t="s">
        <v>5</v>
      </c>
      <c r="C4110" t="s">
        <v>1739</v>
      </c>
      <c r="D4110" t="s">
        <v>6882</v>
      </c>
      <c r="E4110" t="s">
        <v>1708</v>
      </c>
    </row>
    <row r="4111" spans="1:5">
      <c r="A4111" t="s">
        <v>5709</v>
      </c>
      <c r="B4111" t="s">
        <v>5</v>
      </c>
      <c r="C4111" t="s">
        <v>1739</v>
      </c>
      <c r="D4111" t="s">
        <v>6882</v>
      </c>
      <c r="E4111" t="s">
        <v>1709</v>
      </c>
    </row>
    <row r="4112" spans="1:5">
      <c r="A4112" t="s">
        <v>5710</v>
      </c>
      <c r="B4112" t="s">
        <v>5</v>
      </c>
      <c r="C4112" t="s">
        <v>1739</v>
      </c>
      <c r="D4112" t="s">
        <v>6882</v>
      </c>
      <c r="E4112" t="s">
        <v>1710</v>
      </c>
    </row>
    <row r="4113" spans="1:5">
      <c r="A4113" t="s">
        <v>5711</v>
      </c>
      <c r="B4113" t="s">
        <v>5</v>
      </c>
      <c r="C4113" t="s">
        <v>1739</v>
      </c>
      <c r="D4113" t="s">
        <v>6882</v>
      </c>
      <c r="E4113" t="s">
        <v>1711</v>
      </c>
    </row>
    <row r="4114" spans="1:5">
      <c r="A4114" t="s">
        <v>5712</v>
      </c>
      <c r="B4114" t="s">
        <v>5</v>
      </c>
      <c r="C4114" t="s">
        <v>1739</v>
      </c>
      <c r="D4114" t="s">
        <v>6882</v>
      </c>
      <c r="E4114" t="s">
        <v>1712</v>
      </c>
    </row>
    <row r="4115" spans="1:5">
      <c r="A4115" t="s">
        <v>5713</v>
      </c>
      <c r="B4115" t="s">
        <v>5</v>
      </c>
      <c r="C4115" t="s">
        <v>1739</v>
      </c>
      <c r="D4115" t="s">
        <v>6882</v>
      </c>
      <c r="E4115" t="s">
        <v>1713</v>
      </c>
    </row>
    <row r="4116" spans="1:5">
      <c r="A4116" t="s">
        <v>5714</v>
      </c>
      <c r="B4116" t="s">
        <v>5</v>
      </c>
      <c r="C4116" t="s">
        <v>1739</v>
      </c>
      <c r="D4116" t="s">
        <v>6882</v>
      </c>
      <c r="E4116" t="s">
        <v>1714</v>
      </c>
    </row>
    <row r="4117" spans="1:5">
      <c r="A4117" t="s">
        <v>5715</v>
      </c>
      <c r="B4117" t="s">
        <v>5</v>
      </c>
      <c r="C4117" t="s">
        <v>1739</v>
      </c>
      <c r="D4117" t="s">
        <v>6882</v>
      </c>
      <c r="E4117" t="s">
        <v>1715</v>
      </c>
    </row>
    <row r="4118" spans="1:5">
      <c r="A4118" t="s">
        <v>5716</v>
      </c>
      <c r="B4118" t="s">
        <v>5</v>
      </c>
      <c r="C4118" t="s">
        <v>1739</v>
      </c>
      <c r="D4118" t="s">
        <v>6883</v>
      </c>
      <c r="E4118" t="s">
        <v>1702</v>
      </c>
    </row>
    <row r="4119" spans="1:5">
      <c r="A4119" t="s">
        <v>5717</v>
      </c>
      <c r="B4119" t="s">
        <v>5</v>
      </c>
      <c r="C4119" t="s">
        <v>1739</v>
      </c>
      <c r="D4119" t="s">
        <v>6883</v>
      </c>
      <c r="E4119" t="s">
        <v>1705</v>
      </c>
    </row>
    <row r="4120" spans="1:5">
      <c r="A4120" t="s">
        <v>5718</v>
      </c>
      <c r="B4120" t="s">
        <v>5</v>
      </c>
      <c r="C4120" t="s">
        <v>1739</v>
      </c>
      <c r="D4120" t="s">
        <v>6883</v>
      </c>
      <c r="E4120" t="s">
        <v>1706</v>
      </c>
    </row>
    <row r="4121" spans="1:5">
      <c r="A4121" t="s">
        <v>5719</v>
      </c>
      <c r="B4121" t="s">
        <v>5</v>
      </c>
      <c r="C4121" t="s">
        <v>1739</v>
      </c>
      <c r="D4121" t="s">
        <v>6883</v>
      </c>
      <c r="E4121" t="s">
        <v>1707</v>
      </c>
    </row>
    <row r="4122" spans="1:5">
      <c r="A4122" t="s">
        <v>5720</v>
      </c>
      <c r="B4122" t="s">
        <v>5</v>
      </c>
      <c r="C4122" t="s">
        <v>1739</v>
      </c>
      <c r="D4122" t="s">
        <v>6883</v>
      </c>
      <c r="E4122" t="s">
        <v>1708</v>
      </c>
    </row>
    <row r="4123" spans="1:5">
      <c r="A4123" t="s">
        <v>5721</v>
      </c>
      <c r="B4123" t="s">
        <v>5</v>
      </c>
      <c r="C4123" t="s">
        <v>1739</v>
      </c>
      <c r="D4123" t="s">
        <v>6883</v>
      </c>
      <c r="E4123" t="s">
        <v>1709</v>
      </c>
    </row>
    <row r="4124" spans="1:5">
      <c r="A4124" t="s">
        <v>5722</v>
      </c>
      <c r="B4124" t="s">
        <v>5</v>
      </c>
      <c r="C4124" t="s">
        <v>1739</v>
      </c>
      <c r="D4124" t="s">
        <v>6883</v>
      </c>
      <c r="E4124" t="s">
        <v>1710</v>
      </c>
    </row>
    <row r="4125" spans="1:5">
      <c r="A4125" t="s">
        <v>5723</v>
      </c>
      <c r="B4125" t="s">
        <v>5</v>
      </c>
      <c r="C4125" t="s">
        <v>1739</v>
      </c>
      <c r="D4125" t="s">
        <v>6883</v>
      </c>
      <c r="E4125" t="s">
        <v>1711</v>
      </c>
    </row>
    <row r="4126" spans="1:5">
      <c r="A4126" t="s">
        <v>5724</v>
      </c>
      <c r="B4126" t="s">
        <v>5</v>
      </c>
      <c r="C4126" t="s">
        <v>1739</v>
      </c>
      <c r="D4126" t="s">
        <v>6883</v>
      </c>
      <c r="E4126" t="s">
        <v>1712</v>
      </c>
    </row>
    <row r="4127" spans="1:5">
      <c r="A4127" t="s">
        <v>5725</v>
      </c>
      <c r="B4127" t="s">
        <v>5</v>
      </c>
      <c r="C4127" t="s">
        <v>1739</v>
      </c>
      <c r="D4127" t="s">
        <v>6883</v>
      </c>
      <c r="E4127" t="s">
        <v>1713</v>
      </c>
    </row>
    <row r="4128" spans="1:5">
      <c r="A4128" t="s">
        <v>5726</v>
      </c>
      <c r="B4128" t="s">
        <v>5</v>
      </c>
      <c r="C4128" t="s">
        <v>1739</v>
      </c>
      <c r="D4128" t="s">
        <v>6883</v>
      </c>
      <c r="E4128" t="s">
        <v>1714</v>
      </c>
    </row>
    <row r="4129" spans="1:5">
      <c r="A4129" t="s">
        <v>5727</v>
      </c>
      <c r="B4129" t="s">
        <v>5</v>
      </c>
      <c r="C4129" t="s">
        <v>1739</v>
      </c>
      <c r="D4129" t="s">
        <v>6883</v>
      </c>
      <c r="E4129" t="s">
        <v>1715</v>
      </c>
    </row>
    <row r="4130" spans="1:5">
      <c r="A4130" t="s">
        <v>5728</v>
      </c>
      <c r="B4130" t="s">
        <v>5</v>
      </c>
      <c r="C4130" t="s">
        <v>1739</v>
      </c>
      <c r="D4130" t="s">
        <v>6884</v>
      </c>
      <c r="E4130" t="s">
        <v>1702</v>
      </c>
    </row>
    <row r="4131" spans="1:5">
      <c r="A4131" t="s">
        <v>5729</v>
      </c>
      <c r="B4131" t="s">
        <v>5</v>
      </c>
      <c r="C4131" t="s">
        <v>1739</v>
      </c>
      <c r="D4131" t="s">
        <v>6884</v>
      </c>
      <c r="E4131" t="s">
        <v>1705</v>
      </c>
    </row>
    <row r="4132" spans="1:5">
      <c r="A4132" t="s">
        <v>5730</v>
      </c>
      <c r="B4132" t="s">
        <v>5</v>
      </c>
      <c r="C4132" t="s">
        <v>1739</v>
      </c>
      <c r="D4132" t="s">
        <v>6884</v>
      </c>
      <c r="E4132" t="s">
        <v>1706</v>
      </c>
    </row>
    <row r="4133" spans="1:5">
      <c r="A4133" t="s">
        <v>5731</v>
      </c>
      <c r="B4133" t="s">
        <v>5</v>
      </c>
      <c r="C4133" t="s">
        <v>1739</v>
      </c>
      <c r="D4133" t="s">
        <v>6884</v>
      </c>
      <c r="E4133" t="s">
        <v>1707</v>
      </c>
    </row>
    <row r="4134" spans="1:5">
      <c r="A4134" t="s">
        <v>5732</v>
      </c>
      <c r="B4134" t="s">
        <v>5</v>
      </c>
      <c r="C4134" t="s">
        <v>1739</v>
      </c>
      <c r="D4134" t="s">
        <v>6884</v>
      </c>
      <c r="E4134" t="s">
        <v>1708</v>
      </c>
    </row>
    <row r="4135" spans="1:5">
      <c r="A4135" t="s">
        <v>5733</v>
      </c>
      <c r="B4135" t="s">
        <v>5</v>
      </c>
      <c r="C4135" t="s">
        <v>1739</v>
      </c>
      <c r="D4135" t="s">
        <v>6884</v>
      </c>
      <c r="E4135" t="s">
        <v>1709</v>
      </c>
    </row>
    <row r="4136" spans="1:5">
      <c r="A4136" t="s">
        <v>5734</v>
      </c>
      <c r="B4136" t="s">
        <v>5</v>
      </c>
      <c r="C4136" t="s">
        <v>1739</v>
      </c>
      <c r="D4136" t="s">
        <v>6884</v>
      </c>
      <c r="E4136" t="s">
        <v>1710</v>
      </c>
    </row>
    <row r="4137" spans="1:5">
      <c r="A4137" t="s">
        <v>5735</v>
      </c>
      <c r="B4137" t="s">
        <v>5</v>
      </c>
      <c r="C4137" t="s">
        <v>1739</v>
      </c>
      <c r="D4137" t="s">
        <v>6884</v>
      </c>
      <c r="E4137" t="s">
        <v>1711</v>
      </c>
    </row>
    <row r="4138" spans="1:5">
      <c r="A4138" t="s">
        <v>5736</v>
      </c>
      <c r="B4138" t="s">
        <v>5</v>
      </c>
      <c r="C4138" t="s">
        <v>1739</v>
      </c>
      <c r="D4138" t="s">
        <v>6884</v>
      </c>
      <c r="E4138" t="s">
        <v>1712</v>
      </c>
    </row>
    <row r="4139" spans="1:5">
      <c r="A4139" t="s">
        <v>5737</v>
      </c>
      <c r="B4139" t="s">
        <v>5</v>
      </c>
      <c r="C4139" t="s">
        <v>1739</v>
      </c>
      <c r="D4139" t="s">
        <v>6884</v>
      </c>
      <c r="E4139" t="s">
        <v>1713</v>
      </c>
    </row>
    <row r="4140" spans="1:5">
      <c r="A4140" t="s">
        <v>5738</v>
      </c>
      <c r="B4140" t="s">
        <v>5</v>
      </c>
      <c r="C4140" t="s">
        <v>1739</v>
      </c>
      <c r="D4140" t="s">
        <v>6884</v>
      </c>
      <c r="E4140" t="s">
        <v>1714</v>
      </c>
    </row>
    <row r="4141" spans="1:5">
      <c r="A4141" t="s">
        <v>5739</v>
      </c>
      <c r="B4141" t="s">
        <v>5</v>
      </c>
      <c r="C4141" t="s">
        <v>1739</v>
      </c>
      <c r="D4141" t="s">
        <v>6884</v>
      </c>
      <c r="E4141" t="s">
        <v>1715</v>
      </c>
    </row>
    <row r="4142" spans="1:5">
      <c r="A4142" t="s">
        <v>5740</v>
      </c>
      <c r="B4142" t="s">
        <v>5</v>
      </c>
      <c r="C4142" t="s">
        <v>1739</v>
      </c>
      <c r="D4142" t="s">
        <v>6885</v>
      </c>
      <c r="E4142" t="s">
        <v>1702</v>
      </c>
    </row>
    <row r="4143" spans="1:5">
      <c r="A4143" t="s">
        <v>5741</v>
      </c>
      <c r="B4143" t="s">
        <v>5</v>
      </c>
      <c r="C4143" t="s">
        <v>1739</v>
      </c>
      <c r="D4143" t="s">
        <v>6885</v>
      </c>
      <c r="E4143" t="s">
        <v>1705</v>
      </c>
    </row>
    <row r="4144" spans="1:5">
      <c r="A4144" t="s">
        <v>5742</v>
      </c>
      <c r="B4144" t="s">
        <v>5</v>
      </c>
      <c r="C4144" t="s">
        <v>1739</v>
      </c>
      <c r="D4144" t="s">
        <v>6885</v>
      </c>
      <c r="E4144" t="s">
        <v>1706</v>
      </c>
    </row>
    <row r="4145" spans="1:5">
      <c r="A4145" t="s">
        <v>5743</v>
      </c>
      <c r="B4145" t="s">
        <v>5</v>
      </c>
      <c r="C4145" t="s">
        <v>1739</v>
      </c>
      <c r="D4145" t="s">
        <v>6885</v>
      </c>
      <c r="E4145" t="s">
        <v>1707</v>
      </c>
    </row>
    <row r="4146" spans="1:5">
      <c r="A4146" t="s">
        <v>5744</v>
      </c>
      <c r="B4146" t="s">
        <v>5</v>
      </c>
      <c r="C4146" t="s">
        <v>1739</v>
      </c>
      <c r="D4146" t="s">
        <v>6885</v>
      </c>
      <c r="E4146" t="s">
        <v>1708</v>
      </c>
    </row>
    <row r="4147" spans="1:5">
      <c r="A4147" t="s">
        <v>5745</v>
      </c>
      <c r="B4147" t="s">
        <v>5</v>
      </c>
      <c r="C4147" t="s">
        <v>1739</v>
      </c>
      <c r="D4147" t="s">
        <v>6885</v>
      </c>
      <c r="E4147" t="s">
        <v>1709</v>
      </c>
    </row>
    <row r="4148" spans="1:5">
      <c r="A4148" t="s">
        <v>5746</v>
      </c>
      <c r="B4148" t="s">
        <v>5</v>
      </c>
      <c r="C4148" t="s">
        <v>1739</v>
      </c>
      <c r="D4148" t="s">
        <v>6885</v>
      </c>
      <c r="E4148" t="s">
        <v>1710</v>
      </c>
    </row>
    <row r="4149" spans="1:5">
      <c r="A4149" t="s">
        <v>5747</v>
      </c>
      <c r="B4149" t="s">
        <v>5</v>
      </c>
      <c r="C4149" t="s">
        <v>1739</v>
      </c>
      <c r="D4149" t="s">
        <v>6885</v>
      </c>
      <c r="E4149" t="s">
        <v>1711</v>
      </c>
    </row>
    <row r="4150" spans="1:5">
      <c r="A4150" t="s">
        <v>5748</v>
      </c>
      <c r="B4150" t="s">
        <v>5</v>
      </c>
      <c r="C4150" t="s">
        <v>1739</v>
      </c>
      <c r="D4150" t="s">
        <v>6885</v>
      </c>
      <c r="E4150" t="s">
        <v>1712</v>
      </c>
    </row>
    <row r="4151" spans="1:5">
      <c r="A4151" t="s">
        <v>5749</v>
      </c>
      <c r="B4151" t="s">
        <v>5</v>
      </c>
      <c r="C4151" t="s">
        <v>1739</v>
      </c>
      <c r="D4151" t="s">
        <v>6885</v>
      </c>
      <c r="E4151" t="s">
        <v>1713</v>
      </c>
    </row>
    <row r="4152" spans="1:5">
      <c r="A4152" t="s">
        <v>5750</v>
      </c>
      <c r="B4152" t="s">
        <v>5</v>
      </c>
      <c r="C4152" t="s">
        <v>1739</v>
      </c>
      <c r="D4152" t="s">
        <v>6885</v>
      </c>
      <c r="E4152" t="s">
        <v>1714</v>
      </c>
    </row>
    <row r="4153" spans="1:5">
      <c r="A4153" t="s">
        <v>5751</v>
      </c>
      <c r="B4153" t="s">
        <v>5</v>
      </c>
      <c r="C4153" t="s">
        <v>1739</v>
      </c>
      <c r="D4153" t="s">
        <v>6885</v>
      </c>
      <c r="E4153" t="s">
        <v>1715</v>
      </c>
    </row>
    <row r="4154" spans="1:5">
      <c r="A4154" t="s">
        <v>5752</v>
      </c>
      <c r="B4154" t="s">
        <v>5</v>
      </c>
      <c r="C4154" t="s">
        <v>1739</v>
      </c>
      <c r="D4154" t="s">
        <v>6886</v>
      </c>
      <c r="E4154" t="s">
        <v>1702</v>
      </c>
    </row>
    <row r="4155" spans="1:5">
      <c r="A4155" t="s">
        <v>5753</v>
      </c>
      <c r="B4155" t="s">
        <v>5</v>
      </c>
      <c r="C4155" t="s">
        <v>1739</v>
      </c>
      <c r="D4155" t="s">
        <v>6886</v>
      </c>
      <c r="E4155" t="s">
        <v>1705</v>
      </c>
    </row>
    <row r="4156" spans="1:5">
      <c r="A4156" t="s">
        <v>5754</v>
      </c>
      <c r="B4156" t="s">
        <v>5</v>
      </c>
      <c r="C4156" t="s">
        <v>1739</v>
      </c>
      <c r="D4156" t="s">
        <v>6886</v>
      </c>
      <c r="E4156" t="s">
        <v>1706</v>
      </c>
    </row>
    <row r="4157" spans="1:5">
      <c r="A4157" t="s">
        <v>5755</v>
      </c>
      <c r="B4157" t="s">
        <v>5</v>
      </c>
      <c r="C4157" t="s">
        <v>1739</v>
      </c>
      <c r="D4157" t="s">
        <v>6886</v>
      </c>
      <c r="E4157" t="s">
        <v>1707</v>
      </c>
    </row>
    <row r="4158" spans="1:5">
      <c r="A4158" t="s">
        <v>5756</v>
      </c>
      <c r="B4158" t="s">
        <v>5</v>
      </c>
      <c r="C4158" t="s">
        <v>1739</v>
      </c>
      <c r="D4158" t="s">
        <v>6886</v>
      </c>
      <c r="E4158" t="s">
        <v>1708</v>
      </c>
    </row>
    <row r="4159" spans="1:5">
      <c r="A4159" t="s">
        <v>5757</v>
      </c>
      <c r="B4159" t="s">
        <v>5</v>
      </c>
      <c r="C4159" t="s">
        <v>1739</v>
      </c>
      <c r="D4159" t="s">
        <v>6886</v>
      </c>
      <c r="E4159" t="s">
        <v>1709</v>
      </c>
    </row>
    <row r="4160" spans="1:5">
      <c r="A4160" t="s">
        <v>5758</v>
      </c>
      <c r="B4160" t="s">
        <v>5</v>
      </c>
      <c r="C4160" t="s">
        <v>1739</v>
      </c>
      <c r="D4160" t="s">
        <v>6886</v>
      </c>
      <c r="E4160" t="s">
        <v>1710</v>
      </c>
    </row>
    <row r="4161" spans="1:5">
      <c r="A4161" t="s">
        <v>5759</v>
      </c>
      <c r="B4161" t="s">
        <v>5</v>
      </c>
      <c r="C4161" t="s">
        <v>1739</v>
      </c>
      <c r="D4161" t="s">
        <v>6886</v>
      </c>
      <c r="E4161" t="s">
        <v>1711</v>
      </c>
    </row>
    <row r="4162" spans="1:5">
      <c r="A4162" t="s">
        <v>5760</v>
      </c>
      <c r="B4162" t="s">
        <v>5</v>
      </c>
      <c r="C4162" t="s">
        <v>1739</v>
      </c>
      <c r="D4162" t="s">
        <v>6886</v>
      </c>
      <c r="E4162" t="s">
        <v>1712</v>
      </c>
    </row>
    <row r="4163" spans="1:5">
      <c r="A4163" t="s">
        <v>5761</v>
      </c>
      <c r="B4163" t="s">
        <v>5</v>
      </c>
      <c r="C4163" t="s">
        <v>1739</v>
      </c>
      <c r="D4163" t="s">
        <v>6886</v>
      </c>
      <c r="E4163" t="s">
        <v>1713</v>
      </c>
    </row>
    <row r="4164" spans="1:5">
      <c r="A4164" t="s">
        <v>5762</v>
      </c>
      <c r="B4164" t="s">
        <v>5</v>
      </c>
      <c r="C4164" t="s">
        <v>1739</v>
      </c>
      <c r="D4164" t="s">
        <v>6886</v>
      </c>
      <c r="E4164" t="s">
        <v>1714</v>
      </c>
    </row>
    <row r="4165" spans="1:5">
      <c r="A4165" t="s">
        <v>5763</v>
      </c>
      <c r="B4165" t="s">
        <v>5</v>
      </c>
      <c r="C4165" t="s">
        <v>1739</v>
      </c>
      <c r="D4165" t="s">
        <v>6886</v>
      </c>
      <c r="E4165" t="s">
        <v>1715</v>
      </c>
    </row>
    <row r="4166" spans="1:5">
      <c r="A4166" t="s">
        <v>5764</v>
      </c>
      <c r="B4166" t="s">
        <v>5</v>
      </c>
      <c r="C4166" t="s">
        <v>1739</v>
      </c>
      <c r="D4166" t="s">
        <v>6887</v>
      </c>
      <c r="E4166" t="s">
        <v>1702</v>
      </c>
    </row>
    <row r="4167" spans="1:5">
      <c r="A4167" t="s">
        <v>5765</v>
      </c>
      <c r="B4167" t="s">
        <v>5</v>
      </c>
      <c r="C4167" t="s">
        <v>1739</v>
      </c>
      <c r="D4167" t="s">
        <v>6887</v>
      </c>
      <c r="E4167" t="s">
        <v>1705</v>
      </c>
    </row>
    <row r="4168" spans="1:5">
      <c r="A4168" t="s">
        <v>5766</v>
      </c>
      <c r="B4168" t="s">
        <v>5</v>
      </c>
      <c r="C4168" t="s">
        <v>1739</v>
      </c>
      <c r="D4168" t="s">
        <v>6887</v>
      </c>
      <c r="E4168" t="s">
        <v>1706</v>
      </c>
    </row>
    <row r="4169" spans="1:5">
      <c r="A4169" t="s">
        <v>5767</v>
      </c>
      <c r="B4169" t="s">
        <v>5</v>
      </c>
      <c r="C4169" t="s">
        <v>1739</v>
      </c>
      <c r="D4169" t="s">
        <v>6887</v>
      </c>
      <c r="E4169" t="s">
        <v>1707</v>
      </c>
    </row>
    <row r="4170" spans="1:5">
      <c r="A4170" t="s">
        <v>5768</v>
      </c>
      <c r="B4170" t="s">
        <v>5</v>
      </c>
      <c r="C4170" t="s">
        <v>1739</v>
      </c>
      <c r="D4170" t="s">
        <v>6887</v>
      </c>
      <c r="E4170" t="s">
        <v>1708</v>
      </c>
    </row>
    <row r="4171" spans="1:5">
      <c r="A4171" t="s">
        <v>5769</v>
      </c>
      <c r="B4171" t="s">
        <v>5</v>
      </c>
      <c r="C4171" t="s">
        <v>1739</v>
      </c>
      <c r="D4171" t="s">
        <v>6887</v>
      </c>
      <c r="E4171" t="s">
        <v>1709</v>
      </c>
    </row>
    <row r="4172" spans="1:5">
      <c r="A4172" t="s">
        <v>5770</v>
      </c>
      <c r="B4172" t="s">
        <v>5</v>
      </c>
      <c r="C4172" t="s">
        <v>1739</v>
      </c>
      <c r="D4172" t="s">
        <v>6887</v>
      </c>
      <c r="E4172" t="s">
        <v>1710</v>
      </c>
    </row>
    <row r="4173" spans="1:5">
      <c r="A4173" t="s">
        <v>5771</v>
      </c>
      <c r="B4173" t="s">
        <v>5</v>
      </c>
      <c r="C4173" t="s">
        <v>1739</v>
      </c>
      <c r="D4173" t="s">
        <v>6887</v>
      </c>
      <c r="E4173" t="s">
        <v>1711</v>
      </c>
    </row>
    <row r="4174" spans="1:5">
      <c r="A4174" t="s">
        <v>5772</v>
      </c>
      <c r="B4174" t="s">
        <v>5</v>
      </c>
      <c r="C4174" t="s">
        <v>1739</v>
      </c>
      <c r="D4174" t="s">
        <v>6887</v>
      </c>
      <c r="E4174" t="s">
        <v>1712</v>
      </c>
    </row>
    <row r="4175" spans="1:5">
      <c r="A4175" t="s">
        <v>5773</v>
      </c>
      <c r="B4175" t="s">
        <v>5</v>
      </c>
      <c r="C4175" t="s">
        <v>1739</v>
      </c>
      <c r="D4175" t="s">
        <v>6887</v>
      </c>
      <c r="E4175" t="s">
        <v>1713</v>
      </c>
    </row>
    <row r="4176" spans="1:5">
      <c r="A4176" t="s">
        <v>5774</v>
      </c>
      <c r="B4176" t="s">
        <v>5</v>
      </c>
      <c r="C4176" t="s">
        <v>1739</v>
      </c>
      <c r="D4176" t="s">
        <v>6887</v>
      </c>
      <c r="E4176" t="s">
        <v>1714</v>
      </c>
    </row>
    <row r="4177" spans="1:5">
      <c r="A4177" t="s">
        <v>5775</v>
      </c>
      <c r="B4177" t="s">
        <v>5</v>
      </c>
      <c r="C4177" t="s">
        <v>1739</v>
      </c>
      <c r="D4177" t="s">
        <v>6887</v>
      </c>
      <c r="E4177" t="s">
        <v>1715</v>
      </c>
    </row>
    <row r="4178" spans="1:5">
      <c r="A4178" t="s">
        <v>5776</v>
      </c>
      <c r="B4178" t="s">
        <v>5</v>
      </c>
      <c r="C4178" t="s">
        <v>1739</v>
      </c>
      <c r="D4178" t="s">
        <v>6888</v>
      </c>
      <c r="E4178" t="s">
        <v>1702</v>
      </c>
    </row>
    <row r="4179" spans="1:5">
      <c r="A4179" t="s">
        <v>5777</v>
      </c>
      <c r="B4179" t="s">
        <v>5</v>
      </c>
      <c r="C4179" t="s">
        <v>1739</v>
      </c>
      <c r="D4179" t="s">
        <v>6888</v>
      </c>
      <c r="E4179" t="s">
        <v>1705</v>
      </c>
    </row>
    <row r="4180" spans="1:5">
      <c r="A4180" t="s">
        <v>5778</v>
      </c>
      <c r="B4180" t="s">
        <v>5</v>
      </c>
      <c r="C4180" t="s">
        <v>1739</v>
      </c>
      <c r="D4180" t="s">
        <v>6888</v>
      </c>
      <c r="E4180" t="s">
        <v>1706</v>
      </c>
    </row>
    <row r="4181" spans="1:5">
      <c r="A4181" t="s">
        <v>5779</v>
      </c>
      <c r="B4181" t="s">
        <v>5</v>
      </c>
      <c r="C4181" t="s">
        <v>1739</v>
      </c>
      <c r="D4181" t="s">
        <v>6888</v>
      </c>
      <c r="E4181" t="s">
        <v>1707</v>
      </c>
    </row>
    <row r="4182" spans="1:5">
      <c r="A4182" t="s">
        <v>5780</v>
      </c>
      <c r="B4182" t="s">
        <v>5</v>
      </c>
      <c r="C4182" t="s">
        <v>1739</v>
      </c>
      <c r="D4182" t="s">
        <v>6888</v>
      </c>
      <c r="E4182" t="s">
        <v>1708</v>
      </c>
    </row>
    <row r="4183" spans="1:5">
      <c r="A4183" t="s">
        <v>5781</v>
      </c>
      <c r="B4183" t="s">
        <v>5</v>
      </c>
      <c r="C4183" t="s">
        <v>1739</v>
      </c>
      <c r="D4183" t="s">
        <v>6888</v>
      </c>
      <c r="E4183" t="s">
        <v>1709</v>
      </c>
    </row>
    <row r="4184" spans="1:5">
      <c r="A4184" t="s">
        <v>5782</v>
      </c>
      <c r="B4184" t="s">
        <v>5</v>
      </c>
      <c r="C4184" t="s">
        <v>1739</v>
      </c>
      <c r="D4184" t="s">
        <v>6888</v>
      </c>
      <c r="E4184" t="s">
        <v>1710</v>
      </c>
    </row>
    <row r="4185" spans="1:5">
      <c r="A4185" t="s">
        <v>5783</v>
      </c>
      <c r="B4185" t="s">
        <v>5</v>
      </c>
      <c r="C4185" t="s">
        <v>1739</v>
      </c>
      <c r="D4185" t="s">
        <v>6888</v>
      </c>
      <c r="E4185" t="s">
        <v>1711</v>
      </c>
    </row>
    <row r="4186" spans="1:5">
      <c r="A4186" t="s">
        <v>5784</v>
      </c>
      <c r="B4186" t="s">
        <v>5</v>
      </c>
      <c r="C4186" t="s">
        <v>1739</v>
      </c>
      <c r="D4186" t="s">
        <v>6888</v>
      </c>
      <c r="E4186" t="s">
        <v>1712</v>
      </c>
    </row>
    <row r="4187" spans="1:5">
      <c r="A4187" t="s">
        <v>5785</v>
      </c>
      <c r="B4187" t="s">
        <v>5</v>
      </c>
      <c r="C4187" t="s">
        <v>1739</v>
      </c>
      <c r="D4187" t="s">
        <v>6888</v>
      </c>
      <c r="E4187" t="s">
        <v>1713</v>
      </c>
    </row>
    <row r="4188" spans="1:5">
      <c r="A4188" t="s">
        <v>5786</v>
      </c>
      <c r="B4188" t="s">
        <v>5</v>
      </c>
      <c r="C4188" t="s">
        <v>1739</v>
      </c>
      <c r="D4188" t="s">
        <v>6888</v>
      </c>
      <c r="E4188" t="s">
        <v>1714</v>
      </c>
    </row>
    <row r="4189" spans="1:5">
      <c r="A4189" t="s">
        <v>5787</v>
      </c>
      <c r="B4189" t="s">
        <v>5</v>
      </c>
      <c r="C4189" t="s">
        <v>1739</v>
      </c>
      <c r="D4189" t="s">
        <v>6888</v>
      </c>
      <c r="E4189" t="s">
        <v>1715</v>
      </c>
    </row>
    <row r="4190" spans="1:5">
      <c r="A4190" t="s">
        <v>5788</v>
      </c>
      <c r="B4190" t="s">
        <v>5</v>
      </c>
      <c r="C4190" t="s">
        <v>1739</v>
      </c>
      <c r="D4190" t="s">
        <v>6889</v>
      </c>
      <c r="E4190" t="s">
        <v>1702</v>
      </c>
    </row>
    <row r="4191" spans="1:5">
      <c r="A4191" t="s">
        <v>5789</v>
      </c>
      <c r="B4191" t="s">
        <v>5</v>
      </c>
      <c r="C4191" t="s">
        <v>1739</v>
      </c>
      <c r="D4191" t="s">
        <v>6889</v>
      </c>
      <c r="E4191" t="s">
        <v>1705</v>
      </c>
    </row>
    <row r="4192" spans="1:5">
      <c r="A4192" t="s">
        <v>5790</v>
      </c>
      <c r="B4192" t="s">
        <v>5</v>
      </c>
      <c r="C4192" t="s">
        <v>1739</v>
      </c>
      <c r="D4192" t="s">
        <v>6889</v>
      </c>
      <c r="E4192" t="s">
        <v>1706</v>
      </c>
    </row>
    <row r="4193" spans="1:5">
      <c r="A4193" t="s">
        <v>5791</v>
      </c>
      <c r="B4193" t="s">
        <v>5</v>
      </c>
      <c r="C4193" t="s">
        <v>1739</v>
      </c>
      <c r="D4193" t="s">
        <v>6889</v>
      </c>
      <c r="E4193" t="s">
        <v>1707</v>
      </c>
    </row>
    <row r="4194" spans="1:5">
      <c r="A4194" t="s">
        <v>5792</v>
      </c>
      <c r="B4194" t="s">
        <v>5</v>
      </c>
      <c r="C4194" t="s">
        <v>1739</v>
      </c>
      <c r="D4194" t="s">
        <v>6889</v>
      </c>
      <c r="E4194" t="s">
        <v>1708</v>
      </c>
    </row>
    <row r="4195" spans="1:5">
      <c r="A4195" t="s">
        <v>5793</v>
      </c>
      <c r="B4195" t="s">
        <v>5</v>
      </c>
      <c r="C4195" t="s">
        <v>1739</v>
      </c>
      <c r="D4195" t="s">
        <v>6889</v>
      </c>
      <c r="E4195" t="s">
        <v>1709</v>
      </c>
    </row>
    <row r="4196" spans="1:5">
      <c r="A4196" t="s">
        <v>5794</v>
      </c>
      <c r="B4196" t="s">
        <v>5</v>
      </c>
      <c r="C4196" t="s">
        <v>1739</v>
      </c>
      <c r="D4196" t="s">
        <v>6889</v>
      </c>
      <c r="E4196" t="s">
        <v>1710</v>
      </c>
    </row>
    <row r="4197" spans="1:5">
      <c r="A4197" t="s">
        <v>5795</v>
      </c>
      <c r="B4197" t="s">
        <v>5</v>
      </c>
      <c r="C4197" t="s">
        <v>1739</v>
      </c>
      <c r="D4197" t="s">
        <v>6889</v>
      </c>
      <c r="E4197" t="s">
        <v>1711</v>
      </c>
    </row>
    <row r="4198" spans="1:5">
      <c r="A4198" t="s">
        <v>5796</v>
      </c>
      <c r="B4198" t="s">
        <v>5</v>
      </c>
      <c r="C4198" t="s">
        <v>1739</v>
      </c>
      <c r="D4198" t="s">
        <v>6889</v>
      </c>
      <c r="E4198" t="s">
        <v>1712</v>
      </c>
    </row>
    <row r="4199" spans="1:5">
      <c r="A4199" t="s">
        <v>5797</v>
      </c>
      <c r="B4199" t="s">
        <v>5</v>
      </c>
      <c r="C4199" t="s">
        <v>1739</v>
      </c>
      <c r="D4199" t="s">
        <v>6889</v>
      </c>
      <c r="E4199" t="s">
        <v>1713</v>
      </c>
    </row>
    <row r="4200" spans="1:5">
      <c r="A4200" t="s">
        <v>5798</v>
      </c>
      <c r="B4200" t="s">
        <v>5</v>
      </c>
      <c r="C4200" t="s">
        <v>1739</v>
      </c>
      <c r="D4200" t="s">
        <v>6889</v>
      </c>
      <c r="E4200" t="s">
        <v>1714</v>
      </c>
    </row>
    <row r="4201" spans="1:5">
      <c r="A4201" t="s">
        <v>5799</v>
      </c>
      <c r="B4201" t="s">
        <v>5</v>
      </c>
      <c r="C4201" t="s">
        <v>1739</v>
      </c>
      <c r="D4201" t="s">
        <v>6889</v>
      </c>
      <c r="E4201" t="s">
        <v>1715</v>
      </c>
    </row>
    <row r="4202" spans="1:5">
      <c r="A4202" t="s">
        <v>5800</v>
      </c>
      <c r="B4202" t="s">
        <v>5</v>
      </c>
      <c r="C4202" t="s">
        <v>1739</v>
      </c>
      <c r="D4202" t="s">
        <v>6890</v>
      </c>
      <c r="E4202" t="s">
        <v>1702</v>
      </c>
    </row>
    <row r="4203" spans="1:5">
      <c r="A4203" t="s">
        <v>5801</v>
      </c>
      <c r="B4203" t="s">
        <v>5</v>
      </c>
      <c r="C4203" t="s">
        <v>1739</v>
      </c>
      <c r="D4203" t="s">
        <v>6890</v>
      </c>
      <c r="E4203" t="s">
        <v>1705</v>
      </c>
    </row>
    <row r="4204" spans="1:5">
      <c r="A4204" t="s">
        <v>5802</v>
      </c>
      <c r="B4204" t="s">
        <v>5</v>
      </c>
      <c r="C4204" t="s">
        <v>1739</v>
      </c>
      <c r="D4204" t="s">
        <v>6890</v>
      </c>
      <c r="E4204" t="s">
        <v>1706</v>
      </c>
    </row>
    <row r="4205" spans="1:5">
      <c r="A4205" t="s">
        <v>5803</v>
      </c>
      <c r="B4205" t="s">
        <v>5</v>
      </c>
      <c r="C4205" t="s">
        <v>1739</v>
      </c>
      <c r="D4205" t="s">
        <v>6890</v>
      </c>
      <c r="E4205" t="s">
        <v>1707</v>
      </c>
    </row>
    <row r="4206" spans="1:5">
      <c r="A4206" t="s">
        <v>5804</v>
      </c>
      <c r="B4206" t="s">
        <v>5</v>
      </c>
      <c r="C4206" t="s">
        <v>1739</v>
      </c>
      <c r="D4206" t="s">
        <v>6890</v>
      </c>
      <c r="E4206" t="s">
        <v>1708</v>
      </c>
    </row>
    <row r="4207" spans="1:5">
      <c r="A4207" t="s">
        <v>5805</v>
      </c>
      <c r="B4207" t="s">
        <v>5</v>
      </c>
      <c r="C4207" t="s">
        <v>1739</v>
      </c>
      <c r="D4207" t="s">
        <v>6890</v>
      </c>
      <c r="E4207" t="s">
        <v>1709</v>
      </c>
    </row>
    <row r="4208" spans="1:5">
      <c r="A4208" t="s">
        <v>5806</v>
      </c>
      <c r="B4208" t="s">
        <v>5</v>
      </c>
      <c r="C4208" t="s">
        <v>1739</v>
      </c>
      <c r="D4208" t="s">
        <v>6890</v>
      </c>
      <c r="E4208" t="s">
        <v>1710</v>
      </c>
    </row>
    <row r="4209" spans="1:5">
      <c r="A4209" t="s">
        <v>5807</v>
      </c>
      <c r="B4209" t="s">
        <v>5</v>
      </c>
      <c r="C4209" t="s">
        <v>1739</v>
      </c>
      <c r="D4209" t="s">
        <v>6890</v>
      </c>
      <c r="E4209" t="s">
        <v>1711</v>
      </c>
    </row>
    <row r="4210" spans="1:5">
      <c r="A4210" t="s">
        <v>5808</v>
      </c>
      <c r="B4210" t="s">
        <v>5</v>
      </c>
      <c r="C4210" t="s">
        <v>1739</v>
      </c>
      <c r="D4210" t="s">
        <v>6890</v>
      </c>
      <c r="E4210" t="s">
        <v>1712</v>
      </c>
    </row>
    <row r="4211" spans="1:5">
      <c r="A4211" t="s">
        <v>5809</v>
      </c>
      <c r="B4211" t="s">
        <v>5</v>
      </c>
      <c r="C4211" t="s">
        <v>1739</v>
      </c>
      <c r="D4211" t="s">
        <v>6890</v>
      </c>
      <c r="E4211" t="s">
        <v>1713</v>
      </c>
    </row>
    <row r="4212" spans="1:5">
      <c r="A4212" t="s">
        <v>5810</v>
      </c>
      <c r="B4212" t="s">
        <v>5</v>
      </c>
      <c r="C4212" t="s">
        <v>1739</v>
      </c>
      <c r="D4212" t="s">
        <v>6890</v>
      </c>
      <c r="E4212" t="s">
        <v>1714</v>
      </c>
    </row>
    <row r="4213" spans="1:5">
      <c r="A4213" t="s">
        <v>5811</v>
      </c>
      <c r="B4213" t="s">
        <v>5</v>
      </c>
      <c r="C4213" t="s">
        <v>1739</v>
      </c>
      <c r="D4213" t="s">
        <v>6890</v>
      </c>
      <c r="E4213" t="s">
        <v>1715</v>
      </c>
    </row>
    <row r="4214" spans="1:5">
      <c r="A4214" t="s">
        <v>5812</v>
      </c>
      <c r="B4214" t="s">
        <v>5</v>
      </c>
      <c r="C4214" t="s">
        <v>1739</v>
      </c>
      <c r="D4214" t="s">
        <v>6891</v>
      </c>
      <c r="E4214" t="s">
        <v>1702</v>
      </c>
    </row>
    <row r="4215" spans="1:5">
      <c r="A4215" t="s">
        <v>5813</v>
      </c>
      <c r="B4215" t="s">
        <v>5</v>
      </c>
      <c r="C4215" t="s">
        <v>1739</v>
      </c>
      <c r="D4215" t="s">
        <v>6891</v>
      </c>
      <c r="E4215" t="s">
        <v>1705</v>
      </c>
    </row>
    <row r="4216" spans="1:5">
      <c r="A4216" t="s">
        <v>5814</v>
      </c>
      <c r="B4216" t="s">
        <v>5</v>
      </c>
      <c r="C4216" t="s">
        <v>1739</v>
      </c>
      <c r="D4216" t="s">
        <v>6891</v>
      </c>
      <c r="E4216" t="s">
        <v>1706</v>
      </c>
    </row>
    <row r="4217" spans="1:5">
      <c r="A4217" t="s">
        <v>5815</v>
      </c>
      <c r="B4217" t="s">
        <v>5</v>
      </c>
      <c r="C4217" t="s">
        <v>1739</v>
      </c>
      <c r="D4217" t="s">
        <v>6891</v>
      </c>
      <c r="E4217" t="s">
        <v>1707</v>
      </c>
    </row>
    <row r="4218" spans="1:5">
      <c r="A4218" t="s">
        <v>5816</v>
      </c>
      <c r="B4218" t="s">
        <v>5</v>
      </c>
      <c r="C4218" t="s">
        <v>1739</v>
      </c>
      <c r="D4218" t="s">
        <v>6891</v>
      </c>
      <c r="E4218" t="s">
        <v>1708</v>
      </c>
    </row>
    <row r="4219" spans="1:5">
      <c r="A4219" t="s">
        <v>5817</v>
      </c>
      <c r="B4219" t="s">
        <v>5</v>
      </c>
      <c r="C4219" t="s">
        <v>1739</v>
      </c>
      <c r="D4219" t="s">
        <v>6891</v>
      </c>
      <c r="E4219" t="s">
        <v>1709</v>
      </c>
    </row>
    <row r="4220" spans="1:5">
      <c r="A4220" t="s">
        <v>5818</v>
      </c>
      <c r="B4220" t="s">
        <v>5</v>
      </c>
      <c r="C4220" t="s">
        <v>1739</v>
      </c>
      <c r="D4220" t="s">
        <v>6891</v>
      </c>
      <c r="E4220" t="s">
        <v>1710</v>
      </c>
    </row>
    <row r="4221" spans="1:5">
      <c r="A4221" t="s">
        <v>5819</v>
      </c>
      <c r="B4221" t="s">
        <v>5</v>
      </c>
      <c r="C4221" t="s">
        <v>1739</v>
      </c>
      <c r="D4221" t="s">
        <v>6891</v>
      </c>
      <c r="E4221" t="s">
        <v>1711</v>
      </c>
    </row>
    <row r="4222" spans="1:5">
      <c r="A4222" t="s">
        <v>5820</v>
      </c>
      <c r="B4222" t="s">
        <v>5</v>
      </c>
      <c r="C4222" t="s">
        <v>1739</v>
      </c>
      <c r="D4222" t="s">
        <v>6891</v>
      </c>
      <c r="E4222" t="s">
        <v>1712</v>
      </c>
    </row>
    <row r="4223" spans="1:5">
      <c r="A4223" t="s">
        <v>5821</v>
      </c>
      <c r="B4223" t="s">
        <v>5</v>
      </c>
      <c r="C4223" t="s">
        <v>1739</v>
      </c>
      <c r="D4223" t="s">
        <v>6891</v>
      </c>
      <c r="E4223" t="s">
        <v>1713</v>
      </c>
    </row>
    <row r="4224" spans="1:5">
      <c r="A4224" t="s">
        <v>5822</v>
      </c>
      <c r="B4224" t="s">
        <v>5</v>
      </c>
      <c r="C4224" t="s">
        <v>1739</v>
      </c>
      <c r="D4224" t="s">
        <v>6891</v>
      </c>
      <c r="E4224" t="s">
        <v>1714</v>
      </c>
    </row>
    <row r="4225" spans="1:5">
      <c r="A4225" t="s">
        <v>5823</v>
      </c>
      <c r="B4225" t="s">
        <v>5</v>
      </c>
      <c r="C4225" t="s">
        <v>1739</v>
      </c>
      <c r="D4225" t="s">
        <v>6891</v>
      </c>
      <c r="E4225" t="s">
        <v>1715</v>
      </c>
    </row>
    <row r="4226" spans="1:5">
      <c r="A4226" t="s">
        <v>5824</v>
      </c>
      <c r="B4226" t="s">
        <v>5</v>
      </c>
      <c r="C4226" t="s">
        <v>1739</v>
      </c>
      <c r="D4226" t="s">
        <v>6892</v>
      </c>
      <c r="E4226" t="s">
        <v>1702</v>
      </c>
    </row>
    <row r="4227" spans="1:5">
      <c r="A4227" t="s">
        <v>5825</v>
      </c>
      <c r="B4227" t="s">
        <v>5</v>
      </c>
      <c r="C4227" t="s">
        <v>1739</v>
      </c>
      <c r="D4227" t="s">
        <v>6892</v>
      </c>
      <c r="E4227" t="s">
        <v>1705</v>
      </c>
    </row>
    <row r="4228" spans="1:5">
      <c r="A4228" t="s">
        <v>5826</v>
      </c>
      <c r="B4228" t="s">
        <v>5</v>
      </c>
      <c r="C4228" t="s">
        <v>1739</v>
      </c>
      <c r="D4228" t="s">
        <v>6892</v>
      </c>
      <c r="E4228" t="s">
        <v>1706</v>
      </c>
    </row>
    <row r="4229" spans="1:5">
      <c r="A4229" t="s">
        <v>5827</v>
      </c>
      <c r="B4229" t="s">
        <v>5</v>
      </c>
      <c r="C4229" t="s">
        <v>1739</v>
      </c>
      <c r="D4229" t="s">
        <v>6892</v>
      </c>
      <c r="E4229" t="s">
        <v>1707</v>
      </c>
    </row>
    <row r="4230" spans="1:5">
      <c r="A4230" t="s">
        <v>5828</v>
      </c>
      <c r="B4230" t="s">
        <v>5</v>
      </c>
      <c r="C4230" t="s">
        <v>1739</v>
      </c>
      <c r="D4230" t="s">
        <v>6892</v>
      </c>
      <c r="E4230" t="s">
        <v>1708</v>
      </c>
    </row>
    <row r="4231" spans="1:5">
      <c r="A4231" t="s">
        <v>5829</v>
      </c>
      <c r="B4231" t="s">
        <v>5</v>
      </c>
      <c r="C4231" t="s">
        <v>1739</v>
      </c>
      <c r="D4231" t="s">
        <v>6892</v>
      </c>
      <c r="E4231" t="s">
        <v>1709</v>
      </c>
    </row>
    <row r="4232" spans="1:5">
      <c r="A4232" t="s">
        <v>5830</v>
      </c>
      <c r="B4232" t="s">
        <v>5</v>
      </c>
      <c r="C4232" t="s">
        <v>1739</v>
      </c>
      <c r="D4232" t="s">
        <v>6892</v>
      </c>
      <c r="E4232" t="s">
        <v>1710</v>
      </c>
    </row>
    <row r="4233" spans="1:5">
      <c r="A4233" t="s">
        <v>5831</v>
      </c>
      <c r="B4233" t="s">
        <v>5</v>
      </c>
      <c r="C4233" t="s">
        <v>1739</v>
      </c>
      <c r="D4233" t="s">
        <v>6892</v>
      </c>
      <c r="E4233" t="s">
        <v>1711</v>
      </c>
    </row>
    <row r="4234" spans="1:5">
      <c r="A4234" t="s">
        <v>5832</v>
      </c>
      <c r="B4234" t="s">
        <v>5</v>
      </c>
      <c r="C4234" t="s">
        <v>1739</v>
      </c>
      <c r="D4234" t="s">
        <v>6892</v>
      </c>
      <c r="E4234" t="s">
        <v>1712</v>
      </c>
    </row>
    <row r="4235" spans="1:5">
      <c r="A4235" t="s">
        <v>5833</v>
      </c>
      <c r="B4235" t="s">
        <v>5</v>
      </c>
      <c r="C4235" t="s">
        <v>1739</v>
      </c>
      <c r="D4235" t="s">
        <v>6892</v>
      </c>
      <c r="E4235" t="s">
        <v>1713</v>
      </c>
    </row>
    <row r="4236" spans="1:5">
      <c r="A4236" t="s">
        <v>5834</v>
      </c>
      <c r="B4236" t="s">
        <v>5</v>
      </c>
      <c r="C4236" t="s">
        <v>1739</v>
      </c>
      <c r="D4236" t="s">
        <v>6892</v>
      </c>
      <c r="E4236" t="s">
        <v>1714</v>
      </c>
    </row>
    <row r="4237" spans="1:5">
      <c r="A4237" t="s">
        <v>5835</v>
      </c>
      <c r="B4237" t="s">
        <v>5</v>
      </c>
      <c r="C4237" t="s">
        <v>1739</v>
      </c>
      <c r="D4237" t="s">
        <v>6892</v>
      </c>
      <c r="E4237" t="s">
        <v>1715</v>
      </c>
    </row>
    <row r="4238" spans="1:5">
      <c r="A4238" t="s">
        <v>5836</v>
      </c>
      <c r="B4238" t="s">
        <v>5</v>
      </c>
      <c r="C4238" t="s">
        <v>1739</v>
      </c>
      <c r="D4238" t="s">
        <v>6893</v>
      </c>
      <c r="E4238" t="s">
        <v>1702</v>
      </c>
    </row>
    <row r="4239" spans="1:5">
      <c r="A4239" t="s">
        <v>5837</v>
      </c>
      <c r="B4239" t="s">
        <v>5</v>
      </c>
      <c r="C4239" t="s">
        <v>1739</v>
      </c>
      <c r="D4239" t="s">
        <v>6893</v>
      </c>
      <c r="E4239" t="s">
        <v>1705</v>
      </c>
    </row>
    <row r="4240" spans="1:5">
      <c r="A4240" t="s">
        <v>5838</v>
      </c>
      <c r="B4240" t="s">
        <v>5</v>
      </c>
      <c r="C4240" t="s">
        <v>1739</v>
      </c>
      <c r="D4240" t="s">
        <v>6893</v>
      </c>
      <c r="E4240" t="s">
        <v>1706</v>
      </c>
    </row>
    <row r="4241" spans="1:5">
      <c r="A4241" t="s">
        <v>5839</v>
      </c>
      <c r="B4241" t="s">
        <v>5</v>
      </c>
      <c r="C4241" t="s">
        <v>1739</v>
      </c>
      <c r="D4241" t="s">
        <v>6893</v>
      </c>
      <c r="E4241" t="s">
        <v>1707</v>
      </c>
    </row>
    <row r="4242" spans="1:5">
      <c r="A4242" t="s">
        <v>5840</v>
      </c>
      <c r="B4242" t="s">
        <v>5</v>
      </c>
      <c r="C4242" t="s">
        <v>1739</v>
      </c>
      <c r="D4242" t="s">
        <v>6893</v>
      </c>
      <c r="E4242" t="s">
        <v>1708</v>
      </c>
    </row>
    <row r="4243" spans="1:5">
      <c r="A4243" t="s">
        <v>5841</v>
      </c>
      <c r="B4243" t="s">
        <v>5</v>
      </c>
      <c r="C4243" t="s">
        <v>1739</v>
      </c>
      <c r="D4243" t="s">
        <v>6893</v>
      </c>
      <c r="E4243" t="s">
        <v>1709</v>
      </c>
    </row>
    <row r="4244" spans="1:5">
      <c r="A4244" t="s">
        <v>5842</v>
      </c>
      <c r="B4244" t="s">
        <v>5</v>
      </c>
      <c r="C4244" t="s">
        <v>1739</v>
      </c>
      <c r="D4244" t="s">
        <v>6893</v>
      </c>
      <c r="E4244" t="s">
        <v>1710</v>
      </c>
    </row>
    <row r="4245" spans="1:5">
      <c r="A4245" t="s">
        <v>5843</v>
      </c>
      <c r="B4245" t="s">
        <v>5</v>
      </c>
      <c r="C4245" t="s">
        <v>1739</v>
      </c>
      <c r="D4245" t="s">
        <v>6893</v>
      </c>
      <c r="E4245" t="s">
        <v>1711</v>
      </c>
    </row>
    <row r="4246" spans="1:5">
      <c r="A4246" t="s">
        <v>5844</v>
      </c>
      <c r="B4246" t="s">
        <v>5</v>
      </c>
      <c r="C4246" t="s">
        <v>1739</v>
      </c>
      <c r="D4246" t="s">
        <v>6893</v>
      </c>
      <c r="E4246" t="s">
        <v>1712</v>
      </c>
    </row>
    <row r="4247" spans="1:5">
      <c r="A4247" t="s">
        <v>5845</v>
      </c>
      <c r="B4247" t="s">
        <v>5</v>
      </c>
      <c r="C4247" t="s">
        <v>1739</v>
      </c>
      <c r="D4247" t="s">
        <v>6893</v>
      </c>
      <c r="E4247" t="s">
        <v>1713</v>
      </c>
    </row>
    <row r="4248" spans="1:5">
      <c r="A4248" t="s">
        <v>5846</v>
      </c>
      <c r="B4248" t="s">
        <v>5</v>
      </c>
      <c r="C4248" t="s">
        <v>1739</v>
      </c>
      <c r="D4248" t="s">
        <v>6893</v>
      </c>
      <c r="E4248" t="s">
        <v>1714</v>
      </c>
    </row>
    <row r="4249" spans="1:5">
      <c r="A4249" t="s">
        <v>5847</v>
      </c>
      <c r="B4249" t="s">
        <v>5</v>
      </c>
      <c r="C4249" t="s">
        <v>1739</v>
      </c>
      <c r="D4249" t="s">
        <v>6893</v>
      </c>
      <c r="E4249" t="s">
        <v>1715</v>
      </c>
    </row>
    <row r="4250" spans="1:5">
      <c r="A4250" t="s">
        <v>5848</v>
      </c>
      <c r="B4250" t="s">
        <v>5</v>
      </c>
      <c r="C4250" t="s">
        <v>1739</v>
      </c>
      <c r="D4250" t="s">
        <v>6894</v>
      </c>
      <c r="E4250" t="s">
        <v>1702</v>
      </c>
    </row>
    <row r="4251" spans="1:5">
      <c r="A4251" t="s">
        <v>5849</v>
      </c>
      <c r="B4251" t="s">
        <v>5</v>
      </c>
      <c r="C4251" t="s">
        <v>1739</v>
      </c>
      <c r="D4251" t="s">
        <v>6894</v>
      </c>
      <c r="E4251" t="s">
        <v>1705</v>
      </c>
    </row>
    <row r="4252" spans="1:5">
      <c r="A4252" t="s">
        <v>5850</v>
      </c>
      <c r="B4252" t="s">
        <v>5</v>
      </c>
      <c r="C4252" t="s">
        <v>1739</v>
      </c>
      <c r="D4252" t="s">
        <v>6894</v>
      </c>
      <c r="E4252" t="s">
        <v>1706</v>
      </c>
    </row>
    <row r="4253" spans="1:5">
      <c r="A4253" t="s">
        <v>5851</v>
      </c>
      <c r="B4253" t="s">
        <v>5</v>
      </c>
      <c r="C4253" t="s">
        <v>1739</v>
      </c>
      <c r="D4253" t="s">
        <v>6894</v>
      </c>
      <c r="E4253" t="s">
        <v>1707</v>
      </c>
    </row>
    <row r="4254" spans="1:5">
      <c r="A4254" t="s">
        <v>5852</v>
      </c>
      <c r="B4254" t="s">
        <v>5</v>
      </c>
      <c r="C4254" t="s">
        <v>1739</v>
      </c>
      <c r="D4254" t="s">
        <v>6894</v>
      </c>
      <c r="E4254" t="s">
        <v>1708</v>
      </c>
    </row>
    <row r="4255" spans="1:5">
      <c r="A4255" t="s">
        <v>5853</v>
      </c>
      <c r="B4255" t="s">
        <v>5</v>
      </c>
      <c r="C4255" t="s">
        <v>1739</v>
      </c>
      <c r="D4255" t="s">
        <v>6894</v>
      </c>
      <c r="E4255" t="s">
        <v>1709</v>
      </c>
    </row>
    <row r="4256" spans="1:5">
      <c r="A4256" t="s">
        <v>5854</v>
      </c>
      <c r="B4256" t="s">
        <v>5</v>
      </c>
      <c r="C4256" t="s">
        <v>1739</v>
      </c>
      <c r="D4256" t="s">
        <v>6894</v>
      </c>
      <c r="E4256" t="s">
        <v>1710</v>
      </c>
    </row>
    <row r="4257" spans="1:5">
      <c r="A4257" t="s">
        <v>5855</v>
      </c>
      <c r="B4257" t="s">
        <v>5</v>
      </c>
      <c r="C4257" t="s">
        <v>1739</v>
      </c>
      <c r="D4257" t="s">
        <v>6894</v>
      </c>
      <c r="E4257" t="s">
        <v>1711</v>
      </c>
    </row>
    <row r="4258" spans="1:5">
      <c r="A4258" t="s">
        <v>5856</v>
      </c>
      <c r="B4258" t="s">
        <v>5</v>
      </c>
      <c r="C4258" t="s">
        <v>1739</v>
      </c>
      <c r="D4258" t="s">
        <v>6894</v>
      </c>
      <c r="E4258" t="s">
        <v>1712</v>
      </c>
    </row>
    <row r="4259" spans="1:5">
      <c r="A4259" t="s">
        <v>5857</v>
      </c>
      <c r="B4259" t="s">
        <v>5</v>
      </c>
      <c r="C4259" t="s">
        <v>1739</v>
      </c>
      <c r="D4259" t="s">
        <v>6894</v>
      </c>
      <c r="E4259" t="s">
        <v>1713</v>
      </c>
    </row>
    <row r="4260" spans="1:5">
      <c r="A4260" t="s">
        <v>5858</v>
      </c>
      <c r="B4260" t="s">
        <v>5</v>
      </c>
      <c r="C4260" t="s">
        <v>1739</v>
      </c>
      <c r="D4260" t="s">
        <v>6894</v>
      </c>
      <c r="E4260" t="s">
        <v>1714</v>
      </c>
    </row>
    <row r="4261" spans="1:5">
      <c r="A4261" t="s">
        <v>5859</v>
      </c>
      <c r="B4261" t="s">
        <v>5</v>
      </c>
      <c r="C4261" t="s">
        <v>1739</v>
      </c>
      <c r="D4261" t="s">
        <v>6894</v>
      </c>
      <c r="E4261" t="s">
        <v>1715</v>
      </c>
    </row>
    <row r="4262" spans="1:5">
      <c r="A4262" t="s">
        <v>5860</v>
      </c>
      <c r="B4262" t="s">
        <v>5</v>
      </c>
      <c r="C4262" t="s">
        <v>1739</v>
      </c>
      <c r="D4262" t="s">
        <v>6895</v>
      </c>
      <c r="E4262" t="s">
        <v>1702</v>
      </c>
    </row>
    <row r="4263" spans="1:5">
      <c r="A4263" t="s">
        <v>5861</v>
      </c>
      <c r="B4263" t="s">
        <v>5</v>
      </c>
      <c r="C4263" t="s">
        <v>1739</v>
      </c>
      <c r="D4263" t="s">
        <v>6895</v>
      </c>
      <c r="E4263" t="s">
        <v>1705</v>
      </c>
    </row>
    <row r="4264" spans="1:5">
      <c r="A4264" t="s">
        <v>5862</v>
      </c>
      <c r="B4264" t="s">
        <v>5</v>
      </c>
      <c r="C4264" t="s">
        <v>1739</v>
      </c>
      <c r="D4264" t="s">
        <v>6895</v>
      </c>
      <c r="E4264" t="s">
        <v>1706</v>
      </c>
    </row>
    <row r="4265" spans="1:5">
      <c r="A4265" t="s">
        <v>5863</v>
      </c>
      <c r="B4265" t="s">
        <v>5</v>
      </c>
      <c r="C4265" t="s">
        <v>1739</v>
      </c>
      <c r="D4265" t="s">
        <v>6895</v>
      </c>
      <c r="E4265" t="s">
        <v>1707</v>
      </c>
    </row>
    <row r="4266" spans="1:5">
      <c r="A4266" t="s">
        <v>5864</v>
      </c>
      <c r="B4266" t="s">
        <v>5</v>
      </c>
      <c r="C4266" t="s">
        <v>1739</v>
      </c>
      <c r="D4266" t="s">
        <v>6895</v>
      </c>
      <c r="E4266" t="s">
        <v>1708</v>
      </c>
    </row>
    <row r="4267" spans="1:5">
      <c r="A4267" t="s">
        <v>5865</v>
      </c>
      <c r="B4267" t="s">
        <v>5</v>
      </c>
      <c r="C4267" t="s">
        <v>1739</v>
      </c>
      <c r="D4267" t="s">
        <v>6895</v>
      </c>
      <c r="E4267" t="s">
        <v>1709</v>
      </c>
    </row>
    <row r="4268" spans="1:5">
      <c r="A4268" t="s">
        <v>5866</v>
      </c>
      <c r="B4268" t="s">
        <v>5</v>
      </c>
      <c r="C4268" t="s">
        <v>1739</v>
      </c>
      <c r="D4268" t="s">
        <v>6895</v>
      </c>
      <c r="E4268" t="s">
        <v>1710</v>
      </c>
    </row>
    <row r="4269" spans="1:5">
      <c r="A4269" t="s">
        <v>5867</v>
      </c>
      <c r="B4269" t="s">
        <v>5</v>
      </c>
      <c r="C4269" t="s">
        <v>1739</v>
      </c>
      <c r="D4269" t="s">
        <v>6895</v>
      </c>
      <c r="E4269" t="s">
        <v>1711</v>
      </c>
    </row>
    <row r="4270" spans="1:5">
      <c r="A4270" t="s">
        <v>5868</v>
      </c>
      <c r="B4270" t="s">
        <v>5</v>
      </c>
      <c r="C4270" t="s">
        <v>1739</v>
      </c>
      <c r="D4270" t="s">
        <v>6895</v>
      </c>
      <c r="E4270" t="s">
        <v>1712</v>
      </c>
    </row>
    <row r="4271" spans="1:5">
      <c r="A4271" t="s">
        <v>5869</v>
      </c>
      <c r="B4271" t="s">
        <v>5</v>
      </c>
      <c r="C4271" t="s">
        <v>1739</v>
      </c>
      <c r="D4271" t="s">
        <v>6895</v>
      </c>
      <c r="E4271" t="s">
        <v>1713</v>
      </c>
    </row>
    <row r="4272" spans="1:5">
      <c r="A4272" t="s">
        <v>5870</v>
      </c>
      <c r="B4272" t="s">
        <v>5</v>
      </c>
      <c r="C4272" t="s">
        <v>1739</v>
      </c>
      <c r="D4272" t="s">
        <v>6895</v>
      </c>
      <c r="E4272" t="s">
        <v>1714</v>
      </c>
    </row>
    <row r="4273" spans="1:5">
      <c r="A4273" t="s">
        <v>5871</v>
      </c>
      <c r="B4273" t="s">
        <v>5</v>
      </c>
      <c r="C4273" t="s">
        <v>1739</v>
      </c>
      <c r="D4273" t="s">
        <v>6895</v>
      </c>
      <c r="E4273" t="s">
        <v>1715</v>
      </c>
    </row>
    <row r="4274" spans="1:5">
      <c r="A4274" t="s">
        <v>5872</v>
      </c>
      <c r="B4274" t="s">
        <v>5</v>
      </c>
      <c r="C4274" t="s">
        <v>1739</v>
      </c>
      <c r="D4274" t="s">
        <v>6896</v>
      </c>
      <c r="E4274" t="s">
        <v>1702</v>
      </c>
    </row>
    <row r="4275" spans="1:5">
      <c r="A4275" t="s">
        <v>5873</v>
      </c>
      <c r="B4275" t="s">
        <v>5</v>
      </c>
      <c r="C4275" t="s">
        <v>1739</v>
      </c>
      <c r="D4275" t="s">
        <v>6896</v>
      </c>
      <c r="E4275" t="s">
        <v>1705</v>
      </c>
    </row>
    <row r="4276" spans="1:5">
      <c r="A4276" t="s">
        <v>5874</v>
      </c>
      <c r="B4276" t="s">
        <v>5</v>
      </c>
      <c r="C4276" t="s">
        <v>1739</v>
      </c>
      <c r="D4276" t="s">
        <v>6896</v>
      </c>
      <c r="E4276" t="s">
        <v>1706</v>
      </c>
    </row>
    <row r="4277" spans="1:5">
      <c r="A4277" t="s">
        <v>5875</v>
      </c>
      <c r="B4277" t="s">
        <v>5</v>
      </c>
      <c r="C4277" t="s">
        <v>1739</v>
      </c>
      <c r="D4277" t="s">
        <v>6896</v>
      </c>
      <c r="E4277" t="s">
        <v>1707</v>
      </c>
    </row>
    <row r="4278" spans="1:5">
      <c r="A4278" t="s">
        <v>5876</v>
      </c>
      <c r="B4278" t="s">
        <v>5</v>
      </c>
      <c r="C4278" t="s">
        <v>1739</v>
      </c>
      <c r="D4278" t="s">
        <v>6896</v>
      </c>
      <c r="E4278" t="s">
        <v>1708</v>
      </c>
    </row>
    <row r="4279" spans="1:5">
      <c r="A4279" t="s">
        <v>5877</v>
      </c>
      <c r="B4279" t="s">
        <v>5</v>
      </c>
      <c r="C4279" t="s">
        <v>1739</v>
      </c>
      <c r="D4279" t="s">
        <v>6896</v>
      </c>
      <c r="E4279" t="s">
        <v>1709</v>
      </c>
    </row>
    <row r="4280" spans="1:5">
      <c r="A4280" t="s">
        <v>5878</v>
      </c>
      <c r="B4280" t="s">
        <v>5</v>
      </c>
      <c r="C4280" t="s">
        <v>1739</v>
      </c>
      <c r="D4280" t="s">
        <v>6896</v>
      </c>
      <c r="E4280" t="s">
        <v>1710</v>
      </c>
    </row>
    <row r="4281" spans="1:5">
      <c r="A4281" t="s">
        <v>5879</v>
      </c>
      <c r="B4281" t="s">
        <v>5</v>
      </c>
      <c r="C4281" t="s">
        <v>1739</v>
      </c>
      <c r="D4281" t="s">
        <v>6896</v>
      </c>
      <c r="E4281" t="s">
        <v>1711</v>
      </c>
    </row>
    <row r="4282" spans="1:5">
      <c r="A4282" t="s">
        <v>5880</v>
      </c>
      <c r="B4282" t="s">
        <v>5</v>
      </c>
      <c r="C4282" t="s">
        <v>1739</v>
      </c>
      <c r="D4282" t="s">
        <v>6896</v>
      </c>
      <c r="E4282" t="s">
        <v>1712</v>
      </c>
    </row>
    <row r="4283" spans="1:5">
      <c r="A4283" t="s">
        <v>5881</v>
      </c>
      <c r="B4283" t="s">
        <v>5</v>
      </c>
      <c r="C4283" t="s">
        <v>1739</v>
      </c>
      <c r="D4283" t="s">
        <v>6896</v>
      </c>
      <c r="E4283" t="s">
        <v>1713</v>
      </c>
    </row>
    <row r="4284" spans="1:5">
      <c r="A4284" t="s">
        <v>5882</v>
      </c>
      <c r="B4284" t="s">
        <v>5</v>
      </c>
      <c r="C4284" t="s">
        <v>1739</v>
      </c>
      <c r="D4284" t="s">
        <v>6896</v>
      </c>
      <c r="E4284" t="s">
        <v>1714</v>
      </c>
    </row>
    <row r="4285" spans="1:5">
      <c r="A4285" t="s">
        <v>5883</v>
      </c>
      <c r="B4285" t="s">
        <v>5</v>
      </c>
      <c r="C4285" t="s">
        <v>1739</v>
      </c>
      <c r="D4285" t="s">
        <v>6896</v>
      </c>
      <c r="E4285" t="s">
        <v>1715</v>
      </c>
    </row>
    <row r="4286" spans="1:5">
      <c r="A4286" t="s">
        <v>5884</v>
      </c>
      <c r="B4286" t="s">
        <v>5</v>
      </c>
      <c r="C4286" t="s">
        <v>1739</v>
      </c>
      <c r="D4286" t="s">
        <v>6897</v>
      </c>
      <c r="E4286" t="s">
        <v>1702</v>
      </c>
    </row>
    <row r="4287" spans="1:5">
      <c r="A4287" t="s">
        <v>5885</v>
      </c>
      <c r="B4287" t="s">
        <v>5</v>
      </c>
      <c r="C4287" t="s">
        <v>1739</v>
      </c>
      <c r="D4287" t="s">
        <v>6897</v>
      </c>
      <c r="E4287" t="s">
        <v>1705</v>
      </c>
    </row>
    <row r="4288" spans="1:5">
      <c r="A4288" t="s">
        <v>5886</v>
      </c>
      <c r="B4288" t="s">
        <v>5</v>
      </c>
      <c r="C4288" t="s">
        <v>1739</v>
      </c>
      <c r="D4288" t="s">
        <v>6897</v>
      </c>
      <c r="E4288" t="s">
        <v>1706</v>
      </c>
    </row>
    <row r="4289" spans="1:5">
      <c r="A4289" t="s">
        <v>5887</v>
      </c>
      <c r="B4289" t="s">
        <v>5</v>
      </c>
      <c r="C4289" t="s">
        <v>1739</v>
      </c>
      <c r="D4289" t="s">
        <v>6897</v>
      </c>
      <c r="E4289" t="s">
        <v>1707</v>
      </c>
    </row>
    <row r="4290" spans="1:5">
      <c r="A4290" t="s">
        <v>5888</v>
      </c>
      <c r="B4290" t="s">
        <v>5</v>
      </c>
      <c r="C4290" t="s">
        <v>1739</v>
      </c>
      <c r="D4290" t="s">
        <v>6897</v>
      </c>
      <c r="E4290" t="s">
        <v>1708</v>
      </c>
    </row>
    <row r="4291" spans="1:5">
      <c r="A4291" t="s">
        <v>5889</v>
      </c>
      <c r="B4291" t="s">
        <v>5</v>
      </c>
      <c r="C4291" t="s">
        <v>1739</v>
      </c>
      <c r="D4291" t="s">
        <v>6897</v>
      </c>
      <c r="E4291" t="s">
        <v>1709</v>
      </c>
    </row>
    <row r="4292" spans="1:5">
      <c r="A4292" t="s">
        <v>5890</v>
      </c>
      <c r="B4292" t="s">
        <v>5</v>
      </c>
      <c r="C4292" t="s">
        <v>1739</v>
      </c>
      <c r="D4292" t="s">
        <v>6897</v>
      </c>
      <c r="E4292" t="s">
        <v>1710</v>
      </c>
    </row>
    <row r="4293" spans="1:5">
      <c r="A4293" t="s">
        <v>5891</v>
      </c>
      <c r="B4293" t="s">
        <v>5</v>
      </c>
      <c r="C4293" t="s">
        <v>1739</v>
      </c>
      <c r="D4293" t="s">
        <v>6897</v>
      </c>
      <c r="E4293" t="s">
        <v>1711</v>
      </c>
    </row>
    <row r="4294" spans="1:5">
      <c r="A4294" t="s">
        <v>5892</v>
      </c>
      <c r="B4294" t="s">
        <v>5</v>
      </c>
      <c r="C4294" t="s">
        <v>1739</v>
      </c>
      <c r="D4294" t="s">
        <v>6897</v>
      </c>
      <c r="E4294" t="s">
        <v>1712</v>
      </c>
    </row>
    <row r="4295" spans="1:5">
      <c r="A4295" t="s">
        <v>5893</v>
      </c>
      <c r="B4295" t="s">
        <v>5</v>
      </c>
      <c r="C4295" t="s">
        <v>1739</v>
      </c>
      <c r="D4295" t="s">
        <v>6897</v>
      </c>
      <c r="E4295" t="s">
        <v>1713</v>
      </c>
    </row>
    <row r="4296" spans="1:5">
      <c r="A4296" t="s">
        <v>5894</v>
      </c>
      <c r="B4296" t="s">
        <v>5</v>
      </c>
      <c r="C4296" t="s">
        <v>1739</v>
      </c>
      <c r="D4296" t="s">
        <v>6897</v>
      </c>
      <c r="E4296" t="s">
        <v>1714</v>
      </c>
    </row>
    <row r="4297" spans="1:5">
      <c r="A4297" t="s">
        <v>5895</v>
      </c>
      <c r="B4297" t="s">
        <v>5</v>
      </c>
      <c r="C4297" t="s">
        <v>1739</v>
      </c>
      <c r="D4297" t="s">
        <v>6897</v>
      </c>
      <c r="E4297" t="s">
        <v>1715</v>
      </c>
    </row>
    <row r="4298" spans="1:5">
      <c r="A4298" t="s">
        <v>5896</v>
      </c>
      <c r="B4298" t="s">
        <v>5</v>
      </c>
      <c r="C4298" t="s">
        <v>1739</v>
      </c>
      <c r="D4298" t="s">
        <v>6898</v>
      </c>
      <c r="E4298" t="s">
        <v>1702</v>
      </c>
    </row>
    <row r="4299" spans="1:5">
      <c r="A4299" t="s">
        <v>5897</v>
      </c>
      <c r="B4299" t="s">
        <v>5</v>
      </c>
      <c r="C4299" t="s">
        <v>1739</v>
      </c>
      <c r="D4299" t="s">
        <v>6898</v>
      </c>
      <c r="E4299" t="s">
        <v>1705</v>
      </c>
    </row>
    <row r="4300" spans="1:5">
      <c r="A4300" t="s">
        <v>5898</v>
      </c>
      <c r="B4300" t="s">
        <v>5</v>
      </c>
      <c r="C4300" t="s">
        <v>1739</v>
      </c>
      <c r="D4300" t="s">
        <v>6898</v>
      </c>
      <c r="E4300" t="s">
        <v>1706</v>
      </c>
    </row>
    <row r="4301" spans="1:5">
      <c r="A4301" t="s">
        <v>5899</v>
      </c>
      <c r="B4301" t="s">
        <v>5</v>
      </c>
      <c r="C4301" t="s">
        <v>1739</v>
      </c>
      <c r="D4301" t="s">
        <v>6898</v>
      </c>
      <c r="E4301" t="s">
        <v>1707</v>
      </c>
    </row>
    <row r="4302" spans="1:5">
      <c r="A4302" t="s">
        <v>5900</v>
      </c>
      <c r="B4302" t="s">
        <v>5</v>
      </c>
      <c r="C4302" t="s">
        <v>1739</v>
      </c>
      <c r="D4302" t="s">
        <v>6898</v>
      </c>
      <c r="E4302" t="s">
        <v>1708</v>
      </c>
    </row>
    <row r="4303" spans="1:5">
      <c r="A4303" t="s">
        <v>5901</v>
      </c>
      <c r="B4303" t="s">
        <v>5</v>
      </c>
      <c r="C4303" t="s">
        <v>1739</v>
      </c>
      <c r="D4303" t="s">
        <v>6898</v>
      </c>
      <c r="E4303" t="s">
        <v>1709</v>
      </c>
    </row>
    <row r="4304" spans="1:5">
      <c r="A4304" t="s">
        <v>5902</v>
      </c>
      <c r="B4304" t="s">
        <v>5</v>
      </c>
      <c r="C4304" t="s">
        <v>1739</v>
      </c>
      <c r="D4304" t="s">
        <v>6898</v>
      </c>
      <c r="E4304" t="s">
        <v>1710</v>
      </c>
    </row>
    <row r="4305" spans="1:5">
      <c r="A4305" t="s">
        <v>5903</v>
      </c>
      <c r="B4305" t="s">
        <v>5</v>
      </c>
      <c r="C4305" t="s">
        <v>1739</v>
      </c>
      <c r="D4305" t="s">
        <v>6898</v>
      </c>
      <c r="E4305" t="s">
        <v>1711</v>
      </c>
    </row>
    <row r="4306" spans="1:5">
      <c r="A4306" t="s">
        <v>5904</v>
      </c>
      <c r="B4306" t="s">
        <v>5</v>
      </c>
      <c r="C4306" t="s">
        <v>1739</v>
      </c>
      <c r="D4306" t="s">
        <v>6898</v>
      </c>
      <c r="E4306" t="s">
        <v>1712</v>
      </c>
    </row>
    <row r="4307" spans="1:5">
      <c r="A4307" t="s">
        <v>5905</v>
      </c>
      <c r="B4307" t="s">
        <v>5</v>
      </c>
      <c r="C4307" t="s">
        <v>1739</v>
      </c>
      <c r="D4307" t="s">
        <v>6898</v>
      </c>
      <c r="E4307" t="s">
        <v>1713</v>
      </c>
    </row>
    <row r="4308" spans="1:5">
      <c r="A4308" t="s">
        <v>5906</v>
      </c>
      <c r="B4308" t="s">
        <v>5</v>
      </c>
      <c r="C4308" t="s">
        <v>1739</v>
      </c>
      <c r="D4308" t="s">
        <v>6898</v>
      </c>
      <c r="E4308" t="s">
        <v>1714</v>
      </c>
    </row>
    <row r="4309" spans="1:5">
      <c r="A4309" t="s">
        <v>5907</v>
      </c>
      <c r="B4309" t="s">
        <v>5</v>
      </c>
      <c r="C4309" t="s">
        <v>1739</v>
      </c>
      <c r="D4309" t="s">
        <v>6898</v>
      </c>
      <c r="E4309" t="s">
        <v>1715</v>
      </c>
    </row>
    <row r="4310" spans="1:5">
      <c r="A4310" t="s">
        <v>5908</v>
      </c>
      <c r="B4310" t="s">
        <v>5</v>
      </c>
      <c r="C4310" t="s">
        <v>1739</v>
      </c>
      <c r="D4310" t="s">
        <v>6899</v>
      </c>
      <c r="E4310" t="s">
        <v>1702</v>
      </c>
    </row>
    <row r="4311" spans="1:5">
      <c r="A4311" t="s">
        <v>5909</v>
      </c>
      <c r="B4311" t="s">
        <v>5</v>
      </c>
      <c r="C4311" t="s">
        <v>1739</v>
      </c>
      <c r="D4311" t="s">
        <v>6899</v>
      </c>
      <c r="E4311" t="s">
        <v>1705</v>
      </c>
    </row>
    <row r="4312" spans="1:5">
      <c r="A4312" t="s">
        <v>5910</v>
      </c>
      <c r="B4312" t="s">
        <v>5</v>
      </c>
      <c r="C4312" t="s">
        <v>1739</v>
      </c>
      <c r="D4312" t="s">
        <v>6899</v>
      </c>
      <c r="E4312" t="s">
        <v>1706</v>
      </c>
    </row>
    <row r="4313" spans="1:5">
      <c r="A4313" t="s">
        <v>5911</v>
      </c>
      <c r="B4313" t="s">
        <v>5</v>
      </c>
      <c r="C4313" t="s">
        <v>1739</v>
      </c>
      <c r="D4313" t="s">
        <v>6899</v>
      </c>
      <c r="E4313" t="s">
        <v>1707</v>
      </c>
    </row>
    <row r="4314" spans="1:5">
      <c r="A4314" t="s">
        <v>5912</v>
      </c>
      <c r="B4314" t="s">
        <v>5</v>
      </c>
      <c r="C4314" t="s">
        <v>1739</v>
      </c>
      <c r="D4314" t="s">
        <v>6899</v>
      </c>
      <c r="E4314" t="s">
        <v>1708</v>
      </c>
    </row>
    <row r="4315" spans="1:5">
      <c r="A4315" t="s">
        <v>5913</v>
      </c>
      <c r="B4315" t="s">
        <v>5</v>
      </c>
      <c r="C4315" t="s">
        <v>1739</v>
      </c>
      <c r="D4315" t="s">
        <v>6899</v>
      </c>
      <c r="E4315" t="s">
        <v>1709</v>
      </c>
    </row>
    <row r="4316" spans="1:5">
      <c r="A4316" t="s">
        <v>5914</v>
      </c>
      <c r="B4316" t="s">
        <v>5</v>
      </c>
      <c r="C4316" t="s">
        <v>1739</v>
      </c>
      <c r="D4316" t="s">
        <v>6899</v>
      </c>
      <c r="E4316" t="s">
        <v>1710</v>
      </c>
    </row>
    <row r="4317" spans="1:5">
      <c r="A4317" t="s">
        <v>5915</v>
      </c>
      <c r="B4317" t="s">
        <v>5</v>
      </c>
      <c r="C4317" t="s">
        <v>1739</v>
      </c>
      <c r="D4317" t="s">
        <v>6899</v>
      </c>
      <c r="E4317" t="s">
        <v>1711</v>
      </c>
    </row>
    <row r="4318" spans="1:5">
      <c r="A4318" t="s">
        <v>5916</v>
      </c>
      <c r="B4318" t="s">
        <v>5</v>
      </c>
      <c r="C4318" t="s">
        <v>1739</v>
      </c>
      <c r="D4318" t="s">
        <v>6899</v>
      </c>
      <c r="E4318" t="s">
        <v>1712</v>
      </c>
    </row>
    <row r="4319" spans="1:5">
      <c r="A4319" t="s">
        <v>5917</v>
      </c>
      <c r="B4319" t="s">
        <v>5</v>
      </c>
      <c r="C4319" t="s">
        <v>1739</v>
      </c>
      <c r="D4319" t="s">
        <v>6899</v>
      </c>
      <c r="E4319" t="s">
        <v>1713</v>
      </c>
    </row>
    <row r="4320" spans="1:5">
      <c r="A4320" t="s">
        <v>5918</v>
      </c>
      <c r="B4320" t="s">
        <v>5</v>
      </c>
      <c r="C4320" t="s">
        <v>1739</v>
      </c>
      <c r="D4320" t="s">
        <v>6899</v>
      </c>
      <c r="E4320" t="s">
        <v>1714</v>
      </c>
    </row>
    <row r="4321" spans="1:5">
      <c r="A4321" t="s">
        <v>5919</v>
      </c>
      <c r="B4321" t="s">
        <v>5</v>
      </c>
      <c r="C4321" t="s">
        <v>1739</v>
      </c>
      <c r="D4321" t="s">
        <v>6899</v>
      </c>
      <c r="E4321" t="s">
        <v>1715</v>
      </c>
    </row>
    <row r="4322" spans="1:5">
      <c r="A4322" t="s">
        <v>5920</v>
      </c>
      <c r="B4322" t="s">
        <v>5</v>
      </c>
      <c r="C4322" t="s">
        <v>1739</v>
      </c>
      <c r="D4322" t="s">
        <v>6900</v>
      </c>
      <c r="E4322" t="s">
        <v>1702</v>
      </c>
    </row>
    <row r="4323" spans="1:5">
      <c r="A4323" t="s">
        <v>5921</v>
      </c>
      <c r="B4323" t="s">
        <v>5</v>
      </c>
      <c r="C4323" t="s">
        <v>1739</v>
      </c>
      <c r="D4323" t="s">
        <v>6900</v>
      </c>
      <c r="E4323" t="s">
        <v>1705</v>
      </c>
    </row>
    <row r="4324" spans="1:5">
      <c r="A4324" t="s">
        <v>5922</v>
      </c>
      <c r="B4324" t="s">
        <v>5</v>
      </c>
      <c r="C4324" t="s">
        <v>1739</v>
      </c>
      <c r="D4324" t="s">
        <v>6900</v>
      </c>
      <c r="E4324" t="s">
        <v>1706</v>
      </c>
    </row>
    <row r="4325" spans="1:5">
      <c r="A4325" t="s">
        <v>5923</v>
      </c>
      <c r="B4325" t="s">
        <v>5</v>
      </c>
      <c r="C4325" t="s">
        <v>1739</v>
      </c>
      <c r="D4325" t="s">
        <v>6900</v>
      </c>
      <c r="E4325" t="s">
        <v>1707</v>
      </c>
    </row>
    <row r="4326" spans="1:5">
      <c r="A4326" t="s">
        <v>5924</v>
      </c>
      <c r="B4326" t="s">
        <v>5</v>
      </c>
      <c r="C4326" t="s">
        <v>1739</v>
      </c>
      <c r="D4326" t="s">
        <v>6900</v>
      </c>
      <c r="E4326" t="s">
        <v>1708</v>
      </c>
    </row>
    <row r="4327" spans="1:5">
      <c r="A4327" t="s">
        <v>5925</v>
      </c>
      <c r="B4327" t="s">
        <v>5</v>
      </c>
      <c r="C4327" t="s">
        <v>1739</v>
      </c>
      <c r="D4327" t="s">
        <v>6900</v>
      </c>
      <c r="E4327" t="s">
        <v>1709</v>
      </c>
    </row>
    <row r="4328" spans="1:5">
      <c r="A4328" t="s">
        <v>5926</v>
      </c>
      <c r="B4328" t="s">
        <v>5</v>
      </c>
      <c r="C4328" t="s">
        <v>1739</v>
      </c>
      <c r="D4328" t="s">
        <v>6900</v>
      </c>
      <c r="E4328" t="s">
        <v>1710</v>
      </c>
    </row>
    <row r="4329" spans="1:5">
      <c r="A4329" t="s">
        <v>5927</v>
      </c>
      <c r="B4329" t="s">
        <v>5</v>
      </c>
      <c r="C4329" t="s">
        <v>1739</v>
      </c>
      <c r="D4329" t="s">
        <v>6900</v>
      </c>
      <c r="E4329" t="s">
        <v>1711</v>
      </c>
    </row>
    <row r="4330" spans="1:5">
      <c r="A4330" t="s">
        <v>5928</v>
      </c>
      <c r="B4330" t="s">
        <v>5</v>
      </c>
      <c r="C4330" t="s">
        <v>1739</v>
      </c>
      <c r="D4330" t="s">
        <v>6900</v>
      </c>
      <c r="E4330" t="s">
        <v>1712</v>
      </c>
    </row>
    <row r="4331" spans="1:5">
      <c r="A4331" t="s">
        <v>5929</v>
      </c>
      <c r="B4331" t="s">
        <v>5</v>
      </c>
      <c r="C4331" t="s">
        <v>1739</v>
      </c>
      <c r="D4331" t="s">
        <v>6900</v>
      </c>
      <c r="E4331" t="s">
        <v>1713</v>
      </c>
    </row>
    <row r="4332" spans="1:5">
      <c r="A4332" t="s">
        <v>5930</v>
      </c>
      <c r="B4332" t="s">
        <v>5</v>
      </c>
      <c r="C4332" t="s">
        <v>1739</v>
      </c>
      <c r="D4332" t="s">
        <v>6900</v>
      </c>
      <c r="E4332" t="s">
        <v>1714</v>
      </c>
    </row>
    <row r="4333" spans="1:5">
      <c r="A4333" t="s">
        <v>5931</v>
      </c>
      <c r="B4333" t="s">
        <v>5</v>
      </c>
      <c r="C4333" t="s">
        <v>1739</v>
      </c>
      <c r="D4333" t="s">
        <v>6900</v>
      </c>
      <c r="E4333" t="s">
        <v>1715</v>
      </c>
    </row>
    <row r="4334" spans="1:5">
      <c r="A4334" t="s">
        <v>5932</v>
      </c>
      <c r="B4334" t="s">
        <v>5</v>
      </c>
      <c r="C4334" t="s">
        <v>1739</v>
      </c>
      <c r="D4334" t="s">
        <v>6901</v>
      </c>
      <c r="E4334" t="s">
        <v>1702</v>
      </c>
    </row>
    <row r="4335" spans="1:5">
      <c r="A4335" t="s">
        <v>5933</v>
      </c>
      <c r="B4335" t="s">
        <v>5</v>
      </c>
      <c r="C4335" t="s">
        <v>1739</v>
      </c>
      <c r="D4335" t="s">
        <v>6901</v>
      </c>
      <c r="E4335" t="s">
        <v>1705</v>
      </c>
    </row>
    <row r="4336" spans="1:5">
      <c r="A4336" t="s">
        <v>5934</v>
      </c>
      <c r="B4336" t="s">
        <v>5</v>
      </c>
      <c r="C4336" t="s">
        <v>1739</v>
      </c>
      <c r="D4336" t="s">
        <v>6901</v>
      </c>
      <c r="E4336" t="s">
        <v>1706</v>
      </c>
    </row>
    <row r="4337" spans="1:5">
      <c r="A4337" t="s">
        <v>5935</v>
      </c>
      <c r="B4337" t="s">
        <v>5</v>
      </c>
      <c r="C4337" t="s">
        <v>1739</v>
      </c>
      <c r="D4337" t="s">
        <v>6901</v>
      </c>
      <c r="E4337" t="s">
        <v>1707</v>
      </c>
    </row>
    <row r="4338" spans="1:5">
      <c r="A4338" t="s">
        <v>5936</v>
      </c>
      <c r="B4338" t="s">
        <v>5</v>
      </c>
      <c r="C4338" t="s">
        <v>1739</v>
      </c>
      <c r="D4338" t="s">
        <v>6901</v>
      </c>
      <c r="E4338" t="s">
        <v>1708</v>
      </c>
    </row>
    <row r="4339" spans="1:5">
      <c r="A4339" t="s">
        <v>5937</v>
      </c>
      <c r="B4339" t="s">
        <v>5</v>
      </c>
      <c r="C4339" t="s">
        <v>1739</v>
      </c>
      <c r="D4339" t="s">
        <v>6901</v>
      </c>
      <c r="E4339" t="s">
        <v>1709</v>
      </c>
    </row>
    <row r="4340" spans="1:5">
      <c r="A4340" t="s">
        <v>5938</v>
      </c>
      <c r="B4340" t="s">
        <v>5</v>
      </c>
      <c r="C4340" t="s">
        <v>1739</v>
      </c>
      <c r="D4340" t="s">
        <v>6901</v>
      </c>
      <c r="E4340" t="s">
        <v>1710</v>
      </c>
    </row>
    <row r="4341" spans="1:5">
      <c r="A4341" t="s">
        <v>5939</v>
      </c>
      <c r="B4341" t="s">
        <v>5</v>
      </c>
      <c r="C4341" t="s">
        <v>1739</v>
      </c>
      <c r="D4341" t="s">
        <v>6901</v>
      </c>
      <c r="E4341" t="s">
        <v>1711</v>
      </c>
    </row>
    <row r="4342" spans="1:5">
      <c r="A4342" t="s">
        <v>5940</v>
      </c>
      <c r="B4342" t="s">
        <v>5</v>
      </c>
      <c r="C4342" t="s">
        <v>1739</v>
      </c>
      <c r="D4342" t="s">
        <v>6901</v>
      </c>
      <c r="E4342" t="s">
        <v>1712</v>
      </c>
    </row>
    <row r="4343" spans="1:5">
      <c r="A4343" t="s">
        <v>5941</v>
      </c>
      <c r="B4343" t="s">
        <v>5</v>
      </c>
      <c r="C4343" t="s">
        <v>1739</v>
      </c>
      <c r="D4343" t="s">
        <v>6901</v>
      </c>
      <c r="E4343" t="s">
        <v>1713</v>
      </c>
    </row>
    <row r="4344" spans="1:5">
      <c r="A4344" t="s">
        <v>5942</v>
      </c>
      <c r="B4344" t="s">
        <v>5</v>
      </c>
      <c r="C4344" t="s">
        <v>1739</v>
      </c>
      <c r="D4344" t="s">
        <v>6901</v>
      </c>
      <c r="E4344" t="s">
        <v>1714</v>
      </c>
    </row>
    <row r="4345" spans="1:5">
      <c r="A4345" t="s">
        <v>5943</v>
      </c>
      <c r="B4345" t="s">
        <v>5</v>
      </c>
      <c r="C4345" t="s">
        <v>1739</v>
      </c>
      <c r="D4345" t="s">
        <v>6901</v>
      </c>
      <c r="E4345" t="s">
        <v>1715</v>
      </c>
    </row>
    <row r="4346" spans="1:5">
      <c r="A4346" t="s">
        <v>5944</v>
      </c>
      <c r="B4346" t="s">
        <v>5</v>
      </c>
      <c r="C4346" t="s">
        <v>1739</v>
      </c>
      <c r="D4346" t="s">
        <v>6902</v>
      </c>
      <c r="E4346" t="s">
        <v>1702</v>
      </c>
    </row>
    <row r="4347" spans="1:5">
      <c r="A4347" t="s">
        <v>5945</v>
      </c>
      <c r="B4347" t="s">
        <v>5</v>
      </c>
      <c r="C4347" t="s">
        <v>1739</v>
      </c>
      <c r="D4347" t="s">
        <v>6902</v>
      </c>
      <c r="E4347" t="s">
        <v>1705</v>
      </c>
    </row>
    <row r="4348" spans="1:5">
      <c r="A4348" t="s">
        <v>5946</v>
      </c>
      <c r="B4348" t="s">
        <v>5</v>
      </c>
      <c r="C4348" t="s">
        <v>1739</v>
      </c>
      <c r="D4348" t="s">
        <v>6902</v>
      </c>
      <c r="E4348" t="s">
        <v>1706</v>
      </c>
    </row>
    <row r="4349" spans="1:5">
      <c r="A4349" t="s">
        <v>5947</v>
      </c>
      <c r="B4349" t="s">
        <v>5</v>
      </c>
      <c r="C4349" t="s">
        <v>1739</v>
      </c>
      <c r="D4349" t="s">
        <v>6902</v>
      </c>
      <c r="E4349" t="s">
        <v>1707</v>
      </c>
    </row>
    <row r="4350" spans="1:5">
      <c r="A4350" t="s">
        <v>5948</v>
      </c>
      <c r="B4350" t="s">
        <v>5</v>
      </c>
      <c r="C4350" t="s">
        <v>1739</v>
      </c>
      <c r="D4350" t="s">
        <v>6902</v>
      </c>
      <c r="E4350" t="s">
        <v>1708</v>
      </c>
    </row>
    <row r="4351" spans="1:5">
      <c r="A4351" t="s">
        <v>5949</v>
      </c>
      <c r="B4351" t="s">
        <v>5</v>
      </c>
      <c r="C4351" t="s">
        <v>1739</v>
      </c>
      <c r="D4351" t="s">
        <v>6902</v>
      </c>
      <c r="E4351" t="s">
        <v>1709</v>
      </c>
    </row>
    <row r="4352" spans="1:5">
      <c r="A4352" t="s">
        <v>5950</v>
      </c>
      <c r="B4352" t="s">
        <v>5</v>
      </c>
      <c r="C4352" t="s">
        <v>1739</v>
      </c>
      <c r="D4352" t="s">
        <v>6902</v>
      </c>
      <c r="E4352" t="s">
        <v>1710</v>
      </c>
    </row>
    <row r="4353" spans="1:5">
      <c r="A4353" t="s">
        <v>5951</v>
      </c>
      <c r="B4353" t="s">
        <v>5</v>
      </c>
      <c r="C4353" t="s">
        <v>1739</v>
      </c>
      <c r="D4353" t="s">
        <v>6902</v>
      </c>
      <c r="E4353" t="s">
        <v>1711</v>
      </c>
    </row>
    <row r="4354" spans="1:5">
      <c r="A4354" t="s">
        <v>5952</v>
      </c>
      <c r="B4354" t="s">
        <v>5</v>
      </c>
      <c r="C4354" t="s">
        <v>1739</v>
      </c>
      <c r="D4354" t="s">
        <v>6902</v>
      </c>
      <c r="E4354" t="s">
        <v>1712</v>
      </c>
    </row>
    <row r="4355" spans="1:5">
      <c r="A4355" t="s">
        <v>5953</v>
      </c>
      <c r="B4355" t="s">
        <v>5</v>
      </c>
      <c r="C4355" t="s">
        <v>1739</v>
      </c>
      <c r="D4355" t="s">
        <v>6902</v>
      </c>
      <c r="E4355" t="s">
        <v>1713</v>
      </c>
    </row>
    <row r="4356" spans="1:5">
      <c r="A4356" t="s">
        <v>5954</v>
      </c>
      <c r="B4356" t="s">
        <v>5</v>
      </c>
      <c r="C4356" t="s">
        <v>1739</v>
      </c>
      <c r="D4356" t="s">
        <v>6902</v>
      </c>
      <c r="E4356" t="s">
        <v>1714</v>
      </c>
    </row>
    <row r="4357" spans="1:5">
      <c r="A4357" t="s">
        <v>5955</v>
      </c>
      <c r="B4357" t="s">
        <v>5</v>
      </c>
      <c r="C4357" t="s">
        <v>1739</v>
      </c>
      <c r="D4357" t="s">
        <v>6902</v>
      </c>
      <c r="E4357" t="s">
        <v>1715</v>
      </c>
    </row>
    <row r="4358" spans="1:5">
      <c r="A4358" t="s">
        <v>5956</v>
      </c>
      <c r="B4358" t="s">
        <v>5</v>
      </c>
      <c r="C4358" t="s">
        <v>1739</v>
      </c>
      <c r="D4358" t="s">
        <v>6903</v>
      </c>
      <c r="E4358" t="s">
        <v>1702</v>
      </c>
    </row>
    <row r="4359" spans="1:5">
      <c r="A4359" t="s">
        <v>5957</v>
      </c>
      <c r="B4359" t="s">
        <v>5</v>
      </c>
      <c r="C4359" t="s">
        <v>1739</v>
      </c>
      <c r="D4359" t="s">
        <v>6903</v>
      </c>
      <c r="E4359" t="s">
        <v>1705</v>
      </c>
    </row>
    <row r="4360" spans="1:5">
      <c r="A4360" t="s">
        <v>5958</v>
      </c>
      <c r="B4360" t="s">
        <v>5</v>
      </c>
      <c r="C4360" t="s">
        <v>1739</v>
      </c>
      <c r="D4360" t="s">
        <v>6903</v>
      </c>
      <c r="E4360" t="s">
        <v>1706</v>
      </c>
    </row>
    <row r="4361" spans="1:5">
      <c r="A4361" t="s">
        <v>5959</v>
      </c>
      <c r="B4361" t="s">
        <v>5</v>
      </c>
      <c r="C4361" t="s">
        <v>1739</v>
      </c>
      <c r="D4361" t="s">
        <v>6903</v>
      </c>
      <c r="E4361" t="s">
        <v>1707</v>
      </c>
    </row>
    <row r="4362" spans="1:5">
      <c r="A4362" t="s">
        <v>5960</v>
      </c>
      <c r="B4362" t="s">
        <v>5</v>
      </c>
      <c r="C4362" t="s">
        <v>1739</v>
      </c>
      <c r="D4362" t="s">
        <v>6903</v>
      </c>
      <c r="E4362" t="s">
        <v>1708</v>
      </c>
    </row>
    <row r="4363" spans="1:5">
      <c r="A4363" t="s">
        <v>5961</v>
      </c>
      <c r="B4363" t="s">
        <v>5</v>
      </c>
      <c r="C4363" t="s">
        <v>1739</v>
      </c>
      <c r="D4363" t="s">
        <v>6903</v>
      </c>
      <c r="E4363" t="s">
        <v>1709</v>
      </c>
    </row>
    <row r="4364" spans="1:5">
      <c r="A4364" t="s">
        <v>5962</v>
      </c>
      <c r="B4364" t="s">
        <v>5</v>
      </c>
      <c r="C4364" t="s">
        <v>1739</v>
      </c>
      <c r="D4364" t="s">
        <v>6903</v>
      </c>
      <c r="E4364" t="s">
        <v>1710</v>
      </c>
    </row>
    <row r="4365" spans="1:5">
      <c r="A4365" t="s">
        <v>5963</v>
      </c>
      <c r="B4365" t="s">
        <v>5</v>
      </c>
      <c r="C4365" t="s">
        <v>1739</v>
      </c>
      <c r="D4365" t="s">
        <v>6903</v>
      </c>
      <c r="E4365" t="s">
        <v>1711</v>
      </c>
    </row>
    <row r="4366" spans="1:5">
      <c r="A4366" t="s">
        <v>5964</v>
      </c>
      <c r="B4366" t="s">
        <v>5</v>
      </c>
      <c r="C4366" t="s">
        <v>1739</v>
      </c>
      <c r="D4366" t="s">
        <v>6903</v>
      </c>
      <c r="E4366" t="s">
        <v>1712</v>
      </c>
    </row>
    <row r="4367" spans="1:5">
      <c r="A4367" t="s">
        <v>5965</v>
      </c>
      <c r="B4367" t="s">
        <v>5</v>
      </c>
      <c r="C4367" t="s">
        <v>1739</v>
      </c>
      <c r="D4367" t="s">
        <v>6903</v>
      </c>
      <c r="E4367" t="s">
        <v>1713</v>
      </c>
    </row>
    <row r="4368" spans="1:5">
      <c r="A4368" t="s">
        <v>5966</v>
      </c>
      <c r="B4368" t="s">
        <v>5</v>
      </c>
      <c r="C4368" t="s">
        <v>1739</v>
      </c>
      <c r="D4368" t="s">
        <v>6903</v>
      </c>
      <c r="E4368" t="s">
        <v>1714</v>
      </c>
    </row>
    <row r="4369" spans="1:5">
      <c r="A4369" t="s">
        <v>5967</v>
      </c>
      <c r="B4369" t="s">
        <v>5</v>
      </c>
      <c r="C4369" t="s">
        <v>1739</v>
      </c>
      <c r="D4369" t="s">
        <v>6903</v>
      </c>
      <c r="E4369" t="s">
        <v>1715</v>
      </c>
    </row>
    <row r="4370" spans="1:5">
      <c r="A4370" t="s">
        <v>5968</v>
      </c>
      <c r="B4370" t="s">
        <v>5</v>
      </c>
      <c r="C4370" t="s">
        <v>1739</v>
      </c>
      <c r="D4370" t="s">
        <v>6904</v>
      </c>
      <c r="E4370" t="s">
        <v>1702</v>
      </c>
    </row>
    <row r="4371" spans="1:5">
      <c r="A4371" t="s">
        <v>5969</v>
      </c>
      <c r="B4371" t="s">
        <v>5</v>
      </c>
      <c r="C4371" t="s">
        <v>1739</v>
      </c>
      <c r="D4371" t="s">
        <v>6904</v>
      </c>
      <c r="E4371" t="s">
        <v>1705</v>
      </c>
    </row>
    <row r="4372" spans="1:5">
      <c r="A4372" t="s">
        <v>5970</v>
      </c>
      <c r="B4372" t="s">
        <v>5</v>
      </c>
      <c r="C4372" t="s">
        <v>1739</v>
      </c>
      <c r="D4372" t="s">
        <v>6904</v>
      </c>
      <c r="E4372" t="s">
        <v>1706</v>
      </c>
    </row>
    <row r="4373" spans="1:5">
      <c r="A4373" t="s">
        <v>5971</v>
      </c>
      <c r="B4373" t="s">
        <v>5</v>
      </c>
      <c r="C4373" t="s">
        <v>1739</v>
      </c>
      <c r="D4373" t="s">
        <v>6904</v>
      </c>
      <c r="E4373" t="s">
        <v>1707</v>
      </c>
    </row>
    <row r="4374" spans="1:5">
      <c r="A4374" t="s">
        <v>5972</v>
      </c>
      <c r="B4374" t="s">
        <v>5</v>
      </c>
      <c r="C4374" t="s">
        <v>1739</v>
      </c>
      <c r="D4374" t="s">
        <v>6904</v>
      </c>
      <c r="E4374" t="s">
        <v>1708</v>
      </c>
    </row>
    <row r="4375" spans="1:5">
      <c r="A4375" t="s">
        <v>5973</v>
      </c>
      <c r="B4375" t="s">
        <v>5</v>
      </c>
      <c r="C4375" t="s">
        <v>1739</v>
      </c>
      <c r="D4375" t="s">
        <v>6904</v>
      </c>
      <c r="E4375" t="s">
        <v>1709</v>
      </c>
    </row>
    <row r="4376" spans="1:5">
      <c r="A4376" t="s">
        <v>5974</v>
      </c>
      <c r="B4376" t="s">
        <v>5</v>
      </c>
      <c r="C4376" t="s">
        <v>1739</v>
      </c>
      <c r="D4376" t="s">
        <v>6904</v>
      </c>
      <c r="E4376" t="s">
        <v>1710</v>
      </c>
    </row>
    <row r="4377" spans="1:5">
      <c r="A4377" t="s">
        <v>5975</v>
      </c>
      <c r="B4377" t="s">
        <v>5</v>
      </c>
      <c r="C4377" t="s">
        <v>1739</v>
      </c>
      <c r="D4377" t="s">
        <v>6904</v>
      </c>
      <c r="E4377" t="s">
        <v>1711</v>
      </c>
    </row>
    <row r="4378" spans="1:5">
      <c r="A4378" t="s">
        <v>5976</v>
      </c>
      <c r="B4378" t="s">
        <v>5</v>
      </c>
      <c r="C4378" t="s">
        <v>1739</v>
      </c>
      <c r="D4378" t="s">
        <v>6904</v>
      </c>
      <c r="E4378" t="s">
        <v>1712</v>
      </c>
    </row>
    <row r="4379" spans="1:5">
      <c r="A4379" t="s">
        <v>5977</v>
      </c>
      <c r="B4379" t="s">
        <v>5</v>
      </c>
      <c r="C4379" t="s">
        <v>1739</v>
      </c>
      <c r="D4379" t="s">
        <v>6904</v>
      </c>
      <c r="E4379" t="s">
        <v>1713</v>
      </c>
    </row>
    <row r="4380" spans="1:5">
      <c r="A4380" t="s">
        <v>5978</v>
      </c>
      <c r="B4380" t="s">
        <v>5</v>
      </c>
      <c r="C4380" t="s">
        <v>1739</v>
      </c>
      <c r="D4380" t="s">
        <v>6904</v>
      </c>
      <c r="E4380" t="s">
        <v>1714</v>
      </c>
    </row>
    <row r="4381" spans="1:5">
      <c r="A4381" t="s">
        <v>5979</v>
      </c>
      <c r="B4381" t="s">
        <v>5</v>
      </c>
      <c r="C4381" t="s">
        <v>1739</v>
      </c>
      <c r="D4381" t="s">
        <v>6904</v>
      </c>
      <c r="E4381" t="s">
        <v>1715</v>
      </c>
    </row>
    <row r="4382" spans="1:5">
      <c r="A4382" t="s">
        <v>5980</v>
      </c>
      <c r="B4382" t="s">
        <v>5</v>
      </c>
      <c r="C4382" t="s">
        <v>1740</v>
      </c>
      <c r="D4382" t="s">
        <v>6880</v>
      </c>
      <c r="E4382" t="s">
        <v>1702</v>
      </c>
    </row>
    <row r="4383" spans="1:5">
      <c r="A4383" t="s">
        <v>5981</v>
      </c>
      <c r="B4383" t="s">
        <v>5</v>
      </c>
      <c r="C4383" t="s">
        <v>1740</v>
      </c>
      <c r="D4383" t="s">
        <v>6880</v>
      </c>
      <c r="E4383" t="s">
        <v>1705</v>
      </c>
    </row>
    <row r="4384" spans="1:5">
      <c r="A4384" t="s">
        <v>5982</v>
      </c>
      <c r="B4384" t="s">
        <v>5</v>
      </c>
      <c r="C4384" t="s">
        <v>1740</v>
      </c>
      <c r="D4384" t="s">
        <v>6880</v>
      </c>
      <c r="E4384" t="s">
        <v>1706</v>
      </c>
    </row>
    <row r="4385" spans="1:5">
      <c r="A4385" t="s">
        <v>5983</v>
      </c>
      <c r="B4385" t="s">
        <v>5</v>
      </c>
      <c r="C4385" t="s">
        <v>1740</v>
      </c>
      <c r="D4385" t="s">
        <v>6880</v>
      </c>
      <c r="E4385" t="s">
        <v>1707</v>
      </c>
    </row>
    <row r="4386" spans="1:5">
      <c r="A4386" t="s">
        <v>5984</v>
      </c>
      <c r="B4386" t="s">
        <v>5</v>
      </c>
      <c r="C4386" t="s">
        <v>1740</v>
      </c>
      <c r="D4386" t="s">
        <v>6880</v>
      </c>
      <c r="E4386" t="s">
        <v>1708</v>
      </c>
    </row>
    <row r="4387" spans="1:5">
      <c r="A4387" t="s">
        <v>5985</v>
      </c>
      <c r="B4387" t="s">
        <v>5</v>
      </c>
      <c r="C4387" t="s">
        <v>1740</v>
      </c>
      <c r="D4387" t="s">
        <v>6880</v>
      </c>
      <c r="E4387" t="s">
        <v>1709</v>
      </c>
    </row>
    <row r="4388" spans="1:5">
      <c r="A4388" t="s">
        <v>5986</v>
      </c>
      <c r="B4388" t="s">
        <v>5</v>
      </c>
      <c r="C4388" t="s">
        <v>1740</v>
      </c>
      <c r="D4388" t="s">
        <v>6880</v>
      </c>
      <c r="E4388" t="s">
        <v>1710</v>
      </c>
    </row>
    <row r="4389" spans="1:5">
      <c r="A4389" t="s">
        <v>5987</v>
      </c>
      <c r="B4389" t="s">
        <v>5</v>
      </c>
      <c r="C4389" t="s">
        <v>1740</v>
      </c>
      <c r="D4389" t="s">
        <v>6880</v>
      </c>
      <c r="E4389" t="s">
        <v>1711</v>
      </c>
    </row>
    <row r="4390" spans="1:5">
      <c r="A4390" t="s">
        <v>5988</v>
      </c>
      <c r="B4390" t="s">
        <v>5</v>
      </c>
      <c r="C4390" t="s">
        <v>1740</v>
      </c>
      <c r="D4390" t="s">
        <v>6880</v>
      </c>
      <c r="E4390" t="s">
        <v>1712</v>
      </c>
    </row>
    <row r="4391" spans="1:5">
      <c r="A4391" t="s">
        <v>5989</v>
      </c>
      <c r="B4391" t="s">
        <v>5</v>
      </c>
      <c r="C4391" t="s">
        <v>1740</v>
      </c>
      <c r="D4391" t="s">
        <v>6880</v>
      </c>
      <c r="E4391" t="s">
        <v>1713</v>
      </c>
    </row>
    <row r="4392" spans="1:5">
      <c r="A4392" t="s">
        <v>5990</v>
      </c>
      <c r="B4392" t="s">
        <v>5</v>
      </c>
      <c r="C4392" t="s">
        <v>1740</v>
      </c>
      <c r="D4392" t="s">
        <v>6880</v>
      </c>
      <c r="E4392" t="s">
        <v>1714</v>
      </c>
    </row>
    <row r="4393" spans="1:5">
      <c r="A4393" t="s">
        <v>5991</v>
      </c>
      <c r="B4393" t="s">
        <v>5</v>
      </c>
      <c r="C4393" t="s">
        <v>1740</v>
      </c>
      <c r="D4393" t="s">
        <v>6880</v>
      </c>
      <c r="E4393" t="s">
        <v>1715</v>
      </c>
    </row>
    <row r="4394" spans="1:5">
      <c r="A4394" t="s">
        <v>5992</v>
      </c>
      <c r="B4394" t="s">
        <v>5</v>
      </c>
      <c r="C4394" t="s">
        <v>1740</v>
      </c>
      <c r="D4394" t="s">
        <v>6881</v>
      </c>
      <c r="E4394" t="s">
        <v>1702</v>
      </c>
    </row>
    <row r="4395" spans="1:5">
      <c r="A4395" t="s">
        <v>5993</v>
      </c>
      <c r="B4395" t="s">
        <v>5</v>
      </c>
      <c r="C4395" t="s">
        <v>1740</v>
      </c>
      <c r="D4395" t="s">
        <v>6881</v>
      </c>
      <c r="E4395" t="s">
        <v>1705</v>
      </c>
    </row>
    <row r="4396" spans="1:5">
      <c r="A4396" t="s">
        <v>5994</v>
      </c>
      <c r="B4396" t="s">
        <v>5</v>
      </c>
      <c r="C4396" t="s">
        <v>1740</v>
      </c>
      <c r="D4396" t="s">
        <v>6881</v>
      </c>
      <c r="E4396" t="s">
        <v>1706</v>
      </c>
    </row>
    <row r="4397" spans="1:5">
      <c r="A4397" t="s">
        <v>5995</v>
      </c>
      <c r="B4397" t="s">
        <v>5</v>
      </c>
      <c r="C4397" t="s">
        <v>1740</v>
      </c>
      <c r="D4397" t="s">
        <v>6881</v>
      </c>
      <c r="E4397" t="s">
        <v>1707</v>
      </c>
    </row>
    <row r="4398" spans="1:5">
      <c r="A4398" t="s">
        <v>5996</v>
      </c>
      <c r="B4398" t="s">
        <v>5</v>
      </c>
      <c r="C4398" t="s">
        <v>1740</v>
      </c>
      <c r="D4398" t="s">
        <v>6881</v>
      </c>
      <c r="E4398" t="s">
        <v>1708</v>
      </c>
    </row>
    <row r="4399" spans="1:5">
      <c r="A4399" t="s">
        <v>5997</v>
      </c>
      <c r="B4399" t="s">
        <v>5</v>
      </c>
      <c r="C4399" t="s">
        <v>1740</v>
      </c>
      <c r="D4399" t="s">
        <v>6881</v>
      </c>
      <c r="E4399" t="s">
        <v>1709</v>
      </c>
    </row>
    <row r="4400" spans="1:5">
      <c r="A4400" t="s">
        <v>5998</v>
      </c>
      <c r="B4400" t="s">
        <v>5</v>
      </c>
      <c r="C4400" t="s">
        <v>1740</v>
      </c>
      <c r="D4400" t="s">
        <v>6881</v>
      </c>
      <c r="E4400" t="s">
        <v>1710</v>
      </c>
    </row>
    <row r="4401" spans="1:5">
      <c r="A4401" t="s">
        <v>5999</v>
      </c>
      <c r="B4401" t="s">
        <v>5</v>
      </c>
      <c r="C4401" t="s">
        <v>1740</v>
      </c>
      <c r="D4401" t="s">
        <v>6881</v>
      </c>
      <c r="E4401" t="s">
        <v>1711</v>
      </c>
    </row>
    <row r="4402" spans="1:5">
      <c r="A4402" t="s">
        <v>6000</v>
      </c>
      <c r="B4402" t="s">
        <v>5</v>
      </c>
      <c r="C4402" t="s">
        <v>1740</v>
      </c>
      <c r="D4402" t="s">
        <v>6881</v>
      </c>
      <c r="E4402" t="s">
        <v>1712</v>
      </c>
    </row>
    <row r="4403" spans="1:5">
      <c r="A4403" t="s">
        <v>6001</v>
      </c>
      <c r="B4403" t="s">
        <v>5</v>
      </c>
      <c r="C4403" t="s">
        <v>1740</v>
      </c>
      <c r="D4403" t="s">
        <v>6881</v>
      </c>
      <c r="E4403" t="s">
        <v>1713</v>
      </c>
    </row>
    <row r="4404" spans="1:5">
      <c r="A4404" t="s">
        <v>6002</v>
      </c>
      <c r="B4404" t="s">
        <v>5</v>
      </c>
      <c r="C4404" t="s">
        <v>1740</v>
      </c>
      <c r="D4404" t="s">
        <v>6881</v>
      </c>
      <c r="E4404" t="s">
        <v>1714</v>
      </c>
    </row>
    <row r="4405" spans="1:5">
      <c r="A4405" t="s">
        <v>6003</v>
      </c>
      <c r="B4405" t="s">
        <v>5</v>
      </c>
      <c r="C4405" t="s">
        <v>1740</v>
      </c>
      <c r="D4405" t="s">
        <v>6881</v>
      </c>
      <c r="E4405" t="s">
        <v>1715</v>
      </c>
    </row>
    <row r="4406" spans="1:5">
      <c r="A4406" t="s">
        <v>6004</v>
      </c>
      <c r="B4406" t="s">
        <v>5</v>
      </c>
      <c r="C4406" t="s">
        <v>1740</v>
      </c>
      <c r="D4406" t="s">
        <v>6882</v>
      </c>
      <c r="E4406" t="s">
        <v>1702</v>
      </c>
    </row>
    <row r="4407" spans="1:5">
      <c r="A4407" t="s">
        <v>6005</v>
      </c>
      <c r="B4407" t="s">
        <v>5</v>
      </c>
      <c r="C4407" t="s">
        <v>1740</v>
      </c>
      <c r="D4407" t="s">
        <v>6882</v>
      </c>
      <c r="E4407" t="s">
        <v>1705</v>
      </c>
    </row>
    <row r="4408" spans="1:5">
      <c r="A4408" t="s">
        <v>6006</v>
      </c>
      <c r="B4408" t="s">
        <v>5</v>
      </c>
      <c r="C4408" t="s">
        <v>1740</v>
      </c>
      <c r="D4408" t="s">
        <v>6882</v>
      </c>
      <c r="E4408" t="s">
        <v>1706</v>
      </c>
    </row>
    <row r="4409" spans="1:5">
      <c r="A4409" t="s">
        <v>6007</v>
      </c>
      <c r="B4409" t="s">
        <v>5</v>
      </c>
      <c r="C4409" t="s">
        <v>1740</v>
      </c>
      <c r="D4409" t="s">
        <v>6882</v>
      </c>
      <c r="E4409" t="s">
        <v>1707</v>
      </c>
    </row>
    <row r="4410" spans="1:5">
      <c r="A4410" t="s">
        <v>6008</v>
      </c>
      <c r="B4410" t="s">
        <v>5</v>
      </c>
      <c r="C4410" t="s">
        <v>1740</v>
      </c>
      <c r="D4410" t="s">
        <v>6882</v>
      </c>
      <c r="E4410" t="s">
        <v>1708</v>
      </c>
    </row>
    <row r="4411" spans="1:5">
      <c r="A4411" t="s">
        <v>6009</v>
      </c>
      <c r="B4411" t="s">
        <v>5</v>
      </c>
      <c r="C4411" t="s">
        <v>1740</v>
      </c>
      <c r="D4411" t="s">
        <v>6882</v>
      </c>
      <c r="E4411" t="s">
        <v>1709</v>
      </c>
    </row>
    <row r="4412" spans="1:5">
      <c r="A4412" t="s">
        <v>6010</v>
      </c>
      <c r="B4412" t="s">
        <v>5</v>
      </c>
      <c r="C4412" t="s">
        <v>1740</v>
      </c>
      <c r="D4412" t="s">
        <v>6882</v>
      </c>
      <c r="E4412" t="s">
        <v>1710</v>
      </c>
    </row>
    <row r="4413" spans="1:5">
      <c r="A4413" t="s">
        <v>6011</v>
      </c>
      <c r="B4413" t="s">
        <v>5</v>
      </c>
      <c r="C4413" t="s">
        <v>1740</v>
      </c>
      <c r="D4413" t="s">
        <v>6882</v>
      </c>
      <c r="E4413" t="s">
        <v>1711</v>
      </c>
    </row>
    <row r="4414" spans="1:5">
      <c r="A4414" t="s">
        <v>6012</v>
      </c>
      <c r="B4414" t="s">
        <v>5</v>
      </c>
      <c r="C4414" t="s">
        <v>1740</v>
      </c>
      <c r="D4414" t="s">
        <v>6882</v>
      </c>
      <c r="E4414" t="s">
        <v>1712</v>
      </c>
    </row>
    <row r="4415" spans="1:5">
      <c r="A4415" t="s">
        <v>6013</v>
      </c>
      <c r="B4415" t="s">
        <v>5</v>
      </c>
      <c r="C4415" t="s">
        <v>1740</v>
      </c>
      <c r="D4415" t="s">
        <v>6882</v>
      </c>
      <c r="E4415" t="s">
        <v>1713</v>
      </c>
    </row>
    <row r="4416" spans="1:5">
      <c r="A4416" t="s">
        <v>6014</v>
      </c>
      <c r="B4416" t="s">
        <v>5</v>
      </c>
      <c r="C4416" t="s">
        <v>1740</v>
      </c>
      <c r="D4416" t="s">
        <v>6882</v>
      </c>
      <c r="E4416" t="s">
        <v>1714</v>
      </c>
    </row>
    <row r="4417" spans="1:5">
      <c r="A4417" t="s">
        <v>6015</v>
      </c>
      <c r="B4417" t="s">
        <v>5</v>
      </c>
      <c r="C4417" t="s">
        <v>1740</v>
      </c>
      <c r="D4417" t="s">
        <v>6882</v>
      </c>
      <c r="E4417" t="s">
        <v>1715</v>
      </c>
    </row>
    <row r="4418" spans="1:5">
      <c r="A4418" t="s">
        <v>6016</v>
      </c>
      <c r="B4418" t="s">
        <v>5</v>
      </c>
      <c r="C4418" t="s">
        <v>1740</v>
      </c>
      <c r="D4418" t="s">
        <v>6883</v>
      </c>
      <c r="E4418" t="s">
        <v>1702</v>
      </c>
    </row>
    <row r="4419" spans="1:5">
      <c r="A4419" t="s">
        <v>6017</v>
      </c>
      <c r="B4419" t="s">
        <v>5</v>
      </c>
      <c r="C4419" t="s">
        <v>1740</v>
      </c>
      <c r="D4419" t="s">
        <v>6883</v>
      </c>
      <c r="E4419" t="s">
        <v>1705</v>
      </c>
    </row>
    <row r="4420" spans="1:5">
      <c r="A4420" t="s">
        <v>6018</v>
      </c>
      <c r="B4420" t="s">
        <v>5</v>
      </c>
      <c r="C4420" t="s">
        <v>1740</v>
      </c>
      <c r="D4420" t="s">
        <v>6883</v>
      </c>
      <c r="E4420" t="s">
        <v>1706</v>
      </c>
    </row>
    <row r="4421" spans="1:5">
      <c r="A4421" t="s">
        <v>6019</v>
      </c>
      <c r="B4421" t="s">
        <v>5</v>
      </c>
      <c r="C4421" t="s">
        <v>1740</v>
      </c>
      <c r="D4421" t="s">
        <v>6883</v>
      </c>
      <c r="E4421" t="s">
        <v>1707</v>
      </c>
    </row>
    <row r="4422" spans="1:5">
      <c r="A4422" t="s">
        <v>6020</v>
      </c>
      <c r="B4422" t="s">
        <v>5</v>
      </c>
      <c r="C4422" t="s">
        <v>1740</v>
      </c>
      <c r="D4422" t="s">
        <v>6883</v>
      </c>
      <c r="E4422" t="s">
        <v>1708</v>
      </c>
    </row>
    <row r="4423" spans="1:5">
      <c r="A4423" t="s">
        <v>6021</v>
      </c>
      <c r="B4423" t="s">
        <v>5</v>
      </c>
      <c r="C4423" t="s">
        <v>1740</v>
      </c>
      <c r="D4423" t="s">
        <v>6883</v>
      </c>
      <c r="E4423" t="s">
        <v>1709</v>
      </c>
    </row>
    <row r="4424" spans="1:5">
      <c r="A4424" t="s">
        <v>6022</v>
      </c>
      <c r="B4424" t="s">
        <v>5</v>
      </c>
      <c r="C4424" t="s">
        <v>1740</v>
      </c>
      <c r="D4424" t="s">
        <v>6883</v>
      </c>
      <c r="E4424" t="s">
        <v>1710</v>
      </c>
    </row>
    <row r="4425" spans="1:5">
      <c r="A4425" t="s">
        <v>6023</v>
      </c>
      <c r="B4425" t="s">
        <v>5</v>
      </c>
      <c r="C4425" t="s">
        <v>1740</v>
      </c>
      <c r="D4425" t="s">
        <v>6883</v>
      </c>
      <c r="E4425" t="s">
        <v>1711</v>
      </c>
    </row>
    <row r="4426" spans="1:5">
      <c r="A4426" t="s">
        <v>6024</v>
      </c>
      <c r="B4426" t="s">
        <v>5</v>
      </c>
      <c r="C4426" t="s">
        <v>1740</v>
      </c>
      <c r="D4426" t="s">
        <v>6883</v>
      </c>
      <c r="E4426" t="s">
        <v>1712</v>
      </c>
    </row>
    <row r="4427" spans="1:5">
      <c r="A4427" t="s">
        <v>6025</v>
      </c>
      <c r="B4427" t="s">
        <v>5</v>
      </c>
      <c r="C4427" t="s">
        <v>1740</v>
      </c>
      <c r="D4427" t="s">
        <v>6883</v>
      </c>
      <c r="E4427" t="s">
        <v>1713</v>
      </c>
    </row>
    <row r="4428" spans="1:5">
      <c r="A4428" t="s">
        <v>6026</v>
      </c>
      <c r="B4428" t="s">
        <v>5</v>
      </c>
      <c r="C4428" t="s">
        <v>1740</v>
      </c>
      <c r="D4428" t="s">
        <v>6883</v>
      </c>
      <c r="E4428" t="s">
        <v>1714</v>
      </c>
    </row>
    <row r="4429" spans="1:5">
      <c r="A4429" t="s">
        <v>6027</v>
      </c>
      <c r="B4429" t="s">
        <v>5</v>
      </c>
      <c r="C4429" t="s">
        <v>1740</v>
      </c>
      <c r="D4429" t="s">
        <v>6883</v>
      </c>
      <c r="E4429" t="s">
        <v>1715</v>
      </c>
    </row>
    <row r="4430" spans="1:5">
      <c r="A4430" t="s">
        <v>6028</v>
      </c>
      <c r="B4430" t="s">
        <v>5</v>
      </c>
      <c r="C4430" t="s">
        <v>1740</v>
      </c>
      <c r="D4430" t="s">
        <v>6884</v>
      </c>
      <c r="E4430" t="s">
        <v>1702</v>
      </c>
    </row>
    <row r="4431" spans="1:5">
      <c r="A4431" t="s">
        <v>6029</v>
      </c>
      <c r="B4431" t="s">
        <v>5</v>
      </c>
      <c r="C4431" t="s">
        <v>1740</v>
      </c>
      <c r="D4431" t="s">
        <v>6884</v>
      </c>
      <c r="E4431" t="s">
        <v>1705</v>
      </c>
    </row>
    <row r="4432" spans="1:5">
      <c r="A4432" t="s">
        <v>6030</v>
      </c>
      <c r="B4432" t="s">
        <v>5</v>
      </c>
      <c r="C4432" t="s">
        <v>1740</v>
      </c>
      <c r="D4432" t="s">
        <v>6884</v>
      </c>
      <c r="E4432" t="s">
        <v>1706</v>
      </c>
    </row>
    <row r="4433" spans="1:5">
      <c r="A4433" t="s">
        <v>6031</v>
      </c>
      <c r="B4433" t="s">
        <v>5</v>
      </c>
      <c r="C4433" t="s">
        <v>1740</v>
      </c>
      <c r="D4433" t="s">
        <v>6884</v>
      </c>
      <c r="E4433" t="s">
        <v>1707</v>
      </c>
    </row>
    <row r="4434" spans="1:5">
      <c r="A4434" t="s">
        <v>6032</v>
      </c>
      <c r="B4434" t="s">
        <v>5</v>
      </c>
      <c r="C4434" t="s">
        <v>1740</v>
      </c>
      <c r="D4434" t="s">
        <v>6884</v>
      </c>
      <c r="E4434" t="s">
        <v>1708</v>
      </c>
    </row>
    <row r="4435" spans="1:5">
      <c r="A4435" t="s">
        <v>6033</v>
      </c>
      <c r="B4435" t="s">
        <v>5</v>
      </c>
      <c r="C4435" t="s">
        <v>1740</v>
      </c>
      <c r="D4435" t="s">
        <v>6884</v>
      </c>
      <c r="E4435" t="s">
        <v>1709</v>
      </c>
    </row>
    <row r="4436" spans="1:5">
      <c r="A4436" t="s">
        <v>6034</v>
      </c>
      <c r="B4436" t="s">
        <v>5</v>
      </c>
      <c r="C4436" t="s">
        <v>1740</v>
      </c>
      <c r="D4436" t="s">
        <v>6884</v>
      </c>
      <c r="E4436" t="s">
        <v>1710</v>
      </c>
    </row>
    <row r="4437" spans="1:5">
      <c r="A4437" t="s">
        <v>6035</v>
      </c>
      <c r="B4437" t="s">
        <v>5</v>
      </c>
      <c r="C4437" t="s">
        <v>1740</v>
      </c>
      <c r="D4437" t="s">
        <v>6884</v>
      </c>
      <c r="E4437" t="s">
        <v>1711</v>
      </c>
    </row>
    <row r="4438" spans="1:5">
      <c r="A4438" t="s">
        <v>6036</v>
      </c>
      <c r="B4438" t="s">
        <v>5</v>
      </c>
      <c r="C4438" t="s">
        <v>1740</v>
      </c>
      <c r="D4438" t="s">
        <v>6884</v>
      </c>
      <c r="E4438" t="s">
        <v>1712</v>
      </c>
    </row>
    <row r="4439" spans="1:5">
      <c r="A4439" t="s">
        <v>6037</v>
      </c>
      <c r="B4439" t="s">
        <v>5</v>
      </c>
      <c r="C4439" t="s">
        <v>1740</v>
      </c>
      <c r="D4439" t="s">
        <v>6884</v>
      </c>
      <c r="E4439" t="s">
        <v>1713</v>
      </c>
    </row>
    <row r="4440" spans="1:5">
      <c r="A4440" t="s">
        <v>6038</v>
      </c>
      <c r="B4440" t="s">
        <v>5</v>
      </c>
      <c r="C4440" t="s">
        <v>1740</v>
      </c>
      <c r="D4440" t="s">
        <v>6884</v>
      </c>
      <c r="E4440" t="s">
        <v>1714</v>
      </c>
    </row>
    <row r="4441" spans="1:5">
      <c r="A4441" t="s">
        <v>6039</v>
      </c>
      <c r="B4441" t="s">
        <v>5</v>
      </c>
      <c r="C4441" t="s">
        <v>1740</v>
      </c>
      <c r="D4441" t="s">
        <v>6884</v>
      </c>
      <c r="E4441" t="s">
        <v>1715</v>
      </c>
    </row>
    <row r="4442" spans="1:5">
      <c r="A4442" t="s">
        <v>6040</v>
      </c>
      <c r="B4442" t="s">
        <v>5</v>
      </c>
      <c r="C4442" t="s">
        <v>1740</v>
      </c>
      <c r="D4442" t="s">
        <v>6885</v>
      </c>
      <c r="E4442" t="s">
        <v>1702</v>
      </c>
    </row>
    <row r="4443" spans="1:5">
      <c r="A4443" t="s">
        <v>6041</v>
      </c>
      <c r="B4443" t="s">
        <v>5</v>
      </c>
      <c r="C4443" t="s">
        <v>1740</v>
      </c>
      <c r="D4443" t="s">
        <v>6885</v>
      </c>
      <c r="E4443" t="s">
        <v>1705</v>
      </c>
    </row>
    <row r="4444" spans="1:5">
      <c r="A4444" t="s">
        <v>6042</v>
      </c>
      <c r="B4444" t="s">
        <v>5</v>
      </c>
      <c r="C4444" t="s">
        <v>1740</v>
      </c>
      <c r="D4444" t="s">
        <v>6885</v>
      </c>
      <c r="E4444" t="s">
        <v>1706</v>
      </c>
    </row>
    <row r="4445" spans="1:5">
      <c r="A4445" t="s">
        <v>6043</v>
      </c>
      <c r="B4445" t="s">
        <v>5</v>
      </c>
      <c r="C4445" t="s">
        <v>1740</v>
      </c>
      <c r="D4445" t="s">
        <v>6885</v>
      </c>
      <c r="E4445" t="s">
        <v>1707</v>
      </c>
    </row>
    <row r="4446" spans="1:5">
      <c r="A4446" t="s">
        <v>6044</v>
      </c>
      <c r="B4446" t="s">
        <v>5</v>
      </c>
      <c r="C4446" t="s">
        <v>1740</v>
      </c>
      <c r="D4446" t="s">
        <v>6885</v>
      </c>
      <c r="E4446" t="s">
        <v>1708</v>
      </c>
    </row>
    <row r="4447" spans="1:5">
      <c r="A4447" t="s">
        <v>6045</v>
      </c>
      <c r="B4447" t="s">
        <v>5</v>
      </c>
      <c r="C4447" t="s">
        <v>1740</v>
      </c>
      <c r="D4447" t="s">
        <v>6885</v>
      </c>
      <c r="E4447" t="s">
        <v>1709</v>
      </c>
    </row>
    <row r="4448" spans="1:5">
      <c r="A4448" t="s">
        <v>6046</v>
      </c>
      <c r="B4448" t="s">
        <v>5</v>
      </c>
      <c r="C4448" t="s">
        <v>1740</v>
      </c>
      <c r="D4448" t="s">
        <v>6885</v>
      </c>
      <c r="E4448" t="s">
        <v>1710</v>
      </c>
    </row>
    <row r="4449" spans="1:5">
      <c r="A4449" t="s">
        <v>6047</v>
      </c>
      <c r="B4449" t="s">
        <v>5</v>
      </c>
      <c r="C4449" t="s">
        <v>1740</v>
      </c>
      <c r="D4449" t="s">
        <v>6885</v>
      </c>
      <c r="E4449" t="s">
        <v>1711</v>
      </c>
    </row>
    <row r="4450" spans="1:5">
      <c r="A4450" t="s">
        <v>6048</v>
      </c>
      <c r="B4450" t="s">
        <v>5</v>
      </c>
      <c r="C4450" t="s">
        <v>1740</v>
      </c>
      <c r="D4450" t="s">
        <v>6885</v>
      </c>
      <c r="E4450" t="s">
        <v>1712</v>
      </c>
    </row>
    <row r="4451" spans="1:5">
      <c r="A4451" t="s">
        <v>6049</v>
      </c>
      <c r="B4451" t="s">
        <v>5</v>
      </c>
      <c r="C4451" t="s">
        <v>1740</v>
      </c>
      <c r="D4451" t="s">
        <v>6885</v>
      </c>
      <c r="E4451" t="s">
        <v>1713</v>
      </c>
    </row>
    <row r="4452" spans="1:5">
      <c r="A4452" t="s">
        <v>6050</v>
      </c>
      <c r="B4452" t="s">
        <v>5</v>
      </c>
      <c r="C4452" t="s">
        <v>1740</v>
      </c>
      <c r="D4452" t="s">
        <v>6885</v>
      </c>
      <c r="E4452" t="s">
        <v>1714</v>
      </c>
    </row>
    <row r="4453" spans="1:5">
      <c r="A4453" t="s">
        <v>6051</v>
      </c>
      <c r="B4453" t="s">
        <v>5</v>
      </c>
      <c r="C4453" t="s">
        <v>1740</v>
      </c>
      <c r="D4453" t="s">
        <v>6885</v>
      </c>
      <c r="E4453" t="s">
        <v>1715</v>
      </c>
    </row>
    <row r="4454" spans="1:5">
      <c r="A4454" t="s">
        <v>6052</v>
      </c>
      <c r="B4454" t="s">
        <v>5</v>
      </c>
      <c r="C4454" t="s">
        <v>1740</v>
      </c>
      <c r="D4454" t="s">
        <v>6886</v>
      </c>
      <c r="E4454" t="s">
        <v>1702</v>
      </c>
    </row>
    <row r="4455" spans="1:5">
      <c r="A4455" t="s">
        <v>6053</v>
      </c>
      <c r="B4455" t="s">
        <v>5</v>
      </c>
      <c r="C4455" t="s">
        <v>1740</v>
      </c>
      <c r="D4455" t="s">
        <v>6886</v>
      </c>
      <c r="E4455" t="s">
        <v>1705</v>
      </c>
    </row>
    <row r="4456" spans="1:5">
      <c r="A4456" t="s">
        <v>6054</v>
      </c>
      <c r="B4456" t="s">
        <v>5</v>
      </c>
      <c r="C4456" t="s">
        <v>1740</v>
      </c>
      <c r="D4456" t="s">
        <v>6886</v>
      </c>
      <c r="E4456" t="s">
        <v>1706</v>
      </c>
    </row>
    <row r="4457" spans="1:5">
      <c r="A4457" t="s">
        <v>6055</v>
      </c>
      <c r="B4457" t="s">
        <v>5</v>
      </c>
      <c r="C4457" t="s">
        <v>1740</v>
      </c>
      <c r="D4457" t="s">
        <v>6886</v>
      </c>
      <c r="E4457" t="s">
        <v>1707</v>
      </c>
    </row>
    <row r="4458" spans="1:5">
      <c r="A4458" t="s">
        <v>6056</v>
      </c>
      <c r="B4458" t="s">
        <v>5</v>
      </c>
      <c r="C4458" t="s">
        <v>1740</v>
      </c>
      <c r="D4458" t="s">
        <v>6886</v>
      </c>
      <c r="E4458" t="s">
        <v>1708</v>
      </c>
    </row>
    <row r="4459" spans="1:5">
      <c r="A4459" t="s">
        <v>6057</v>
      </c>
      <c r="B4459" t="s">
        <v>5</v>
      </c>
      <c r="C4459" t="s">
        <v>1740</v>
      </c>
      <c r="D4459" t="s">
        <v>6886</v>
      </c>
      <c r="E4459" t="s">
        <v>1709</v>
      </c>
    </row>
    <row r="4460" spans="1:5">
      <c r="A4460" t="s">
        <v>6058</v>
      </c>
      <c r="B4460" t="s">
        <v>5</v>
      </c>
      <c r="C4460" t="s">
        <v>1740</v>
      </c>
      <c r="D4460" t="s">
        <v>6886</v>
      </c>
      <c r="E4460" t="s">
        <v>1710</v>
      </c>
    </row>
    <row r="4461" spans="1:5">
      <c r="A4461" t="s">
        <v>6059</v>
      </c>
      <c r="B4461" t="s">
        <v>5</v>
      </c>
      <c r="C4461" t="s">
        <v>1740</v>
      </c>
      <c r="D4461" t="s">
        <v>6886</v>
      </c>
      <c r="E4461" t="s">
        <v>1711</v>
      </c>
    </row>
    <row r="4462" spans="1:5">
      <c r="A4462" t="s">
        <v>6060</v>
      </c>
      <c r="B4462" t="s">
        <v>5</v>
      </c>
      <c r="C4462" t="s">
        <v>1740</v>
      </c>
      <c r="D4462" t="s">
        <v>6886</v>
      </c>
      <c r="E4462" t="s">
        <v>1712</v>
      </c>
    </row>
    <row r="4463" spans="1:5">
      <c r="A4463" t="s">
        <v>6061</v>
      </c>
      <c r="B4463" t="s">
        <v>5</v>
      </c>
      <c r="C4463" t="s">
        <v>1740</v>
      </c>
      <c r="D4463" t="s">
        <v>6886</v>
      </c>
      <c r="E4463" t="s">
        <v>1713</v>
      </c>
    </row>
    <row r="4464" spans="1:5">
      <c r="A4464" t="s">
        <v>6062</v>
      </c>
      <c r="B4464" t="s">
        <v>5</v>
      </c>
      <c r="C4464" t="s">
        <v>1740</v>
      </c>
      <c r="D4464" t="s">
        <v>6886</v>
      </c>
      <c r="E4464" t="s">
        <v>1714</v>
      </c>
    </row>
    <row r="4465" spans="1:5">
      <c r="A4465" t="s">
        <v>6063</v>
      </c>
      <c r="B4465" t="s">
        <v>5</v>
      </c>
      <c r="C4465" t="s">
        <v>1740</v>
      </c>
      <c r="D4465" t="s">
        <v>6886</v>
      </c>
      <c r="E4465" t="s">
        <v>1715</v>
      </c>
    </row>
    <row r="4466" spans="1:5">
      <c r="A4466" t="s">
        <v>6064</v>
      </c>
      <c r="B4466" t="s">
        <v>5</v>
      </c>
      <c r="C4466" t="s">
        <v>1740</v>
      </c>
      <c r="D4466" t="s">
        <v>6887</v>
      </c>
      <c r="E4466" t="s">
        <v>1702</v>
      </c>
    </row>
    <row r="4467" spans="1:5">
      <c r="A4467" t="s">
        <v>6065</v>
      </c>
      <c r="B4467" t="s">
        <v>5</v>
      </c>
      <c r="C4467" t="s">
        <v>1740</v>
      </c>
      <c r="D4467" t="s">
        <v>6887</v>
      </c>
      <c r="E4467" t="s">
        <v>1705</v>
      </c>
    </row>
    <row r="4468" spans="1:5">
      <c r="A4468" t="s">
        <v>6066</v>
      </c>
      <c r="B4468" t="s">
        <v>5</v>
      </c>
      <c r="C4468" t="s">
        <v>1740</v>
      </c>
      <c r="D4468" t="s">
        <v>6887</v>
      </c>
      <c r="E4468" t="s">
        <v>1706</v>
      </c>
    </row>
    <row r="4469" spans="1:5">
      <c r="A4469" t="s">
        <v>6067</v>
      </c>
      <c r="B4469" t="s">
        <v>5</v>
      </c>
      <c r="C4469" t="s">
        <v>1740</v>
      </c>
      <c r="D4469" t="s">
        <v>6887</v>
      </c>
      <c r="E4469" t="s">
        <v>1707</v>
      </c>
    </row>
    <row r="4470" spans="1:5">
      <c r="A4470" t="s">
        <v>6068</v>
      </c>
      <c r="B4470" t="s">
        <v>5</v>
      </c>
      <c r="C4470" t="s">
        <v>1740</v>
      </c>
      <c r="D4470" t="s">
        <v>6887</v>
      </c>
      <c r="E4470" t="s">
        <v>1708</v>
      </c>
    </row>
    <row r="4471" spans="1:5">
      <c r="A4471" t="s">
        <v>6069</v>
      </c>
      <c r="B4471" t="s">
        <v>5</v>
      </c>
      <c r="C4471" t="s">
        <v>1740</v>
      </c>
      <c r="D4471" t="s">
        <v>6887</v>
      </c>
      <c r="E4471" t="s">
        <v>1709</v>
      </c>
    </row>
    <row r="4472" spans="1:5">
      <c r="A4472" t="s">
        <v>6070</v>
      </c>
      <c r="B4472" t="s">
        <v>5</v>
      </c>
      <c r="C4472" t="s">
        <v>1740</v>
      </c>
      <c r="D4472" t="s">
        <v>6887</v>
      </c>
      <c r="E4472" t="s">
        <v>1710</v>
      </c>
    </row>
    <row r="4473" spans="1:5">
      <c r="A4473" t="s">
        <v>6071</v>
      </c>
      <c r="B4473" t="s">
        <v>5</v>
      </c>
      <c r="C4473" t="s">
        <v>1740</v>
      </c>
      <c r="D4473" t="s">
        <v>6887</v>
      </c>
      <c r="E4473" t="s">
        <v>1711</v>
      </c>
    </row>
    <row r="4474" spans="1:5">
      <c r="A4474" t="s">
        <v>6072</v>
      </c>
      <c r="B4474" t="s">
        <v>5</v>
      </c>
      <c r="C4474" t="s">
        <v>1740</v>
      </c>
      <c r="D4474" t="s">
        <v>6887</v>
      </c>
      <c r="E4474" t="s">
        <v>1712</v>
      </c>
    </row>
    <row r="4475" spans="1:5">
      <c r="A4475" t="s">
        <v>6073</v>
      </c>
      <c r="B4475" t="s">
        <v>5</v>
      </c>
      <c r="C4475" t="s">
        <v>1740</v>
      </c>
      <c r="D4475" t="s">
        <v>6887</v>
      </c>
      <c r="E4475" t="s">
        <v>1713</v>
      </c>
    </row>
    <row r="4476" spans="1:5">
      <c r="A4476" t="s">
        <v>6074</v>
      </c>
      <c r="B4476" t="s">
        <v>5</v>
      </c>
      <c r="C4476" t="s">
        <v>1740</v>
      </c>
      <c r="D4476" t="s">
        <v>6887</v>
      </c>
      <c r="E4476" t="s">
        <v>1714</v>
      </c>
    </row>
    <row r="4477" spans="1:5">
      <c r="A4477" t="s">
        <v>6075</v>
      </c>
      <c r="B4477" t="s">
        <v>5</v>
      </c>
      <c r="C4477" t="s">
        <v>1740</v>
      </c>
      <c r="D4477" t="s">
        <v>6887</v>
      </c>
      <c r="E4477" t="s">
        <v>1715</v>
      </c>
    </row>
    <row r="4478" spans="1:5">
      <c r="A4478" t="s">
        <v>6076</v>
      </c>
      <c r="B4478" t="s">
        <v>5</v>
      </c>
      <c r="C4478" t="s">
        <v>1740</v>
      </c>
      <c r="D4478" t="s">
        <v>6888</v>
      </c>
      <c r="E4478" t="s">
        <v>1702</v>
      </c>
    </row>
    <row r="4479" spans="1:5">
      <c r="A4479" t="s">
        <v>6077</v>
      </c>
      <c r="B4479" t="s">
        <v>5</v>
      </c>
      <c r="C4479" t="s">
        <v>1740</v>
      </c>
      <c r="D4479" t="s">
        <v>6888</v>
      </c>
      <c r="E4479" t="s">
        <v>1705</v>
      </c>
    </row>
    <row r="4480" spans="1:5">
      <c r="A4480" t="s">
        <v>6078</v>
      </c>
      <c r="B4480" t="s">
        <v>5</v>
      </c>
      <c r="C4480" t="s">
        <v>1740</v>
      </c>
      <c r="D4480" t="s">
        <v>6888</v>
      </c>
      <c r="E4480" t="s">
        <v>1706</v>
      </c>
    </row>
    <row r="4481" spans="1:5">
      <c r="A4481" t="s">
        <v>6079</v>
      </c>
      <c r="B4481" t="s">
        <v>5</v>
      </c>
      <c r="C4481" t="s">
        <v>1740</v>
      </c>
      <c r="D4481" t="s">
        <v>6888</v>
      </c>
      <c r="E4481" t="s">
        <v>1707</v>
      </c>
    </row>
    <row r="4482" spans="1:5">
      <c r="A4482" t="s">
        <v>6080</v>
      </c>
      <c r="B4482" t="s">
        <v>5</v>
      </c>
      <c r="C4482" t="s">
        <v>1740</v>
      </c>
      <c r="D4482" t="s">
        <v>6888</v>
      </c>
      <c r="E4482" t="s">
        <v>1708</v>
      </c>
    </row>
    <row r="4483" spans="1:5">
      <c r="A4483" t="s">
        <v>6081</v>
      </c>
      <c r="B4483" t="s">
        <v>5</v>
      </c>
      <c r="C4483" t="s">
        <v>1740</v>
      </c>
      <c r="D4483" t="s">
        <v>6888</v>
      </c>
      <c r="E4483" t="s">
        <v>1709</v>
      </c>
    </row>
    <row r="4484" spans="1:5">
      <c r="A4484" t="s">
        <v>6082</v>
      </c>
      <c r="B4484" t="s">
        <v>5</v>
      </c>
      <c r="C4484" t="s">
        <v>1740</v>
      </c>
      <c r="D4484" t="s">
        <v>6888</v>
      </c>
      <c r="E4484" t="s">
        <v>1710</v>
      </c>
    </row>
    <row r="4485" spans="1:5">
      <c r="A4485" t="s">
        <v>6083</v>
      </c>
      <c r="B4485" t="s">
        <v>5</v>
      </c>
      <c r="C4485" t="s">
        <v>1740</v>
      </c>
      <c r="D4485" t="s">
        <v>6888</v>
      </c>
      <c r="E4485" t="s">
        <v>1711</v>
      </c>
    </row>
    <row r="4486" spans="1:5">
      <c r="A4486" t="s">
        <v>6084</v>
      </c>
      <c r="B4486" t="s">
        <v>5</v>
      </c>
      <c r="C4486" t="s">
        <v>1740</v>
      </c>
      <c r="D4486" t="s">
        <v>6888</v>
      </c>
      <c r="E4486" t="s">
        <v>1712</v>
      </c>
    </row>
    <row r="4487" spans="1:5">
      <c r="A4487" t="s">
        <v>6085</v>
      </c>
      <c r="B4487" t="s">
        <v>5</v>
      </c>
      <c r="C4487" t="s">
        <v>1740</v>
      </c>
      <c r="D4487" t="s">
        <v>6888</v>
      </c>
      <c r="E4487" t="s">
        <v>1713</v>
      </c>
    </row>
    <row r="4488" spans="1:5">
      <c r="A4488" t="s">
        <v>6086</v>
      </c>
      <c r="B4488" t="s">
        <v>5</v>
      </c>
      <c r="C4488" t="s">
        <v>1740</v>
      </c>
      <c r="D4488" t="s">
        <v>6888</v>
      </c>
      <c r="E4488" t="s">
        <v>1714</v>
      </c>
    </row>
    <row r="4489" spans="1:5">
      <c r="A4489" t="s">
        <v>6087</v>
      </c>
      <c r="B4489" t="s">
        <v>5</v>
      </c>
      <c r="C4489" t="s">
        <v>1740</v>
      </c>
      <c r="D4489" t="s">
        <v>6888</v>
      </c>
      <c r="E4489" t="s">
        <v>1715</v>
      </c>
    </row>
    <row r="4490" spans="1:5">
      <c r="A4490" t="s">
        <v>6088</v>
      </c>
      <c r="B4490" t="s">
        <v>5</v>
      </c>
      <c r="C4490" t="s">
        <v>1740</v>
      </c>
      <c r="D4490" t="s">
        <v>6889</v>
      </c>
      <c r="E4490" t="s">
        <v>1702</v>
      </c>
    </row>
    <row r="4491" spans="1:5">
      <c r="A4491" t="s">
        <v>6089</v>
      </c>
      <c r="B4491" t="s">
        <v>5</v>
      </c>
      <c r="C4491" t="s">
        <v>1740</v>
      </c>
      <c r="D4491" t="s">
        <v>6889</v>
      </c>
      <c r="E4491" t="s">
        <v>1705</v>
      </c>
    </row>
    <row r="4492" spans="1:5">
      <c r="A4492" t="s">
        <v>6090</v>
      </c>
      <c r="B4492" t="s">
        <v>5</v>
      </c>
      <c r="C4492" t="s">
        <v>1740</v>
      </c>
      <c r="D4492" t="s">
        <v>6889</v>
      </c>
      <c r="E4492" t="s">
        <v>1706</v>
      </c>
    </row>
    <row r="4493" spans="1:5">
      <c r="A4493" t="s">
        <v>6091</v>
      </c>
      <c r="B4493" t="s">
        <v>5</v>
      </c>
      <c r="C4493" t="s">
        <v>1740</v>
      </c>
      <c r="D4493" t="s">
        <v>6889</v>
      </c>
      <c r="E4493" t="s">
        <v>1707</v>
      </c>
    </row>
    <row r="4494" spans="1:5">
      <c r="A4494" t="s">
        <v>6092</v>
      </c>
      <c r="B4494" t="s">
        <v>5</v>
      </c>
      <c r="C4494" t="s">
        <v>1740</v>
      </c>
      <c r="D4494" t="s">
        <v>6889</v>
      </c>
      <c r="E4494" t="s">
        <v>1708</v>
      </c>
    </row>
    <row r="4495" spans="1:5">
      <c r="A4495" t="s">
        <v>6093</v>
      </c>
      <c r="B4495" t="s">
        <v>5</v>
      </c>
      <c r="C4495" t="s">
        <v>1740</v>
      </c>
      <c r="D4495" t="s">
        <v>6889</v>
      </c>
      <c r="E4495" t="s">
        <v>1709</v>
      </c>
    </row>
    <row r="4496" spans="1:5">
      <c r="A4496" t="s">
        <v>6094</v>
      </c>
      <c r="B4496" t="s">
        <v>5</v>
      </c>
      <c r="C4496" t="s">
        <v>1740</v>
      </c>
      <c r="D4496" t="s">
        <v>6889</v>
      </c>
      <c r="E4496" t="s">
        <v>1710</v>
      </c>
    </row>
    <row r="4497" spans="1:5">
      <c r="A4497" t="s">
        <v>6095</v>
      </c>
      <c r="B4497" t="s">
        <v>5</v>
      </c>
      <c r="C4497" t="s">
        <v>1740</v>
      </c>
      <c r="D4497" t="s">
        <v>6889</v>
      </c>
      <c r="E4497" t="s">
        <v>1711</v>
      </c>
    </row>
    <row r="4498" spans="1:5">
      <c r="A4498" t="s">
        <v>6096</v>
      </c>
      <c r="B4498" t="s">
        <v>5</v>
      </c>
      <c r="C4498" t="s">
        <v>1740</v>
      </c>
      <c r="D4498" t="s">
        <v>6889</v>
      </c>
      <c r="E4498" t="s">
        <v>1712</v>
      </c>
    </row>
    <row r="4499" spans="1:5">
      <c r="A4499" t="s">
        <v>6097</v>
      </c>
      <c r="B4499" t="s">
        <v>5</v>
      </c>
      <c r="C4499" t="s">
        <v>1740</v>
      </c>
      <c r="D4499" t="s">
        <v>6889</v>
      </c>
      <c r="E4499" t="s">
        <v>1713</v>
      </c>
    </row>
    <row r="4500" spans="1:5">
      <c r="A4500" t="s">
        <v>6098</v>
      </c>
      <c r="B4500" t="s">
        <v>5</v>
      </c>
      <c r="C4500" t="s">
        <v>1740</v>
      </c>
      <c r="D4500" t="s">
        <v>6889</v>
      </c>
      <c r="E4500" t="s">
        <v>1714</v>
      </c>
    </row>
    <row r="4501" spans="1:5">
      <c r="A4501" t="s">
        <v>6099</v>
      </c>
      <c r="B4501" t="s">
        <v>5</v>
      </c>
      <c r="C4501" t="s">
        <v>1740</v>
      </c>
      <c r="D4501" t="s">
        <v>6889</v>
      </c>
      <c r="E4501" t="s">
        <v>1715</v>
      </c>
    </row>
    <row r="4502" spans="1:5">
      <c r="A4502" t="s">
        <v>6100</v>
      </c>
      <c r="B4502" t="s">
        <v>5</v>
      </c>
      <c r="C4502" t="s">
        <v>1740</v>
      </c>
      <c r="D4502" t="s">
        <v>6890</v>
      </c>
      <c r="E4502" t="s">
        <v>1702</v>
      </c>
    </row>
    <row r="4503" spans="1:5">
      <c r="A4503" t="s">
        <v>6101</v>
      </c>
      <c r="B4503" t="s">
        <v>5</v>
      </c>
      <c r="C4503" t="s">
        <v>1740</v>
      </c>
      <c r="D4503" t="s">
        <v>6890</v>
      </c>
      <c r="E4503" t="s">
        <v>1705</v>
      </c>
    </row>
    <row r="4504" spans="1:5">
      <c r="A4504" t="s">
        <v>6102</v>
      </c>
      <c r="B4504" t="s">
        <v>5</v>
      </c>
      <c r="C4504" t="s">
        <v>1740</v>
      </c>
      <c r="D4504" t="s">
        <v>6890</v>
      </c>
      <c r="E4504" t="s">
        <v>1706</v>
      </c>
    </row>
    <row r="4505" spans="1:5">
      <c r="A4505" t="s">
        <v>6103</v>
      </c>
      <c r="B4505" t="s">
        <v>5</v>
      </c>
      <c r="C4505" t="s">
        <v>1740</v>
      </c>
      <c r="D4505" t="s">
        <v>6890</v>
      </c>
      <c r="E4505" t="s">
        <v>1707</v>
      </c>
    </row>
    <row r="4506" spans="1:5">
      <c r="A4506" t="s">
        <v>6104</v>
      </c>
      <c r="B4506" t="s">
        <v>5</v>
      </c>
      <c r="C4506" t="s">
        <v>1740</v>
      </c>
      <c r="D4506" t="s">
        <v>6890</v>
      </c>
      <c r="E4506" t="s">
        <v>1708</v>
      </c>
    </row>
    <row r="4507" spans="1:5">
      <c r="A4507" t="s">
        <v>6105</v>
      </c>
      <c r="B4507" t="s">
        <v>5</v>
      </c>
      <c r="C4507" t="s">
        <v>1740</v>
      </c>
      <c r="D4507" t="s">
        <v>6890</v>
      </c>
      <c r="E4507" t="s">
        <v>1709</v>
      </c>
    </row>
    <row r="4508" spans="1:5">
      <c r="A4508" t="s">
        <v>6106</v>
      </c>
      <c r="B4508" t="s">
        <v>5</v>
      </c>
      <c r="C4508" t="s">
        <v>1740</v>
      </c>
      <c r="D4508" t="s">
        <v>6890</v>
      </c>
      <c r="E4508" t="s">
        <v>1710</v>
      </c>
    </row>
    <row r="4509" spans="1:5">
      <c r="A4509" t="s">
        <v>6107</v>
      </c>
      <c r="B4509" t="s">
        <v>5</v>
      </c>
      <c r="C4509" t="s">
        <v>1740</v>
      </c>
      <c r="D4509" t="s">
        <v>6890</v>
      </c>
      <c r="E4509" t="s">
        <v>1711</v>
      </c>
    </row>
    <row r="4510" spans="1:5">
      <c r="A4510" t="s">
        <v>6108</v>
      </c>
      <c r="B4510" t="s">
        <v>5</v>
      </c>
      <c r="C4510" t="s">
        <v>1740</v>
      </c>
      <c r="D4510" t="s">
        <v>6890</v>
      </c>
      <c r="E4510" t="s">
        <v>1712</v>
      </c>
    </row>
    <row r="4511" spans="1:5">
      <c r="A4511" t="s">
        <v>6109</v>
      </c>
      <c r="B4511" t="s">
        <v>5</v>
      </c>
      <c r="C4511" t="s">
        <v>1740</v>
      </c>
      <c r="D4511" t="s">
        <v>6890</v>
      </c>
      <c r="E4511" t="s">
        <v>1713</v>
      </c>
    </row>
    <row r="4512" spans="1:5">
      <c r="A4512" t="s">
        <v>6110</v>
      </c>
      <c r="B4512" t="s">
        <v>5</v>
      </c>
      <c r="C4512" t="s">
        <v>1740</v>
      </c>
      <c r="D4512" t="s">
        <v>6890</v>
      </c>
      <c r="E4512" t="s">
        <v>1714</v>
      </c>
    </row>
    <row r="4513" spans="1:5">
      <c r="A4513" t="s">
        <v>6111</v>
      </c>
      <c r="B4513" t="s">
        <v>5</v>
      </c>
      <c r="C4513" t="s">
        <v>1740</v>
      </c>
      <c r="D4513" t="s">
        <v>6890</v>
      </c>
      <c r="E4513" t="s">
        <v>1715</v>
      </c>
    </row>
    <row r="4514" spans="1:5">
      <c r="A4514" t="s">
        <v>6112</v>
      </c>
      <c r="B4514" t="s">
        <v>5</v>
      </c>
      <c r="C4514" t="s">
        <v>1740</v>
      </c>
      <c r="D4514" t="s">
        <v>6891</v>
      </c>
      <c r="E4514" t="s">
        <v>1702</v>
      </c>
    </row>
    <row r="4515" spans="1:5">
      <c r="A4515" t="s">
        <v>6113</v>
      </c>
      <c r="B4515" t="s">
        <v>5</v>
      </c>
      <c r="C4515" t="s">
        <v>1740</v>
      </c>
      <c r="D4515" t="s">
        <v>6891</v>
      </c>
      <c r="E4515" t="s">
        <v>1705</v>
      </c>
    </row>
    <row r="4516" spans="1:5">
      <c r="A4516" t="s">
        <v>6114</v>
      </c>
      <c r="B4516" t="s">
        <v>5</v>
      </c>
      <c r="C4516" t="s">
        <v>1740</v>
      </c>
      <c r="D4516" t="s">
        <v>6891</v>
      </c>
      <c r="E4516" t="s">
        <v>1706</v>
      </c>
    </row>
    <row r="4517" spans="1:5">
      <c r="A4517" t="s">
        <v>6115</v>
      </c>
      <c r="B4517" t="s">
        <v>5</v>
      </c>
      <c r="C4517" t="s">
        <v>1740</v>
      </c>
      <c r="D4517" t="s">
        <v>6891</v>
      </c>
      <c r="E4517" t="s">
        <v>1707</v>
      </c>
    </row>
    <row r="4518" spans="1:5">
      <c r="A4518" t="s">
        <v>6116</v>
      </c>
      <c r="B4518" t="s">
        <v>5</v>
      </c>
      <c r="C4518" t="s">
        <v>1740</v>
      </c>
      <c r="D4518" t="s">
        <v>6891</v>
      </c>
      <c r="E4518" t="s">
        <v>1708</v>
      </c>
    </row>
    <row r="4519" spans="1:5">
      <c r="A4519" t="s">
        <v>6117</v>
      </c>
      <c r="B4519" t="s">
        <v>5</v>
      </c>
      <c r="C4519" t="s">
        <v>1740</v>
      </c>
      <c r="D4519" t="s">
        <v>6891</v>
      </c>
      <c r="E4519" t="s">
        <v>1709</v>
      </c>
    </row>
    <row r="4520" spans="1:5">
      <c r="A4520" t="s">
        <v>6118</v>
      </c>
      <c r="B4520" t="s">
        <v>5</v>
      </c>
      <c r="C4520" t="s">
        <v>1740</v>
      </c>
      <c r="D4520" t="s">
        <v>6891</v>
      </c>
      <c r="E4520" t="s">
        <v>1710</v>
      </c>
    </row>
    <row r="4521" spans="1:5">
      <c r="A4521" t="s">
        <v>6119</v>
      </c>
      <c r="B4521" t="s">
        <v>5</v>
      </c>
      <c r="C4521" t="s">
        <v>1740</v>
      </c>
      <c r="D4521" t="s">
        <v>6891</v>
      </c>
      <c r="E4521" t="s">
        <v>1711</v>
      </c>
    </row>
    <row r="4522" spans="1:5">
      <c r="A4522" t="s">
        <v>6120</v>
      </c>
      <c r="B4522" t="s">
        <v>5</v>
      </c>
      <c r="C4522" t="s">
        <v>1740</v>
      </c>
      <c r="D4522" t="s">
        <v>6891</v>
      </c>
      <c r="E4522" t="s">
        <v>1712</v>
      </c>
    </row>
    <row r="4523" spans="1:5">
      <c r="A4523" t="s">
        <v>6121</v>
      </c>
      <c r="B4523" t="s">
        <v>5</v>
      </c>
      <c r="C4523" t="s">
        <v>1740</v>
      </c>
      <c r="D4523" t="s">
        <v>6891</v>
      </c>
      <c r="E4523" t="s">
        <v>1713</v>
      </c>
    </row>
    <row r="4524" spans="1:5">
      <c r="A4524" t="s">
        <v>6122</v>
      </c>
      <c r="B4524" t="s">
        <v>5</v>
      </c>
      <c r="C4524" t="s">
        <v>1740</v>
      </c>
      <c r="D4524" t="s">
        <v>6891</v>
      </c>
      <c r="E4524" t="s">
        <v>1714</v>
      </c>
    </row>
    <row r="4525" spans="1:5">
      <c r="A4525" t="s">
        <v>6123</v>
      </c>
      <c r="B4525" t="s">
        <v>5</v>
      </c>
      <c r="C4525" t="s">
        <v>1740</v>
      </c>
      <c r="D4525" t="s">
        <v>6891</v>
      </c>
      <c r="E4525" t="s">
        <v>1715</v>
      </c>
    </row>
    <row r="4526" spans="1:5">
      <c r="A4526" t="s">
        <v>6124</v>
      </c>
      <c r="B4526" t="s">
        <v>5</v>
      </c>
      <c r="C4526" t="s">
        <v>1740</v>
      </c>
      <c r="D4526" t="s">
        <v>6892</v>
      </c>
      <c r="E4526" t="s">
        <v>1702</v>
      </c>
    </row>
    <row r="4527" spans="1:5">
      <c r="A4527" t="s">
        <v>6125</v>
      </c>
      <c r="B4527" t="s">
        <v>5</v>
      </c>
      <c r="C4527" t="s">
        <v>1740</v>
      </c>
      <c r="D4527" t="s">
        <v>6892</v>
      </c>
      <c r="E4527" t="s">
        <v>1705</v>
      </c>
    </row>
    <row r="4528" spans="1:5">
      <c r="A4528" t="s">
        <v>6126</v>
      </c>
      <c r="B4528" t="s">
        <v>5</v>
      </c>
      <c r="C4528" t="s">
        <v>1740</v>
      </c>
      <c r="D4528" t="s">
        <v>6892</v>
      </c>
      <c r="E4528" t="s">
        <v>1706</v>
      </c>
    </row>
    <row r="4529" spans="1:5">
      <c r="A4529" t="s">
        <v>6127</v>
      </c>
      <c r="B4529" t="s">
        <v>5</v>
      </c>
      <c r="C4529" t="s">
        <v>1740</v>
      </c>
      <c r="D4529" t="s">
        <v>6892</v>
      </c>
      <c r="E4529" t="s">
        <v>1707</v>
      </c>
    </row>
    <row r="4530" spans="1:5">
      <c r="A4530" t="s">
        <v>6128</v>
      </c>
      <c r="B4530" t="s">
        <v>5</v>
      </c>
      <c r="C4530" t="s">
        <v>1740</v>
      </c>
      <c r="D4530" t="s">
        <v>6892</v>
      </c>
      <c r="E4530" t="s">
        <v>1708</v>
      </c>
    </row>
    <row r="4531" spans="1:5">
      <c r="A4531" t="s">
        <v>6129</v>
      </c>
      <c r="B4531" t="s">
        <v>5</v>
      </c>
      <c r="C4531" t="s">
        <v>1740</v>
      </c>
      <c r="D4531" t="s">
        <v>6892</v>
      </c>
      <c r="E4531" t="s">
        <v>1709</v>
      </c>
    </row>
    <row r="4532" spans="1:5">
      <c r="A4532" t="s">
        <v>6130</v>
      </c>
      <c r="B4532" t="s">
        <v>5</v>
      </c>
      <c r="C4532" t="s">
        <v>1740</v>
      </c>
      <c r="D4532" t="s">
        <v>6892</v>
      </c>
      <c r="E4532" t="s">
        <v>1710</v>
      </c>
    </row>
    <row r="4533" spans="1:5">
      <c r="A4533" t="s">
        <v>6131</v>
      </c>
      <c r="B4533" t="s">
        <v>5</v>
      </c>
      <c r="C4533" t="s">
        <v>1740</v>
      </c>
      <c r="D4533" t="s">
        <v>6892</v>
      </c>
      <c r="E4533" t="s">
        <v>1711</v>
      </c>
    </row>
    <row r="4534" spans="1:5">
      <c r="A4534" t="s">
        <v>6132</v>
      </c>
      <c r="B4534" t="s">
        <v>5</v>
      </c>
      <c r="C4534" t="s">
        <v>1740</v>
      </c>
      <c r="D4534" t="s">
        <v>6892</v>
      </c>
      <c r="E4534" t="s">
        <v>1712</v>
      </c>
    </row>
    <row r="4535" spans="1:5">
      <c r="A4535" t="s">
        <v>6133</v>
      </c>
      <c r="B4535" t="s">
        <v>5</v>
      </c>
      <c r="C4535" t="s">
        <v>1740</v>
      </c>
      <c r="D4535" t="s">
        <v>6892</v>
      </c>
      <c r="E4535" t="s">
        <v>1713</v>
      </c>
    </row>
    <row r="4536" spans="1:5">
      <c r="A4536" t="s">
        <v>6134</v>
      </c>
      <c r="B4536" t="s">
        <v>5</v>
      </c>
      <c r="C4536" t="s">
        <v>1740</v>
      </c>
      <c r="D4536" t="s">
        <v>6892</v>
      </c>
      <c r="E4536" t="s">
        <v>1714</v>
      </c>
    </row>
    <row r="4537" spans="1:5">
      <c r="A4537" t="s">
        <v>6135</v>
      </c>
      <c r="B4537" t="s">
        <v>5</v>
      </c>
      <c r="C4537" t="s">
        <v>1740</v>
      </c>
      <c r="D4537" t="s">
        <v>6892</v>
      </c>
      <c r="E4537" t="s">
        <v>1715</v>
      </c>
    </row>
    <row r="4538" spans="1:5">
      <c r="A4538" t="s">
        <v>6136</v>
      </c>
      <c r="B4538" t="s">
        <v>5</v>
      </c>
      <c r="C4538" t="s">
        <v>1740</v>
      </c>
      <c r="D4538" t="s">
        <v>6893</v>
      </c>
      <c r="E4538" t="s">
        <v>1702</v>
      </c>
    </row>
    <row r="4539" spans="1:5">
      <c r="A4539" t="s">
        <v>6137</v>
      </c>
      <c r="B4539" t="s">
        <v>5</v>
      </c>
      <c r="C4539" t="s">
        <v>1740</v>
      </c>
      <c r="D4539" t="s">
        <v>6893</v>
      </c>
      <c r="E4539" t="s">
        <v>1705</v>
      </c>
    </row>
    <row r="4540" spans="1:5">
      <c r="A4540" t="s">
        <v>6138</v>
      </c>
      <c r="B4540" t="s">
        <v>5</v>
      </c>
      <c r="C4540" t="s">
        <v>1740</v>
      </c>
      <c r="D4540" t="s">
        <v>6893</v>
      </c>
      <c r="E4540" t="s">
        <v>1706</v>
      </c>
    </row>
    <row r="4541" spans="1:5">
      <c r="A4541" t="s">
        <v>6139</v>
      </c>
      <c r="B4541" t="s">
        <v>5</v>
      </c>
      <c r="C4541" t="s">
        <v>1740</v>
      </c>
      <c r="D4541" t="s">
        <v>6893</v>
      </c>
      <c r="E4541" t="s">
        <v>1707</v>
      </c>
    </row>
    <row r="4542" spans="1:5">
      <c r="A4542" t="s">
        <v>6140</v>
      </c>
      <c r="B4542" t="s">
        <v>5</v>
      </c>
      <c r="C4542" t="s">
        <v>1740</v>
      </c>
      <c r="D4542" t="s">
        <v>6893</v>
      </c>
      <c r="E4542" t="s">
        <v>1708</v>
      </c>
    </row>
    <row r="4543" spans="1:5">
      <c r="A4543" t="s">
        <v>6141</v>
      </c>
      <c r="B4543" t="s">
        <v>5</v>
      </c>
      <c r="C4543" t="s">
        <v>1740</v>
      </c>
      <c r="D4543" t="s">
        <v>6893</v>
      </c>
      <c r="E4543" t="s">
        <v>1709</v>
      </c>
    </row>
    <row r="4544" spans="1:5">
      <c r="A4544" t="s">
        <v>6142</v>
      </c>
      <c r="B4544" t="s">
        <v>5</v>
      </c>
      <c r="C4544" t="s">
        <v>1740</v>
      </c>
      <c r="D4544" t="s">
        <v>6893</v>
      </c>
      <c r="E4544" t="s">
        <v>1710</v>
      </c>
    </row>
    <row r="4545" spans="1:5">
      <c r="A4545" t="s">
        <v>6143</v>
      </c>
      <c r="B4545" t="s">
        <v>5</v>
      </c>
      <c r="C4545" t="s">
        <v>1740</v>
      </c>
      <c r="D4545" t="s">
        <v>6893</v>
      </c>
      <c r="E4545" t="s">
        <v>1711</v>
      </c>
    </row>
    <row r="4546" spans="1:5">
      <c r="A4546" t="s">
        <v>6144</v>
      </c>
      <c r="B4546" t="s">
        <v>5</v>
      </c>
      <c r="C4546" t="s">
        <v>1740</v>
      </c>
      <c r="D4546" t="s">
        <v>6893</v>
      </c>
      <c r="E4546" t="s">
        <v>1712</v>
      </c>
    </row>
    <row r="4547" spans="1:5">
      <c r="A4547" t="s">
        <v>6145</v>
      </c>
      <c r="B4547" t="s">
        <v>5</v>
      </c>
      <c r="C4547" t="s">
        <v>1740</v>
      </c>
      <c r="D4547" t="s">
        <v>6893</v>
      </c>
      <c r="E4547" t="s">
        <v>1713</v>
      </c>
    </row>
    <row r="4548" spans="1:5">
      <c r="A4548" t="s">
        <v>6146</v>
      </c>
      <c r="B4548" t="s">
        <v>5</v>
      </c>
      <c r="C4548" t="s">
        <v>1740</v>
      </c>
      <c r="D4548" t="s">
        <v>6893</v>
      </c>
      <c r="E4548" t="s">
        <v>1714</v>
      </c>
    </row>
    <row r="4549" spans="1:5">
      <c r="A4549" t="s">
        <v>6147</v>
      </c>
      <c r="B4549" t="s">
        <v>5</v>
      </c>
      <c r="C4549" t="s">
        <v>1740</v>
      </c>
      <c r="D4549" t="s">
        <v>6893</v>
      </c>
      <c r="E4549" t="s">
        <v>1715</v>
      </c>
    </row>
    <row r="4550" spans="1:5">
      <c r="A4550" t="s">
        <v>6148</v>
      </c>
      <c r="B4550" t="s">
        <v>5</v>
      </c>
      <c r="C4550" t="s">
        <v>1740</v>
      </c>
      <c r="D4550" t="s">
        <v>6894</v>
      </c>
      <c r="E4550" t="s">
        <v>1702</v>
      </c>
    </row>
    <row r="4551" spans="1:5">
      <c r="A4551" t="s">
        <v>6149</v>
      </c>
      <c r="B4551" t="s">
        <v>5</v>
      </c>
      <c r="C4551" t="s">
        <v>1740</v>
      </c>
      <c r="D4551" t="s">
        <v>6894</v>
      </c>
      <c r="E4551" t="s">
        <v>1705</v>
      </c>
    </row>
    <row r="4552" spans="1:5">
      <c r="A4552" t="s">
        <v>6150</v>
      </c>
      <c r="B4552" t="s">
        <v>5</v>
      </c>
      <c r="C4552" t="s">
        <v>1740</v>
      </c>
      <c r="D4552" t="s">
        <v>6894</v>
      </c>
      <c r="E4552" t="s">
        <v>1706</v>
      </c>
    </row>
    <row r="4553" spans="1:5">
      <c r="A4553" t="s">
        <v>6151</v>
      </c>
      <c r="B4553" t="s">
        <v>5</v>
      </c>
      <c r="C4553" t="s">
        <v>1740</v>
      </c>
      <c r="D4553" t="s">
        <v>6894</v>
      </c>
      <c r="E4553" t="s">
        <v>1707</v>
      </c>
    </row>
    <row r="4554" spans="1:5">
      <c r="A4554" t="s">
        <v>6152</v>
      </c>
      <c r="B4554" t="s">
        <v>5</v>
      </c>
      <c r="C4554" t="s">
        <v>1740</v>
      </c>
      <c r="D4554" t="s">
        <v>6894</v>
      </c>
      <c r="E4554" t="s">
        <v>1708</v>
      </c>
    </row>
    <row r="4555" spans="1:5">
      <c r="A4555" t="s">
        <v>6153</v>
      </c>
      <c r="B4555" t="s">
        <v>5</v>
      </c>
      <c r="C4555" t="s">
        <v>1740</v>
      </c>
      <c r="D4555" t="s">
        <v>6894</v>
      </c>
      <c r="E4555" t="s">
        <v>1709</v>
      </c>
    </row>
    <row r="4556" spans="1:5">
      <c r="A4556" t="s">
        <v>6154</v>
      </c>
      <c r="B4556" t="s">
        <v>5</v>
      </c>
      <c r="C4556" t="s">
        <v>1740</v>
      </c>
      <c r="D4556" t="s">
        <v>6894</v>
      </c>
      <c r="E4556" t="s">
        <v>1710</v>
      </c>
    </row>
    <row r="4557" spans="1:5">
      <c r="A4557" t="s">
        <v>6155</v>
      </c>
      <c r="B4557" t="s">
        <v>5</v>
      </c>
      <c r="C4557" t="s">
        <v>1740</v>
      </c>
      <c r="D4557" t="s">
        <v>6894</v>
      </c>
      <c r="E4557" t="s">
        <v>1711</v>
      </c>
    </row>
    <row r="4558" spans="1:5">
      <c r="A4558" t="s">
        <v>6156</v>
      </c>
      <c r="B4558" t="s">
        <v>5</v>
      </c>
      <c r="C4558" t="s">
        <v>1740</v>
      </c>
      <c r="D4558" t="s">
        <v>6894</v>
      </c>
      <c r="E4558" t="s">
        <v>1712</v>
      </c>
    </row>
    <row r="4559" spans="1:5">
      <c r="A4559" t="s">
        <v>6157</v>
      </c>
      <c r="B4559" t="s">
        <v>5</v>
      </c>
      <c r="C4559" t="s">
        <v>1740</v>
      </c>
      <c r="D4559" t="s">
        <v>6894</v>
      </c>
      <c r="E4559" t="s">
        <v>1713</v>
      </c>
    </row>
    <row r="4560" spans="1:5">
      <c r="A4560" t="s">
        <v>6158</v>
      </c>
      <c r="B4560" t="s">
        <v>5</v>
      </c>
      <c r="C4560" t="s">
        <v>1740</v>
      </c>
      <c r="D4560" t="s">
        <v>6894</v>
      </c>
      <c r="E4560" t="s">
        <v>1714</v>
      </c>
    </row>
    <row r="4561" spans="1:5">
      <c r="A4561" t="s">
        <v>6159</v>
      </c>
      <c r="B4561" t="s">
        <v>5</v>
      </c>
      <c r="C4561" t="s">
        <v>1740</v>
      </c>
      <c r="D4561" t="s">
        <v>6894</v>
      </c>
      <c r="E4561" t="s">
        <v>1715</v>
      </c>
    </row>
    <row r="4562" spans="1:5">
      <c r="A4562" t="s">
        <v>6160</v>
      </c>
      <c r="B4562" t="s">
        <v>5</v>
      </c>
      <c r="C4562" t="s">
        <v>1740</v>
      </c>
      <c r="D4562" t="s">
        <v>6895</v>
      </c>
      <c r="E4562" t="s">
        <v>1702</v>
      </c>
    </row>
    <row r="4563" spans="1:5">
      <c r="A4563" t="s">
        <v>6161</v>
      </c>
      <c r="B4563" t="s">
        <v>5</v>
      </c>
      <c r="C4563" t="s">
        <v>1740</v>
      </c>
      <c r="D4563" t="s">
        <v>6895</v>
      </c>
      <c r="E4563" t="s">
        <v>1705</v>
      </c>
    </row>
    <row r="4564" spans="1:5">
      <c r="A4564" t="s">
        <v>6162</v>
      </c>
      <c r="B4564" t="s">
        <v>5</v>
      </c>
      <c r="C4564" t="s">
        <v>1740</v>
      </c>
      <c r="D4564" t="s">
        <v>6895</v>
      </c>
      <c r="E4564" t="s">
        <v>1706</v>
      </c>
    </row>
    <row r="4565" spans="1:5">
      <c r="A4565" t="s">
        <v>6163</v>
      </c>
      <c r="B4565" t="s">
        <v>5</v>
      </c>
      <c r="C4565" t="s">
        <v>1740</v>
      </c>
      <c r="D4565" t="s">
        <v>6895</v>
      </c>
      <c r="E4565" t="s">
        <v>1707</v>
      </c>
    </row>
    <row r="4566" spans="1:5">
      <c r="A4566" t="s">
        <v>6164</v>
      </c>
      <c r="B4566" t="s">
        <v>5</v>
      </c>
      <c r="C4566" t="s">
        <v>1740</v>
      </c>
      <c r="D4566" t="s">
        <v>6895</v>
      </c>
      <c r="E4566" t="s">
        <v>1708</v>
      </c>
    </row>
    <row r="4567" spans="1:5">
      <c r="A4567" t="s">
        <v>6165</v>
      </c>
      <c r="B4567" t="s">
        <v>5</v>
      </c>
      <c r="C4567" t="s">
        <v>1740</v>
      </c>
      <c r="D4567" t="s">
        <v>6895</v>
      </c>
      <c r="E4567" t="s">
        <v>1709</v>
      </c>
    </row>
    <row r="4568" spans="1:5">
      <c r="A4568" t="s">
        <v>6166</v>
      </c>
      <c r="B4568" t="s">
        <v>5</v>
      </c>
      <c r="C4568" t="s">
        <v>1740</v>
      </c>
      <c r="D4568" t="s">
        <v>6895</v>
      </c>
      <c r="E4568" t="s">
        <v>1710</v>
      </c>
    </row>
    <row r="4569" spans="1:5">
      <c r="A4569" t="s">
        <v>6167</v>
      </c>
      <c r="B4569" t="s">
        <v>5</v>
      </c>
      <c r="C4569" t="s">
        <v>1740</v>
      </c>
      <c r="D4569" t="s">
        <v>6895</v>
      </c>
      <c r="E4569" t="s">
        <v>1711</v>
      </c>
    </row>
    <row r="4570" spans="1:5">
      <c r="A4570" t="s">
        <v>6168</v>
      </c>
      <c r="B4570" t="s">
        <v>5</v>
      </c>
      <c r="C4570" t="s">
        <v>1740</v>
      </c>
      <c r="D4570" t="s">
        <v>6895</v>
      </c>
      <c r="E4570" t="s">
        <v>1712</v>
      </c>
    </row>
    <row r="4571" spans="1:5">
      <c r="A4571" t="s">
        <v>6169</v>
      </c>
      <c r="B4571" t="s">
        <v>5</v>
      </c>
      <c r="C4571" t="s">
        <v>1740</v>
      </c>
      <c r="D4571" t="s">
        <v>6895</v>
      </c>
      <c r="E4571" t="s">
        <v>1713</v>
      </c>
    </row>
    <row r="4572" spans="1:5">
      <c r="A4572" t="s">
        <v>6170</v>
      </c>
      <c r="B4572" t="s">
        <v>5</v>
      </c>
      <c r="C4572" t="s">
        <v>1740</v>
      </c>
      <c r="D4572" t="s">
        <v>6895</v>
      </c>
      <c r="E4572" t="s">
        <v>1714</v>
      </c>
    </row>
    <row r="4573" spans="1:5">
      <c r="A4573" t="s">
        <v>6171</v>
      </c>
      <c r="B4573" t="s">
        <v>5</v>
      </c>
      <c r="C4573" t="s">
        <v>1740</v>
      </c>
      <c r="D4573" t="s">
        <v>6895</v>
      </c>
      <c r="E4573" t="s">
        <v>1715</v>
      </c>
    </row>
    <row r="4574" spans="1:5">
      <c r="A4574" t="s">
        <v>6172</v>
      </c>
      <c r="B4574" t="s">
        <v>5</v>
      </c>
      <c r="C4574" t="s">
        <v>1740</v>
      </c>
      <c r="D4574" t="s">
        <v>6896</v>
      </c>
      <c r="E4574" t="s">
        <v>1702</v>
      </c>
    </row>
    <row r="4575" spans="1:5">
      <c r="A4575" t="s">
        <v>6173</v>
      </c>
      <c r="B4575" t="s">
        <v>5</v>
      </c>
      <c r="C4575" t="s">
        <v>1740</v>
      </c>
      <c r="D4575" t="s">
        <v>6896</v>
      </c>
      <c r="E4575" t="s">
        <v>1705</v>
      </c>
    </row>
    <row r="4576" spans="1:5">
      <c r="A4576" t="s">
        <v>6174</v>
      </c>
      <c r="B4576" t="s">
        <v>5</v>
      </c>
      <c r="C4576" t="s">
        <v>1740</v>
      </c>
      <c r="D4576" t="s">
        <v>6896</v>
      </c>
      <c r="E4576" t="s">
        <v>1706</v>
      </c>
    </row>
    <row r="4577" spans="1:5">
      <c r="A4577" t="s">
        <v>6175</v>
      </c>
      <c r="B4577" t="s">
        <v>5</v>
      </c>
      <c r="C4577" t="s">
        <v>1740</v>
      </c>
      <c r="D4577" t="s">
        <v>6896</v>
      </c>
      <c r="E4577" t="s">
        <v>1707</v>
      </c>
    </row>
    <row r="4578" spans="1:5">
      <c r="A4578" t="s">
        <v>6176</v>
      </c>
      <c r="B4578" t="s">
        <v>5</v>
      </c>
      <c r="C4578" t="s">
        <v>1740</v>
      </c>
      <c r="D4578" t="s">
        <v>6896</v>
      </c>
      <c r="E4578" t="s">
        <v>1708</v>
      </c>
    </row>
    <row r="4579" spans="1:5">
      <c r="A4579" t="s">
        <v>6177</v>
      </c>
      <c r="B4579" t="s">
        <v>5</v>
      </c>
      <c r="C4579" t="s">
        <v>1740</v>
      </c>
      <c r="D4579" t="s">
        <v>6896</v>
      </c>
      <c r="E4579" t="s">
        <v>1709</v>
      </c>
    </row>
    <row r="4580" spans="1:5">
      <c r="A4580" t="s">
        <v>6178</v>
      </c>
      <c r="B4580" t="s">
        <v>5</v>
      </c>
      <c r="C4580" t="s">
        <v>1740</v>
      </c>
      <c r="D4580" t="s">
        <v>6896</v>
      </c>
      <c r="E4580" t="s">
        <v>1710</v>
      </c>
    </row>
    <row r="4581" spans="1:5">
      <c r="A4581" t="s">
        <v>6179</v>
      </c>
      <c r="B4581" t="s">
        <v>5</v>
      </c>
      <c r="C4581" t="s">
        <v>1740</v>
      </c>
      <c r="D4581" t="s">
        <v>6896</v>
      </c>
      <c r="E4581" t="s">
        <v>1711</v>
      </c>
    </row>
    <row r="4582" spans="1:5">
      <c r="A4582" t="s">
        <v>6180</v>
      </c>
      <c r="B4582" t="s">
        <v>5</v>
      </c>
      <c r="C4582" t="s">
        <v>1740</v>
      </c>
      <c r="D4582" t="s">
        <v>6896</v>
      </c>
      <c r="E4582" t="s">
        <v>1712</v>
      </c>
    </row>
    <row r="4583" spans="1:5">
      <c r="A4583" t="s">
        <v>6181</v>
      </c>
      <c r="B4583" t="s">
        <v>5</v>
      </c>
      <c r="C4583" t="s">
        <v>1740</v>
      </c>
      <c r="D4583" t="s">
        <v>6896</v>
      </c>
      <c r="E4583" t="s">
        <v>1713</v>
      </c>
    </row>
    <row r="4584" spans="1:5">
      <c r="A4584" t="s">
        <v>6182</v>
      </c>
      <c r="B4584" t="s">
        <v>5</v>
      </c>
      <c r="C4584" t="s">
        <v>1740</v>
      </c>
      <c r="D4584" t="s">
        <v>6896</v>
      </c>
      <c r="E4584" t="s">
        <v>1714</v>
      </c>
    </row>
    <row r="4585" spans="1:5">
      <c r="A4585" t="s">
        <v>6183</v>
      </c>
      <c r="B4585" t="s">
        <v>5</v>
      </c>
      <c r="C4585" t="s">
        <v>1740</v>
      </c>
      <c r="D4585" t="s">
        <v>6896</v>
      </c>
      <c r="E4585" t="s">
        <v>1715</v>
      </c>
    </row>
    <row r="4586" spans="1:5">
      <c r="A4586" t="s">
        <v>6184</v>
      </c>
      <c r="B4586" t="s">
        <v>5</v>
      </c>
      <c r="C4586" t="s">
        <v>1740</v>
      </c>
      <c r="D4586" t="s">
        <v>6897</v>
      </c>
      <c r="E4586" t="s">
        <v>1702</v>
      </c>
    </row>
    <row r="4587" spans="1:5">
      <c r="A4587" t="s">
        <v>6185</v>
      </c>
      <c r="B4587" t="s">
        <v>5</v>
      </c>
      <c r="C4587" t="s">
        <v>1740</v>
      </c>
      <c r="D4587" t="s">
        <v>6897</v>
      </c>
      <c r="E4587" t="s">
        <v>1705</v>
      </c>
    </row>
    <row r="4588" spans="1:5">
      <c r="A4588" t="s">
        <v>6186</v>
      </c>
      <c r="B4588" t="s">
        <v>5</v>
      </c>
      <c r="C4588" t="s">
        <v>1740</v>
      </c>
      <c r="D4588" t="s">
        <v>6897</v>
      </c>
      <c r="E4588" t="s">
        <v>1706</v>
      </c>
    </row>
    <row r="4589" spans="1:5">
      <c r="A4589" t="s">
        <v>6187</v>
      </c>
      <c r="B4589" t="s">
        <v>5</v>
      </c>
      <c r="C4589" t="s">
        <v>1740</v>
      </c>
      <c r="D4589" t="s">
        <v>6897</v>
      </c>
      <c r="E4589" t="s">
        <v>1707</v>
      </c>
    </row>
    <row r="4590" spans="1:5">
      <c r="A4590" t="s">
        <v>6188</v>
      </c>
      <c r="B4590" t="s">
        <v>5</v>
      </c>
      <c r="C4590" t="s">
        <v>1740</v>
      </c>
      <c r="D4590" t="s">
        <v>6897</v>
      </c>
      <c r="E4590" t="s">
        <v>1708</v>
      </c>
    </row>
    <row r="4591" spans="1:5">
      <c r="A4591" t="s">
        <v>6189</v>
      </c>
      <c r="B4591" t="s">
        <v>5</v>
      </c>
      <c r="C4591" t="s">
        <v>1740</v>
      </c>
      <c r="D4591" t="s">
        <v>6897</v>
      </c>
      <c r="E4591" t="s">
        <v>1709</v>
      </c>
    </row>
    <row r="4592" spans="1:5">
      <c r="A4592" t="s">
        <v>6190</v>
      </c>
      <c r="B4592" t="s">
        <v>5</v>
      </c>
      <c r="C4592" t="s">
        <v>1740</v>
      </c>
      <c r="D4592" t="s">
        <v>6897</v>
      </c>
      <c r="E4592" t="s">
        <v>1710</v>
      </c>
    </row>
    <row r="4593" spans="1:5">
      <c r="A4593" t="s">
        <v>6191</v>
      </c>
      <c r="B4593" t="s">
        <v>5</v>
      </c>
      <c r="C4593" t="s">
        <v>1740</v>
      </c>
      <c r="D4593" t="s">
        <v>6897</v>
      </c>
      <c r="E4593" t="s">
        <v>1711</v>
      </c>
    </row>
    <row r="4594" spans="1:5">
      <c r="A4594" t="s">
        <v>6192</v>
      </c>
      <c r="B4594" t="s">
        <v>5</v>
      </c>
      <c r="C4594" t="s">
        <v>1740</v>
      </c>
      <c r="D4594" t="s">
        <v>6897</v>
      </c>
      <c r="E4594" t="s">
        <v>1712</v>
      </c>
    </row>
    <row r="4595" spans="1:5">
      <c r="A4595" t="s">
        <v>6193</v>
      </c>
      <c r="B4595" t="s">
        <v>5</v>
      </c>
      <c r="C4595" t="s">
        <v>1740</v>
      </c>
      <c r="D4595" t="s">
        <v>6897</v>
      </c>
      <c r="E4595" t="s">
        <v>1713</v>
      </c>
    </row>
    <row r="4596" spans="1:5">
      <c r="A4596" t="s">
        <v>6194</v>
      </c>
      <c r="B4596" t="s">
        <v>5</v>
      </c>
      <c r="C4596" t="s">
        <v>1740</v>
      </c>
      <c r="D4596" t="s">
        <v>6897</v>
      </c>
      <c r="E4596" t="s">
        <v>1714</v>
      </c>
    </row>
    <row r="4597" spans="1:5">
      <c r="A4597" t="s">
        <v>6195</v>
      </c>
      <c r="B4597" t="s">
        <v>5</v>
      </c>
      <c r="C4597" t="s">
        <v>1740</v>
      </c>
      <c r="D4597" t="s">
        <v>6897</v>
      </c>
      <c r="E4597" t="s">
        <v>1715</v>
      </c>
    </row>
    <row r="4598" spans="1:5">
      <c r="A4598" t="s">
        <v>6196</v>
      </c>
      <c r="B4598" t="s">
        <v>5</v>
      </c>
      <c r="C4598" t="s">
        <v>1740</v>
      </c>
      <c r="D4598" t="s">
        <v>6898</v>
      </c>
      <c r="E4598" t="s">
        <v>1702</v>
      </c>
    </row>
    <row r="4599" spans="1:5">
      <c r="A4599" t="s">
        <v>6197</v>
      </c>
      <c r="B4599" t="s">
        <v>5</v>
      </c>
      <c r="C4599" t="s">
        <v>1740</v>
      </c>
      <c r="D4599" t="s">
        <v>6898</v>
      </c>
      <c r="E4599" t="s">
        <v>1705</v>
      </c>
    </row>
    <row r="4600" spans="1:5">
      <c r="A4600" t="s">
        <v>6198</v>
      </c>
      <c r="B4600" t="s">
        <v>5</v>
      </c>
      <c r="C4600" t="s">
        <v>1740</v>
      </c>
      <c r="D4600" t="s">
        <v>6898</v>
      </c>
      <c r="E4600" t="s">
        <v>1706</v>
      </c>
    </row>
    <row r="4601" spans="1:5">
      <c r="A4601" t="s">
        <v>6199</v>
      </c>
      <c r="B4601" t="s">
        <v>5</v>
      </c>
      <c r="C4601" t="s">
        <v>1740</v>
      </c>
      <c r="D4601" t="s">
        <v>6898</v>
      </c>
      <c r="E4601" t="s">
        <v>1707</v>
      </c>
    </row>
    <row r="4602" spans="1:5">
      <c r="A4602" t="s">
        <v>6200</v>
      </c>
      <c r="B4602" t="s">
        <v>5</v>
      </c>
      <c r="C4602" t="s">
        <v>1740</v>
      </c>
      <c r="D4602" t="s">
        <v>6898</v>
      </c>
      <c r="E4602" t="s">
        <v>1708</v>
      </c>
    </row>
    <row r="4603" spans="1:5">
      <c r="A4603" t="s">
        <v>6201</v>
      </c>
      <c r="B4603" t="s">
        <v>5</v>
      </c>
      <c r="C4603" t="s">
        <v>1740</v>
      </c>
      <c r="D4603" t="s">
        <v>6898</v>
      </c>
      <c r="E4603" t="s">
        <v>1709</v>
      </c>
    </row>
    <row r="4604" spans="1:5">
      <c r="A4604" t="s">
        <v>6202</v>
      </c>
      <c r="B4604" t="s">
        <v>5</v>
      </c>
      <c r="C4604" t="s">
        <v>1740</v>
      </c>
      <c r="D4604" t="s">
        <v>6898</v>
      </c>
      <c r="E4604" t="s">
        <v>1710</v>
      </c>
    </row>
    <row r="4605" spans="1:5">
      <c r="A4605" t="s">
        <v>6203</v>
      </c>
      <c r="B4605" t="s">
        <v>5</v>
      </c>
      <c r="C4605" t="s">
        <v>1740</v>
      </c>
      <c r="D4605" t="s">
        <v>6898</v>
      </c>
      <c r="E4605" t="s">
        <v>1711</v>
      </c>
    </row>
    <row r="4606" spans="1:5">
      <c r="A4606" t="s">
        <v>6204</v>
      </c>
      <c r="B4606" t="s">
        <v>5</v>
      </c>
      <c r="C4606" t="s">
        <v>1740</v>
      </c>
      <c r="D4606" t="s">
        <v>6898</v>
      </c>
      <c r="E4606" t="s">
        <v>1712</v>
      </c>
    </row>
    <row r="4607" spans="1:5">
      <c r="A4607" t="s">
        <v>6205</v>
      </c>
      <c r="B4607" t="s">
        <v>5</v>
      </c>
      <c r="C4607" t="s">
        <v>1740</v>
      </c>
      <c r="D4607" t="s">
        <v>6898</v>
      </c>
      <c r="E4607" t="s">
        <v>1713</v>
      </c>
    </row>
    <row r="4608" spans="1:5">
      <c r="A4608" t="s">
        <v>6206</v>
      </c>
      <c r="B4608" t="s">
        <v>5</v>
      </c>
      <c r="C4608" t="s">
        <v>1740</v>
      </c>
      <c r="D4608" t="s">
        <v>6898</v>
      </c>
      <c r="E4608" t="s">
        <v>1714</v>
      </c>
    </row>
    <row r="4609" spans="1:5">
      <c r="A4609" t="s">
        <v>6207</v>
      </c>
      <c r="B4609" t="s">
        <v>5</v>
      </c>
      <c r="C4609" t="s">
        <v>1740</v>
      </c>
      <c r="D4609" t="s">
        <v>6898</v>
      </c>
      <c r="E4609" t="s">
        <v>1715</v>
      </c>
    </row>
    <row r="4610" spans="1:5">
      <c r="A4610" t="s">
        <v>6208</v>
      </c>
      <c r="B4610" t="s">
        <v>5</v>
      </c>
      <c r="C4610" t="s">
        <v>1740</v>
      </c>
      <c r="D4610" t="s">
        <v>6899</v>
      </c>
      <c r="E4610" t="s">
        <v>1702</v>
      </c>
    </row>
    <row r="4611" spans="1:5">
      <c r="A4611" t="s">
        <v>6209</v>
      </c>
      <c r="B4611" t="s">
        <v>5</v>
      </c>
      <c r="C4611" t="s">
        <v>1740</v>
      </c>
      <c r="D4611" t="s">
        <v>6899</v>
      </c>
      <c r="E4611" t="s">
        <v>1705</v>
      </c>
    </row>
    <row r="4612" spans="1:5">
      <c r="A4612" t="s">
        <v>6210</v>
      </c>
      <c r="B4612" t="s">
        <v>5</v>
      </c>
      <c r="C4612" t="s">
        <v>1740</v>
      </c>
      <c r="D4612" t="s">
        <v>6899</v>
      </c>
      <c r="E4612" t="s">
        <v>1706</v>
      </c>
    </row>
    <row r="4613" spans="1:5">
      <c r="A4613" t="s">
        <v>6211</v>
      </c>
      <c r="B4613" t="s">
        <v>5</v>
      </c>
      <c r="C4613" t="s">
        <v>1740</v>
      </c>
      <c r="D4613" t="s">
        <v>6899</v>
      </c>
      <c r="E4613" t="s">
        <v>1707</v>
      </c>
    </row>
    <row r="4614" spans="1:5">
      <c r="A4614" t="s">
        <v>6212</v>
      </c>
      <c r="B4614" t="s">
        <v>5</v>
      </c>
      <c r="C4614" t="s">
        <v>1740</v>
      </c>
      <c r="D4614" t="s">
        <v>6899</v>
      </c>
      <c r="E4614" t="s">
        <v>1708</v>
      </c>
    </row>
    <row r="4615" spans="1:5">
      <c r="A4615" t="s">
        <v>6213</v>
      </c>
      <c r="B4615" t="s">
        <v>5</v>
      </c>
      <c r="C4615" t="s">
        <v>1740</v>
      </c>
      <c r="D4615" t="s">
        <v>6899</v>
      </c>
      <c r="E4615" t="s">
        <v>1709</v>
      </c>
    </row>
    <row r="4616" spans="1:5">
      <c r="A4616" t="s">
        <v>6214</v>
      </c>
      <c r="B4616" t="s">
        <v>5</v>
      </c>
      <c r="C4616" t="s">
        <v>1740</v>
      </c>
      <c r="D4616" t="s">
        <v>6899</v>
      </c>
      <c r="E4616" t="s">
        <v>1710</v>
      </c>
    </row>
    <row r="4617" spans="1:5">
      <c r="A4617" t="s">
        <v>6215</v>
      </c>
      <c r="B4617" t="s">
        <v>5</v>
      </c>
      <c r="C4617" t="s">
        <v>1740</v>
      </c>
      <c r="D4617" t="s">
        <v>6899</v>
      </c>
      <c r="E4617" t="s">
        <v>1711</v>
      </c>
    </row>
    <row r="4618" spans="1:5">
      <c r="A4618" t="s">
        <v>6216</v>
      </c>
      <c r="B4618" t="s">
        <v>5</v>
      </c>
      <c r="C4618" t="s">
        <v>1740</v>
      </c>
      <c r="D4618" t="s">
        <v>6899</v>
      </c>
      <c r="E4618" t="s">
        <v>1712</v>
      </c>
    </row>
    <row r="4619" spans="1:5">
      <c r="A4619" t="s">
        <v>6217</v>
      </c>
      <c r="B4619" t="s">
        <v>5</v>
      </c>
      <c r="C4619" t="s">
        <v>1740</v>
      </c>
      <c r="D4619" t="s">
        <v>6899</v>
      </c>
      <c r="E4619" t="s">
        <v>1713</v>
      </c>
    </row>
    <row r="4620" spans="1:5">
      <c r="A4620" t="s">
        <v>6218</v>
      </c>
      <c r="B4620" t="s">
        <v>5</v>
      </c>
      <c r="C4620" t="s">
        <v>1740</v>
      </c>
      <c r="D4620" t="s">
        <v>6899</v>
      </c>
      <c r="E4620" t="s">
        <v>1714</v>
      </c>
    </row>
    <row r="4621" spans="1:5">
      <c r="A4621" t="s">
        <v>6219</v>
      </c>
      <c r="B4621" t="s">
        <v>5</v>
      </c>
      <c r="C4621" t="s">
        <v>1740</v>
      </c>
      <c r="D4621" t="s">
        <v>6899</v>
      </c>
      <c r="E4621" t="s">
        <v>1715</v>
      </c>
    </row>
    <row r="4622" spans="1:5">
      <c r="A4622" t="s">
        <v>6220</v>
      </c>
      <c r="B4622" t="s">
        <v>5</v>
      </c>
      <c r="C4622" t="s">
        <v>1740</v>
      </c>
      <c r="D4622" t="s">
        <v>6900</v>
      </c>
      <c r="E4622" t="s">
        <v>1702</v>
      </c>
    </row>
    <row r="4623" spans="1:5">
      <c r="A4623" t="s">
        <v>6221</v>
      </c>
      <c r="B4623" t="s">
        <v>5</v>
      </c>
      <c r="C4623" t="s">
        <v>1740</v>
      </c>
      <c r="D4623" t="s">
        <v>6900</v>
      </c>
      <c r="E4623" t="s">
        <v>1705</v>
      </c>
    </row>
    <row r="4624" spans="1:5">
      <c r="A4624" t="s">
        <v>6222</v>
      </c>
      <c r="B4624" t="s">
        <v>5</v>
      </c>
      <c r="C4624" t="s">
        <v>1740</v>
      </c>
      <c r="D4624" t="s">
        <v>6900</v>
      </c>
      <c r="E4624" t="s">
        <v>1706</v>
      </c>
    </row>
    <row r="4625" spans="1:5">
      <c r="A4625" t="s">
        <v>6223</v>
      </c>
      <c r="B4625" t="s">
        <v>5</v>
      </c>
      <c r="C4625" t="s">
        <v>1740</v>
      </c>
      <c r="D4625" t="s">
        <v>6900</v>
      </c>
      <c r="E4625" t="s">
        <v>1707</v>
      </c>
    </row>
    <row r="4626" spans="1:5">
      <c r="A4626" t="s">
        <v>6224</v>
      </c>
      <c r="B4626" t="s">
        <v>5</v>
      </c>
      <c r="C4626" t="s">
        <v>1740</v>
      </c>
      <c r="D4626" t="s">
        <v>6900</v>
      </c>
      <c r="E4626" t="s">
        <v>1708</v>
      </c>
    </row>
    <row r="4627" spans="1:5">
      <c r="A4627" t="s">
        <v>6225</v>
      </c>
      <c r="B4627" t="s">
        <v>5</v>
      </c>
      <c r="C4627" t="s">
        <v>1740</v>
      </c>
      <c r="D4627" t="s">
        <v>6900</v>
      </c>
      <c r="E4627" t="s">
        <v>1709</v>
      </c>
    </row>
    <row r="4628" spans="1:5">
      <c r="A4628" t="s">
        <v>6226</v>
      </c>
      <c r="B4628" t="s">
        <v>5</v>
      </c>
      <c r="C4628" t="s">
        <v>1740</v>
      </c>
      <c r="D4628" t="s">
        <v>6900</v>
      </c>
      <c r="E4628" t="s">
        <v>1710</v>
      </c>
    </row>
    <row r="4629" spans="1:5">
      <c r="A4629" t="s">
        <v>6227</v>
      </c>
      <c r="B4629" t="s">
        <v>5</v>
      </c>
      <c r="C4629" t="s">
        <v>1740</v>
      </c>
      <c r="D4629" t="s">
        <v>6900</v>
      </c>
      <c r="E4629" t="s">
        <v>1711</v>
      </c>
    </row>
    <row r="4630" spans="1:5">
      <c r="A4630" t="s">
        <v>6228</v>
      </c>
      <c r="B4630" t="s">
        <v>5</v>
      </c>
      <c r="C4630" t="s">
        <v>1740</v>
      </c>
      <c r="D4630" t="s">
        <v>6900</v>
      </c>
      <c r="E4630" t="s">
        <v>1712</v>
      </c>
    </row>
    <row r="4631" spans="1:5">
      <c r="A4631" t="s">
        <v>6229</v>
      </c>
      <c r="B4631" t="s">
        <v>5</v>
      </c>
      <c r="C4631" t="s">
        <v>1740</v>
      </c>
      <c r="D4631" t="s">
        <v>6900</v>
      </c>
      <c r="E4631" t="s">
        <v>1713</v>
      </c>
    </row>
    <row r="4632" spans="1:5">
      <c r="A4632" t="s">
        <v>6230</v>
      </c>
      <c r="B4632" t="s">
        <v>5</v>
      </c>
      <c r="C4632" t="s">
        <v>1740</v>
      </c>
      <c r="D4632" t="s">
        <v>6900</v>
      </c>
      <c r="E4632" t="s">
        <v>1714</v>
      </c>
    </row>
    <row r="4633" spans="1:5">
      <c r="A4633" t="s">
        <v>6231</v>
      </c>
      <c r="B4633" t="s">
        <v>5</v>
      </c>
      <c r="C4633" t="s">
        <v>1740</v>
      </c>
      <c r="D4633" t="s">
        <v>6900</v>
      </c>
      <c r="E4633" t="s">
        <v>1715</v>
      </c>
    </row>
    <row r="4634" spans="1:5">
      <c r="A4634" t="s">
        <v>6232</v>
      </c>
      <c r="B4634" t="s">
        <v>5</v>
      </c>
      <c r="C4634" t="s">
        <v>1740</v>
      </c>
      <c r="D4634" t="s">
        <v>6901</v>
      </c>
      <c r="E4634" t="s">
        <v>1702</v>
      </c>
    </row>
    <row r="4635" spans="1:5">
      <c r="A4635" t="s">
        <v>6233</v>
      </c>
      <c r="B4635" t="s">
        <v>5</v>
      </c>
      <c r="C4635" t="s">
        <v>1740</v>
      </c>
      <c r="D4635" t="s">
        <v>6901</v>
      </c>
      <c r="E4635" t="s">
        <v>1705</v>
      </c>
    </row>
    <row r="4636" spans="1:5">
      <c r="A4636" t="s">
        <v>6234</v>
      </c>
      <c r="B4636" t="s">
        <v>5</v>
      </c>
      <c r="C4636" t="s">
        <v>1740</v>
      </c>
      <c r="D4636" t="s">
        <v>6901</v>
      </c>
      <c r="E4636" t="s">
        <v>1706</v>
      </c>
    </row>
    <row r="4637" spans="1:5">
      <c r="A4637" t="s">
        <v>6235</v>
      </c>
      <c r="B4637" t="s">
        <v>5</v>
      </c>
      <c r="C4637" t="s">
        <v>1740</v>
      </c>
      <c r="D4637" t="s">
        <v>6901</v>
      </c>
      <c r="E4637" t="s">
        <v>1707</v>
      </c>
    </row>
    <row r="4638" spans="1:5">
      <c r="A4638" t="s">
        <v>6236</v>
      </c>
      <c r="B4638" t="s">
        <v>5</v>
      </c>
      <c r="C4638" t="s">
        <v>1740</v>
      </c>
      <c r="D4638" t="s">
        <v>6901</v>
      </c>
      <c r="E4638" t="s">
        <v>1708</v>
      </c>
    </row>
    <row r="4639" spans="1:5">
      <c r="A4639" t="s">
        <v>6237</v>
      </c>
      <c r="B4639" t="s">
        <v>5</v>
      </c>
      <c r="C4639" t="s">
        <v>1740</v>
      </c>
      <c r="D4639" t="s">
        <v>6901</v>
      </c>
      <c r="E4639" t="s">
        <v>1709</v>
      </c>
    </row>
    <row r="4640" spans="1:5">
      <c r="A4640" t="s">
        <v>6238</v>
      </c>
      <c r="B4640" t="s">
        <v>5</v>
      </c>
      <c r="C4640" t="s">
        <v>1740</v>
      </c>
      <c r="D4640" t="s">
        <v>6901</v>
      </c>
      <c r="E4640" t="s">
        <v>1710</v>
      </c>
    </row>
    <row r="4641" spans="1:5">
      <c r="A4641" t="s">
        <v>6239</v>
      </c>
      <c r="B4641" t="s">
        <v>5</v>
      </c>
      <c r="C4641" t="s">
        <v>1740</v>
      </c>
      <c r="D4641" t="s">
        <v>6901</v>
      </c>
      <c r="E4641" t="s">
        <v>1711</v>
      </c>
    </row>
    <row r="4642" spans="1:5">
      <c r="A4642" t="s">
        <v>6240</v>
      </c>
      <c r="B4642" t="s">
        <v>5</v>
      </c>
      <c r="C4642" t="s">
        <v>1740</v>
      </c>
      <c r="D4642" t="s">
        <v>6901</v>
      </c>
      <c r="E4642" t="s">
        <v>1712</v>
      </c>
    </row>
    <row r="4643" spans="1:5">
      <c r="A4643" t="s">
        <v>6241</v>
      </c>
      <c r="B4643" t="s">
        <v>5</v>
      </c>
      <c r="C4643" t="s">
        <v>1740</v>
      </c>
      <c r="D4643" t="s">
        <v>6901</v>
      </c>
      <c r="E4643" t="s">
        <v>1713</v>
      </c>
    </row>
    <row r="4644" spans="1:5">
      <c r="A4644" t="s">
        <v>6242</v>
      </c>
      <c r="B4644" t="s">
        <v>5</v>
      </c>
      <c r="C4644" t="s">
        <v>1740</v>
      </c>
      <c r="D4644" t="s">
        <v>6901</v>
      </c>
      <c r="E4644" t="s">
        <v>1714</v>
      </c>
    </row>
    <row r="4645" spans="1:5">
      <c r="A4645" t="s">
        <v>6243</v>
      </c>
      <c r="B4645" t="s">
        <v>5</v>
      </c>
      <c r="C4645" t="s">
        <v>1740</v>
      </c>
      <c r="D4645" t="s">
        <v>6901</v>
      </c>
      <c r="E4645" t="s">
        <v>1715</v>
      </c>
    </row>
    <row r="4646" spans="1:5">
      <c r="A4646" t="s">
        <v>6244</v>
      </c>
      <c r="B4646" t="s">
        <v>5</v>
      </c>
      <c r="C4646" t="s">
        <v>1740</v>
      </c>
      <c r="D4646" t="s">
        <v>6902</v>
      </c>
      <c r="E4646" t="s">
        <v>1702</v>
      </c>
    </row>
    <row r="4647" spans="1:5">
      <c r="A4647" t="s">
        <v>6245</v>
      </c>
      <c r="B4647" t="s">
        <v>5</v>
      </c>
      <c r="C4647" t="s">
        <v>1740</v>
      </c>
      <c r="D4647" t="s">
        <v>6902</v>
      </c>
      <c r="E4647" t="s">
        <v>1705</v>
      </c>
    </row>
    <row r="4648" spans="1:5">
      <c r="A4648" t="s">
        <v>6246</v>
      </c>
      <c r="B4648" t="s">
        <v>5</v>
      </c>
      <c r="C4648" t="s">
        <v>1740</v>
      </c>
      <c r="D4648" t="s">
        <v>6902</v>
      </c>
      <c r="E4648" t="s">
        <v>1706</v>
      </c>
    </row>
    <row r="4649" spans="1:5">
      <c r="A4649" t="s">
        <v>6247</v>
      </c>
      <c r="B4649" t="s">
        <v>5</v>
      </c>
      <c r="C4649" t="s">
        <v>1740</v>
      </c>
      <c r="D4649" t="s">
        <v>6902</v>
      </c>
      <c r="E4649" t="s">
        <v>1707</v>
      </c>
    </row>
    <row r="4650" spans="1:5">
      <c r="A4650" t="s">
        <v>6248</v>
      </c>
      <c r="B4650" t="s">
        <v>5</v>
      </c>
      <c r="C4650" t="s">
        <v>1740</v>
      </c>
      <c r="D4650" t="s">
        <v>6902</v>
      </c>
      <c r="E4650" t="s">
        <v>1708</v>
      </c>
    </row>
    <row r="4651" spans="1:5">
      <c r="A4651" t="s">
        <v>6249</v>
      </c>
      <c r="B4651" t="s">
        <v>5</v>
      </c>
      <c r="C4651" t="s">
        <v>1740</v>
      </c>
      <c r="D4651" t="s">
        <v>6902</v>
      </c>
      <c r="E4651" t="s">
        <v>1709</v>
      </c>
    </row>
    <row r="4652" spans="1:5">
      <c r="A4652" t="s">
        <v>6250</v>
      </c>
      <c r="B4652" t="s">
        <v>5</v>
      </c>
      <c r="C4652" t="s">
        <v>1740</v>
      </c>
      <c r="D4652" t="s">
        <v>6902</v>
      </c>
      <c r="E4652" t="s">
        <v>1710</v>
      </c>
    </row>
    <row r="4653" spans="1:5">
      <c r="A4653" t="s">
        <v>6251</v>
      </c>
      <c r="B4653" t="s">
        <v>5</v>
      </c>
      <c r="C4653" t="s">
        <v>1740</v>
      </c>
      <c r="D4653" t="s">
        <v>6902</v>
      </c>
      <c r="E4653" t="s">
        <v>1711</v>
      </c>
    </row>
    <row r="4654" spans="1:5">
      <c r="A4654" t="s">
        <v>6252</v>
      </c>
      <c r="B4654" t="s">
        <v>5</v>
      </c>
      <c r="C4654" t="s">
        <v>1740</v>
      </c>
      <c r="D4654" t="s">
        <v>6902</v>
      </c>
      <c r="E4654" t="s">
        <v>1712</v>
      </c>
    </row>
    <row r="4655" spans="1:5">
      <c r="A4655" t="s">
        <v>6253</v>
      </c>
      <c r="B4655" t="s">
        <v>5</v>
      </c>
      <c r="C4655" t="s">
        <v>1740</v>
      </c>
      <c r="D4655" t="s">
        <v>6902</v>
      </c>
      <c r="E4655" t="s">
        <v>1713</v>
      </c>
    </row>
    <row r="4656" spans="1:5">
      <c r="A4656" t="s">
        <v>6254</v>
      </c>
      <c r="B4656" t="s">
        <v>5</v>
      </c>
      <c r="C4656" t="s">
        <v>1740</v>
      </c>
      <c r="D4656" t="s">
        <v>6902</v>
      </c>
      <c r="E4656" t="s">
        <v>1714</v>
      </c>
    </row>
    <row r="4657" spans="1:5">
      <c r="A4657" t="s">
        <v>6255</v>
      </c>
      <c r="B4657" t="s">
        <v>5</v>
      </c>
      <c r="C4657" t="s">
        <v>1740</v>
      </c>
      <c r="D4657" t="s">
        <v>6902</v>
      </c>
      <c r="E4657" t="s">
        <v>1715</v>
      </c>
    </row>
    <row r="4658" spans="1:5">
      <c r="A4658" t="s">
        <v>6256</v>
      </c>
      <c r="B4658" t="s">
        <v>5</v>
      </c>
      <c r="C4658" t="s">
        <v>1740</v>
      </c>
      <c r="D4658" t="s">
        <v>6903</v>
      </c>
      <c r="E4658" t="s">
        <v>1702</v>
      </c>
    </row>
    <row r="4659" spans="1:5">
      <c r="A4659" t="s">
        <v>6257</v>
      </c>
      <c r="B4659" t="s">
        <v>5</v>
      </c>
      <c r="C4659" t="s">
        <v>1740</v>
      </c>
      <c r="D4659" t="s">
        <v>6903</v>
      </c>
      <c r="E4659" t="s">
        <v>1705</v>
      </c>
    </row>
    <row r="4660" spans="1:5">
      <c r="A4660" t="s">
        <v>6258</v>
      </c>
      <c r="B4660" t="s">
        <v>5</v>
      </c>
      <c r="C4660" t="s">
        <v>1740</v>
      </c>
      <c r="D4660" t="s">
        <v>6903</v>
      </c>
      <c r="E4660" t="s">
        <v>1706</v>
      </c>
    </row>
    <row r="4661" spans="1:5">
      <c r="A4661" t="s">
        <v>6259</v>
      </c>
      <c r="B4661" t="s">
        <v>5</v>
      </c>
      <c r="C4661" t="s">
        <v>1740</v>
      </c>
      <c r="D4661" t="s">
        <v>6903</v>
      </c>
      <c r="E4661" t="s">
        <v>1707</v>
      </c>
    </row>
    <row r="4662" spans="1:5">
      <c r="A4662" t="s">
        <v>6260</v>
      </c>
      <c r="B4662" t="s">
        <v>5</v>
      </c>
      <c r="C4662" t="s">
        <v>1740</v>
      </c>
      <c r="D4662" t="s">
        <v>6903</v>
      </c>
      <c r="E4662" t="s">
        <v>1708</v>
      </c>
    </row>
    <row r="4663" spans="1:5">
      <c r="A4663" t="s">
        <v>6261</v>
      </c>
      <c r="B4663" t="s">
        <v>5</v>
      </c>
      <c r="C4663" t="s">
        <v>1740</v>
      </c>
      <c r="D4663" t="s">
        <v>6903</v>
      </c>
      <c r="E4663" t="s">
        <v>1709</v>
      </c>
    </row>
    <row r="4664" spans="1:5">
      <c r="A4664" t="s">
        <v>6262</v>
      </c>
      <c r="B4664" t="s">
        <v>5</v>
      </c>
      <c r="C4664" t="s">
        <v>1740</v>
      </c>
      <c r="D4664" t="s">
        <v>6903</v>
      </c>
      <c r="E4664" t="s">
        <v>1710</v>
      </c>
    </row>
    <row r="4665" spans="1:5">
      <c r="A4665" t="s">
        <v>6263</v>
      </c>
      <c r="B4665" t="s">
        <v>5</v>
      </c>
      <c r="C4665" t="s">
        <v>1740</v>
      </c>
      <c r="D4665" t="s">
        <v>6903</v>
      </c>
      <c r="E4665" t="s">
        <v>1711</v>
      </c>
    </row>
    <row r="4666" spans="1:5">
      <c r="A4666" t="s">
        <v>6264</v>
      </c>
      <c r="B4666" t="s">
        <v>5</v>
      </c>
      <c r="C4666" t="s">
        <v>1740</v>
      </c>
      <c r="D4666" t="s">
        <v>6903</v>
      </c>
      <c r="E4666" t="s">
        <v>1712</v>
      </c>
    </row>
    <row r="4667" spans="1:5">
      <c r="A4667" t="s">
        <v>6265</v>
      </c>
      <c r="B4667" t="s">
        <v>5</v>
      </c>
      <c r="C4667" t="s">
        <v>1740</v>
      </c>
      <c r="D4667" t="s">
        <v>6903</v>
      </c>
      <c r="E4667" t="s">
        <v>1713</v>
      </c>
    </row>
    <row r="4668" spans="1:5">
      <c r="A4668" t="s">
        <v>6266</v>
      </c>
      <c r="B4668" t="s">
        <v>5</v>
      </c>
      <c r="C4668" t="s">
        <v>1740</v>
      </c>
      <c r="D4668" t="s">
        <v>6903</v>
      </c>
      <c r="E4668" t="s">
        <v>1714</v>
      </c>
    </row>
    <row r="4669" spans="1:5">
      <c r="A4669" t="s">
        <v>6267</v>
      </c>
      <c r="B4669" t="s">
        <v>5</v>
      </c>
      <c r="C4669" t="s">
        <v>1740</v>
      </c>
      <c r="D4669" t="s">
        <v>6903</v>
      </c>
      <c r="E4669" t="s">
        <v>1715</v>
      </c>
    </row>
    <row r="4670" spans="1:5">
      <c r="A4670" t="s">
        <v>6268</v>
      </c>
      <c r="B4670" t="s">
        <v>5</v>
      </c>
      <c r="C4670" t="s">
        <v>1740</v>
      </c>
      <c r="D4670" t="s">
        <v>6904</v>
      </c>
      <c r="E4670" t="s">
        <v>1702</v>
      </c>
    </row>
    <row r="4671" spans="1:5">
      <c r="A4671" t="s">
        <v>6269</v>
      </c>
      <c r="B4671" t="s">
        <v>5</v>
      </c>
      <c r="C4671" t="s">
        <v>1740</v>
      </c>
      <c r="D4671" t="s">
        <v>6904</v>
      </c>
      <c r="E4671" t="s">
        <v>1705</v>
      </c>
    </row>
    <row r="4672" spans="1:5">
      <c r="A4672" t="s">
        <v>6270</v>
      </c>
      <c r="B4672" t="s">
        <v>5</v>
      </c>
      <c r="C4672" t="s">
        <v>1740</v>
      </c>
      <c r="D4672" t="s">
        <v>6904</v>
      </c>
      <c r="E4672" t="s">
        <v>1706</v>
      </c>
    </row>
    <row r="4673" spans="1:5">
      <c r="A4673" t="s">
        <v>6271</v>
      </c>
      <c r="B4673" t="s">
        <v>5</v>
      </c>
      <c r="C4673" t="s">
        <v>1740</v>
      </c>
      <c r="D4673" t="s">
        <v>6904</v>
      </c>
      <c r="E4673" t="s">
        <v>1707</v>
      </c>
    </row>
    <row r="4674" spans="1:5">
      <c r="A4674" t="s">
        <v>6272</v>
      </c>
      <c r="B4674" t="s">
        <v>5</v>
      </c>
      <c r="C4674" t="s">
        <v>1740</v>
      </c>
      <c r="D4674" t="s">
        <v>6904</v>
      </c>
      <c r="E4674" t="s">
        <v>1708</v>
      </c>
    </row>
    <row r="4675" spans="1:5">
      <c r="A4675" t="s">
        <v>6273</v>
      </c>
      <c r="B4675" t="s">
        <v>5</v>
      </c>
      <c r="C4675" t="s">
        <v>1740</v>
      </c>
      <c r="D4675" t="s">
        <v>6904</v>
      </c>
      <c r="E4675" t="s">
        <v>1709</v>
      </c>
    </row>
    <row r="4676" spans="1:5">
      <c r="A4676" t="s">
        <v>6274</v>
      </c>
      <c r="B4676" t="s">
        <v>5</v>
      </c>
      <c r="C4676" t="s">
        <v>1740</v>
      </c>
      <c r="D4676" t="s">
        <v>6904</v>
      </c>
      <c r="E4676" t="s">
        <v>1710</v>
      </c>
    </row>
    <row r="4677" spans="1:5">
      <c r="A4677" t="s">
        <v>6275</v>
      </c>
      <c r="B4677" t="s">
        <v>5</v>
      </c>
      <c r="C4677" t="s">
        <v>1740</v>
      </c>
      <c r="D4677" t="s">
        <v>6904</v>
      </c>
      <c r="E4677" t="s">
        <v>1711</v>
      </c>
    </row>
    <row r="4678" spans="1:5">
      <c r="A4678" t="s">
        <v>6276</v>
      </c>
      <c r="B4678" t="s">
        <v>5</v>
      </c>
      <c r="C4678" t="s">
        <v>1740</v>
      </c>
      <c r="D4678" t="s">
        <v>6904</v>
      </c>
      <c r="E4678" t="s">
        <v>1712</v>
      </c>
    </row>
    <row r="4679" spans="1:5">
      <c r="A4679" t="s">
        <v>6277</v>
      </c>
      <c r="B4679" t="s">
        <v>5</v>
      </c>
      <c r="C4679" t="s">
        <v>1740</v>
      </c>
      <c r="D4679" t="s">
        <v>6904</v>
      </c>
      <c r="E4679" t="s">
        <v>1713</v>
      </c>
    </row>
    <row r="4680" spans="1:5">
      <c r="A4680" t="s">
        <v>6278</v>
      </c>
      <c r="B4680" t="s">
        <v>5</v>
      </c>
      <c r="C4680" t="s">
        <v>1740</v>
      </c>
      <c r="D4680" t="s">
        <v>6904</v>
      </c>
      <c r="E4680" t="s">
        <v>1714</v>
      </c>
    </row>
    <row r="4681" spans="1:5">
      <c r="A4681" t="s">
        <v>6279</v>
      </c>
      <c r="B4681" t="s">
        <v>5</v>
      </c>
      <c r="C4681" t="s">
        <v>1740</v>
      </c>
      <c r="D4681" t="s">
        <v>6904</v>
      </c>
      <c r="E4681" t="s">
        <v>1715</v>
      </c>
    </row>
    <row r="4682" spans="1:5">
      <c r="A4682" t="s">
        <v>6280</v>
      </c>
      <c r="B4682" t="s">
        <v>5</v>
      </c>
      <c r="C4682" t="s">
        <v>1741</v>
      </c>
      <c r="D4682" t="s">
        <v>6880</v>
      </c>
      <c r="E4682" t="s">
        <v>1702</v>
      </c>
    </row>
    <row r="4683" spans="1:5">
      <c r="A4683" t="s">
        <v>6281</v>
      </c>
      <c r="B4683" t="s">
        <v>5</v>
      </c>
      <c r="C4683" t="s">
        <v>1741</v>
      </c>
      <c r="D4683" t="s">
        <v>6880</v>
      </c>
      <c r="E4683" t="s">
        <v>1705</v>
      </c>
    </row>
    <row r="4684" spans="1:5">
      <c r="A4684" t="s">
        <v>6282</v>
      </c>
      <c r="B4684" t="s">
        <v>5</v>
      </c>
      <c r="C4684" t="s">
        <v>1741</v>
      </c>
      <c r="D4684" t="s">
        <v>6880</v>
      </c>
      <c r="E4684" t="s">
        <v>1706</v>
      </c>
    </row>
    <row r="4685" spans="1:5">
      <c r="A4685" t="s">
        <v>6283</v>
      </c>
      <c r="B4685" t="s">
        <v>5</v>
      </c>
      <c r="C4685" t="s">
        <v>1741</v>
      </c>
      <c r="D4685" t="s">
        <v>6880</v>
      </c>
      <c r="E4685" t="s">
        <v>1707</v>
      </c>
    </row>
    <row r="4686" spans="1:5">
      <c r="A4686" t="s">
        <v>6284</v>
      </c>
      <c r="B4686" t="s">
        <v>5</v>
      </c>
      <c r="C4686" t="s">
        <v>1741</v>
      </c>
      <c r="D4686" t="s">
        <v>6880</v>
      </c>
      <c r="E4686" t="s">
        <v>1708</v>
      </c>
    </row>
    <row r="4687" spans="1:5">
      <c r="A4687" t="s">
        <v>6285</v>
      </c>
      <c r="B4687" t="s">
        <v>5</v>
      </c>
      <c r="C4687" t="s">
        <v>1741</v>
      </c>
      <c r="D4687" t="s">
        <v>6880</v>
      </c>
      <c r="E4687" t="s">
        <v>1709</v>
      </c>
    </row>
    <row r="4688" spans="1:5">
      <c r="A4688" t="s">
        <v>6286</v>
      </c>
      <c r="B4688" t="s">
        <v>5</v>
      </c>
      <c r="C4688" t="s">
        <v>1741</v>
      </c>
      <c r="D4688" t="s">
        <v>6880</v>
      </c>
      <c r="E4688" t="s">
        <v>1710</v>
      </c>
    </row>
    <row r="4689" spans="1:5">
      <c r="A4689" t="s">
        <v>6287</v>
      </c>
      <c r="B4689" t="s">
        <v>5</v>
      </c>
      <c r="C4689" t="s">
        <v>1741</v>
      </c>
      <c r="D4689" t="s">
        <v>6880</v>
      </c>
      <c r="E4689" t="s">
        <v>1711</v>
      </c>
    </row>
    <row r="4690" spans="1:5">
      <c r="A4690" t="s">
        <v>6288</v>
      </c>
      <c r="B4690" t="s">
        <v>5</v>
      </c>
      <c r="C4690" t="s">
        <v>1741</v>
      </c>
      <c r="D4690" t="s">
        <v>6880</v>
      </c>
      <c r="E4690" t="s">
        <v>1712</v>
      </c>
    </row>
    <row r="4691" spans="1:5">
      <c r="A4691" t="s">
        <v>6289</v>
      </c>
      <c r="B4691" t="s">
        <v>5</v>
      </c>
      <c r="C4691" t="s">
        <v>1741</v>
      </c>
      <c r="D4691" t="s">
        <v>6880</v>
      </c>
      <c r="E4691" t="s">
        <v>1713</v>
      </c>
    </row>
    <row r="4692" spans="1:5">
      <c r="A4692" t="s">
        <v>6290</v>
      </c>
      <c r="B4692" t="s">
        <v>5</v>
      </c>
      <c r="C4692" t="s">
        <v>1741</v>
      </c>
      <c r="D4692" t="s">
        <v>6880</v>
      </c>
      <c r="E4692" t="s">
        <v>1714</v>
      </c>
    </row>
    <row r="4693" spans="1:5">
      <c r="A4693" t="s">
        <v>6291</v>
      </c>
      <c r="B4693" t="s">
        <v>5</v>
      </c>
      <c r="C4693" t="s">
        <v>1741</v>
      </c>
      <c r="D4693" t="s">
        <v>6880</v>
      </c>
      <c r="E4693" t="s">
        <v>1715</v>
      </c>
    </row>
    <row r="4694" spans="1:5">
      <c r="A4694" t="s">
        <v>6292</v>
      </c>
      <c r="B4694" t="s">
        <v>5</v>
      </c>
      <c r="C4694" t="s">
        <v>1741</v>
      </c>
      <c r="D4694" t="s">
        <v>6881</v>
      </c>
      <c r="E4694" t="s">
        <v>1702</v>
      </c>
    </row>
    <row r="4695" spans="1:5">
      <c r="A4695" t="s">
        <v>6293</v>
      </c>
      <c r="B4695" t="s">
        <v>5</v>
      </c>
      <c r="C4695" t="s">
        <v>1741</v>
      </c>
      <c r="D4695" t="s">
        <v>6881</v>
      </c>
      <c r="E4695" t="s">
        <v>1705</v>
      </c>
    </row>
    <row r="4696" spans="1:5">
      <c r="A4696" t="s">
        <v>6294</v>
      </c>
      <c r="B4696" t="s">
        <v>5</v>
      </c>
      <c r="C4696" t="s">
        <v>1741</v>
      </c>
      <c r="D4696" t="s">
        <v>6881</v>
      </c>
      <c r="E4696" t="s">
        <v>1706</v>
      </c>
    </row>
    <row r="4697" spans="1:5">
      <c r="A4697" t="s">
        <v>6295</v>
      </c>
      <c r="B4697" t="s">
        <v>5</v>
      </c>
      <c r="C4697" t="s">
        <v>1741</v>
      </c>
      <c r="D4697" t="s">
        <v>6881</v>
      </c>
      <c r="E4697" t="s">
        <v>1707</v>
      </c>
    </row>
    <row r="4698" spans="1:5">
      <c r="A4698" t="s">
        <v>6296</v>
      </c>
      <c r="B4698" t="s">
        <v>5</v>
      </c>
      <c r="C4698" t="s">
        <v>1741</v>
      </c>
      <c r="D4698" t="s">
        <v>6881</v>
      </c>
      <c r="E4698" t="s">
        <v>1708</v>
      </c>
    </row>
    <row r="4699" spans="1:5">
      <c r="A4699" t="s">
        <v>6297</v>
      </c>
      <c r="B4699" t="s">
        <v>5</v>
      </c>
      <c r="C4699" t="s">
        <v>1741</v>
      </c>
      <c r="D4699" t="s">
        <v>6881</v>
      </c>
      <c r="E4699" t="s">
        <v>1709</v>
      </c>
    </row>
    <row r="4700" spans="1:5">
      <c r="A4700" t="s">
        <v>6298</v>
      </c>
      <c r="B4700" t="s">
        <v>5</v>
      </c>
      <c r="C4700" t="s">
        <v>1741</v>
      </c>
      <c r="D4700" t="s">
        <v>6881</v>
      </c>
      <c r="E4700" t="s">
        <v>1710</v>
      </c>
    </row>
    <row r="4701" spans="1:5">
      <c r="A4701" t="s">
        <v>6299</v>
      </c>
      <c r="B4701" t="s">
        <v>5</v>
      </c>
      <c r="C4701" t="s">
        <v>1741</v>
      </c>
      <c r="D4701" t="s">
        <v>6881</v>
      </c>
      <c r="E4701" t="s">
        <v>1711</v>
      </c>
    </row>
    <row r="4702" spans="1:5">
      <c r="A4702" t="s">
        <v>6300</v>
      </c>
      <c r="B4702" t="s">
        <v>5</v>
      </c>
      <c r="C4702" t="s">
        <v>1741</v>
      </c>
      <c r="D4702" t="s">
        <v>6881</v>
      </c>
      <c r="E4702" t="s">
        <v>1712</v>
      </c>
    </row>
    <row r="4703" spans="1:5">
      <c r="A4703" t="s">
        <v>6301</v>
      </c>
      <c r="B4703" t="s">
        <v>5</v>
      </c>
      <c r="C4703" t="s">
        <v>1741</v>
      </c>
      <c r="D4703" t="s">
        <v>6881</v>
      </c>
      <c r="E4703" t="s">
        <v>1713</v>
      </c>
    </row>
    <row r="4704" spans="1:5">
      <c r="A4704" t="s">
        <v>6302</v>
      </c>
      <c r="B4704" t="s">
        <v>5</v>
      </c>
      <c r="C4704" t="s">
        <v>1741</v>
      </c>
      <c r="D4704" t="s">
        <v>6881</v>
      </c>
      <c r="E4704" t="s">
        <v>1714</v>
      </c>
    </row>
    <row r="4705" spans="1:5">
      <c r="A4705" t="s">
        <v>6303</v>
      </c>
      <c r="B4705" t="s">
        <v>5</v>
      </c>
      <c r="C4705" t="s">
        <v>1741</v>
      </c>
      <c r="D4705" t="s">
        <v>6881</v>
      </c>
      <c r="E4705" t="s">
        <v>1715</v>
      </c>
    </row>
    <row r="4706" spans="1:5">
      <c r="A4706" t="s">
        <v>6304</v>
      </c>
      <c r="B4706" t="s">
        <v>5</v>
      </c>
      <c r="C4706" t="s">
        <v>1741</v>
      </c>
      <c r="D4706" t="s">
        <v>6882</v>
      </c>
      <c r="E4706" t="s">
        <v>1702</v>
      </c>
    </row>
    <row r="4707" spans="1:5">
      <c r="A4707" t="s">
        <v>6305</v>
      </c>
      <c r="B4707" t="s">
        <v>5</v>
      </c>
      <c r="C4707" t="s">
        <v>1741</v>
      </c>
      <c r="D4707" t="s">
        <v>6882</v>
      </c>
      <c r="E4707" t="s">
        <v>1705</v>
      </c>
    </row>
    <row r="4708" spans="1:5">
      <c r="A4708" t="s">
        <v>6306</v>
      </c>
      <c r="B4708" t="s">
        <v>5</v>
      </c>
      <c r="C4708" t="s">
        <v>1741</v>
      </c>
      <c r="D4708" t="s">
        <v>6882</v>
      </c>
      <c r="E4708" t="s">
        <v>1706</v>
      </c>
    </row>
    <row r="4709" spans="1:5">
      <c r="A4709" t="s">
        <v>6307</v>
      </c>
      <c r="B4709" t="s">
        <v>5</v>
      </c>
      <c r="C4709" t="s">
        <v>1741</v>
      </c>
      <c r="D4709" t="s">
        <v>6882</v>
      </c>
      <c r="E4709" t="s">
        <v>1707</v>
      </c>
    </row>
    <row r="4710" spans="1:5">
      <c r="A4710" t="s">
        <v>6308</v>
      </c>
      <c r="B4710" t="s">
        <v>5</v>
      </c>
      <c r="C4710" t="s">
        <v>1741</v>
      </c>
      <c r="D4710" t="s">
        <v>6882</v>
      </c>
      <c r="E4710" t="s">
        <v>1708</v>
      </c>
    </row>
    <row r="4711" spans="1:5">
      <c r="A4711" t="s">
        <v>6309</v>
      </c>
      <c r="B4711" t="s">
        <v>5</v>
      </c>
      <c r="C4711" t="s">
        <v>1741</v>
      </c>
      <c r="D4711" t="s">
        <v>6882</v>
      </c>
      <c r="E4711" t="s">
        <v>1709</v>
      </c>
    </row>
    <row r="4712" spans="1:5">
      <c r="A4712" t="s">
        <v>6310</v>
      </c>
      <c r="B4712" t="s">
        <v>5</v>
      </c>
      <c r="C4712" t="s">
        <v>1741</v>
      </c>
      <c r="D4712" t="s">
        <v>6882</v>
      </c>
      <c r="E4712" t="s">
        <v>1710</v>
      </c>
    </row>
    <row r="4713" spans="1:5">
      <c r="A4713" t="s">
        <v>6311</v>
      </c>
      <c r="B4713" t="s">
        <v>5</v>
      </c>
      <c r="C4713" t="s">
        <v>1741</v>
      </c>
      <c r="D4713" t="s">
        <v>6882</v>
      </c>
      <c r="E4713" t="s">
        <v>1711</v>
      </c>
    </row>
    <row r="4714" spans="1:5">
      <c r="A4714" t="s">
        <v>6312</v>
      </c>
      <c r="B4714" t="s">
        <v>5</v>
      </c>
      <c r="C4714" t="s">
        <v>1741</v>
      </c>
      <c r="D4714" t="s">
        <v>6882</v>
      </c>
      <c r="E4714" t="s">
        <v>1712</v>
      </c>
    </row>
    <row r="4715" spans="1:5">
      <c r="A4715" t="s">
        <v>6313</v>
      </c>
      <c r="B4715" t="s">
        <v>5</v>
      </c>
      <c r="C4715" t="s">
        <v>1741</v>
      </c>
      <c r="D4715" t="s">
        <v>6882</v>
      </c>
      <c r="E4715" t="s">
        <v>1713</v>
      </c>
    </row>
    <row r="4716" spans="1:5">
      <c r="A4716" t="s">
        <v>6314</v>
      </c>
      <c r="B4716" t="s">
        <v>5</v>
      </c>
      <c r="C4716" t="s">
        <v>1741</v>
      </c>
      <c r="D4716" t="s">
        <v>6882</v>
      </c>
      <c r="E4716" t="s">
        <v>1714</v>
      </c>
    </row>
    <row r="4717" spans="1:5">
      <c r="A4717" t="s">
        <v>6315</v>
      </c>
      <c r="B4717" t="s">
        <v>5</v>
      </c>
      <c r="C4717" t="s">
        <v>1741</v>
      </c>
      <c r="D4717" t="s">
        <v>6882</v>
      </c>
      <c r="E4717" t="s">
        <v>1715</v>
      </c>
    </row>
    <row r="4718" spans="1:5">
      <c r="A4718" t="s">
        <v>6316</v>
      </c>
      <c r="B4718" t="s">
        <v>5</v>
      </c>
      <c r="C4718" t="s">
        <v>1741</v>
      </c>
      <c r="D4718" t="s">
        <v>6883</v>
      </c>
      <c r="E4718" t="s">
        <v>1702</v>
      </c>
    </row>
    <row r="4719" spans="1:5">
      <c r="A4719" t="s">
        <v>6317</v>
      </c>
      <c r="B4719" t="s">
        <v>5</v>
      </c>
      <c r="C4719" t="s">
        <v>1741</v>
      </c>
      <c r="D4719" t="s">
        <v>6883</v>
      </c>
      <c r="E4719" t="s">
        <v>1705</v>
      </c>
    </row>
    <row r="4720" spans="1:5">
      <c r="A4720" t="s">
        <v>6318</v>
      </c>
      <c r="B4720" t="s">
        <v>5</v>
      </c>
      <c r="C4720" t="s">
        <v>1741</v>
      </c>
      <c r="D4720" t="s">
        <v>6883</v>
      </c>
      <c r="E4720" t="s">
        <v>1706</v>
      </c>
    </row>
    <row r="4721" spans="1:5">
      <c r="A4721" t="s">
        <v>6319</v>
      </c>
      <c r="B4721" t="s">
        <v>5</v>
      </c>
      <c r="C4721" t="s">
        <v>1741</v>
      </c>
      <c r="D4721" t="s">
        <v>6883</v>
      </c>
      <c r="E4721" t="s">
        <v>1707</v>
      </c>
    </row>
    <row r="4722" spans="1:5">
      <c r="A4722" t="s">
        <v>6320</v>
      </c>
      <c r="B4722" t="s">
        <v>5</v>
      </c>
      <c r="C4722" t="s">
        <v>1741</v>
      </c>
      <c r="D4722" t="s">
        <v>6883</v>
      </c>
      <c r="E4722" t="s">
        <v>1708</v>
      </c>
    </row>
    <row r="4723" spans="1:5">
      <c r="A4723" t="s">
        <v>6321</v>
      </c>
      <c r="B4723" t="s">
        <v>5</v>
      </c>
      <c r="C4723" t="s">
        <v>1741</v>
      </c>
      <c r="D4723" t="s">
        <v>6883</v>
      </c>
      <c r="E4723" t="s">
        <v>1709</v>
      </c>
    </row>
    <row r="4724" spans="1:5">
      <c r="A4724" t="s">
        <v>6322</v>
      </c>
      <c r="B4724" t="s">
        <v>5</v>
      </c>
      <c r="C4724" t="s">
        <v>1741</v>
      </c>
      <c r="D4724" t="s">
        <v>6883</v>
      </c>
      <c r="E4724" t="s">
        <v>1710</v>
      </c>
    </row>
    <row r="4725" spans="1:5">
      <c r="A4725" t="s">
        <v>6323</v>
      </c>
      <c r="B4725" t="s">
        <v>5</v>
      </c>
      <c r="C4725" t="s">
        <v>1741</v>
      </c>
      <c r="D4725" t="s">
        <v>6883</v>
      </c>
      <c r="E4725" t="s">
        <v>1711</v>
      </c>
    </row>
    <row r="4726" spans="1:5">
      <c r="A4726" t="s">
        <v>6324</v>
      </c>
      <c r="B4726" t="s">
        <v>5</v>
      </c>
      <c r="C4726" t="s">
        <v>1741</v>
      </c>
      <c r="D4726" t="s">
        <v>6883</v>
      </c>
      <c r="E4726" t="s">
        <v>1712</v>
      </c>
    </row>
    <row r="4727" spans="1:5">
      <c r="A4727" t="s">
        <v>6325</v>
      </c>
      <c r="B4727" t="s">
        <v>5</v>
      </c>
      <c r="C4727" t="s">
        <v>1741</v>
      </c>
      <c r="D4727" t="s">
        <v>6883</v>
      </c>
      <c r="E4727" t="s">
        <v>1713</v>
      </c>
    </row>
    <row r="4728" spans="1:5">
      <c r="A4728" t="s">
        <v>6326</v>
      </c>
      <c r="B4728" t="s">
        <v>5</v>
      </c>
      <c r="C4728" t="s">
        <v>1741</v>
      </c>
      <c r="D4728" t="s">
        <v>6883</v>
      </c>
      <c r="E4728" t="s">
        <v>1714</v>
      </c>
    </row>
    <row r="4729" spans="1:5">
      <c r="A4729" t="s">
        <v>6327</v>
      </c>
      <c r="B4729" t="s">
        <v>5</v>
      </c>
      <c r="C4729" t="s">
        <v>1741</v>
      </c>
      <c r="D4729" t="s">
        <v>6883</v>
      </c>
      <c r="E4729" t="s">
        <v>1715</v>
      </c>
    </row>
    <row r="4730" spans="1:5">
      <c r="A4730" t="s">
        <v>6328</v>
      </c>
      <c r="B4730" t="s">
        <v>5</v>
      </c>
      <c r="C4730" t="s">
        <v>1741</v>
      </c>
      <c r="D4730" t="s">
        <v>6884</v>
      </c>
      <c r="E4730" t="s">
        <v>1702</v>
      </c>
    </row>
    <row r="4731" spans="1:5">
      <c r="A4731" t="s">
        <v>6329</v>
      </c>
      <c r="B4731" t="s">
        <v>5</v>
      </c>
      <c r="C4731" t="s">
        <v>1741</v>
      </c>
      <c r="D4731" t="s">
        <v>6884</v>
      </c>
      <c r="E4731" t="s">
        <v>1705</v>
      </c>
    </row>
    <row r="4732" spans="1:5">
      <c r="A4732" t="s">
        <v>6330</v>
      </c>
      <c r="B4732" t="s">
        <v>5</v>
      </c>
      <c r="C4732" t="s">
        <v>1741</v>
      </c>
      <c r="D4732" t="s">
        <v>6884</v>
      </c>
      <c r="E4732" t="s">
        <v>1706</v>
      </c>
    </row>
    <row r="4733" spans="1:5">
      <c r="A4733" t="s">
        <v>6331</v>
      </c>
      <c r="B4733" t="s">
        <v>5</v>
      </c>
      <c r="C4733" t="s">
        <v>1741</v>
      </c>
      <c r="D4733" t="s">
        <v>6884</v>
      </c>
      <c r="E4733" t="s">
        <v>1707</v>
      </c>
    </row>
    <row r="4734" spans="1:5">
      <c r="A4734" t="s">
        <v>6332</v>
      </c>
      <c r="B4734" t="s">
        <v>5</v>
      </c>
      <c r="C4734" t="s">
        <v>1741</v>
      </c>
      <c r="D4734" t="s">
        <v>6884</v>
      </c>
      <c r="E4734" t="s">
        <v>1708</v>
      </c>
    </row>
    <row r="4735" spans="1:5">
      <c r="A4735" t="s">
        <v>6333</v>
      </c>
      <c r="B4735" t="s">
        <v>5</v>
      </c>
      <c r="C4735" t="s">
        <v>1741</v>
      </c>
      <c r="D4735" t="s">
        <v>6884</v>
      </c>
      <c r="E4735" t="s">
        <v>1709</v>
      </c>
    </row>
    <row r="4736" spans="1:5">
      <c r="A4736" t="s">
        <v>6334</v>
      </c>
      <c r="B4736" t="s">
        <v>5</v>
      </c>
      <c r="C4736" t="s">
        <v>1741</v>
      </c>
      <c r="D4736" t="s">
        <v>6884</v>
      </c>
      <c r="E4736" t="s">
        <v>1710</v>
      </c>
    </row>
    <row r="4737" spans="1:5">
      <c r="A4737" t="s">
        <v>6335</v>
      </c>
      <c r="B4737" t="s">
        <v>5</v>
      </c>
      <c r="C4737" t="s">
        <v>1741</v>
      </c>
      <c r="D4737" t="s">
        <v>6884</v>
      </c>
      <c r="E4737" t="s">
        <v>1711</v>
      </c>
    </row>
    <row r="4738" spans="1:5">
      <c r="A4738" t="s">
        <v>6336</v>
      </c>
      <c r="B4738" t="s">
        <v>5</v>
      </c>
      <c r="C4738" t="s">
        <v>1741</v>
      </c>
      <c r="D4738" t="s">
        <v>6884</v>
      </c>
      <c r="E4738" t="s">
        <v>1712</v>
      </c>
    </row>
    <row r="4739" spans="1:5">
      <c r="A4739" t="s">
        <v>6337</v>
      </c>
      <c r="B4739" t="s">
        <v>5</v>
      </c>
      <c r="C4739" t="s">
        <v>1741</v>
      </c>
      <c r="D4739" t="s">
        <v>6884</v>
      </c>
      <c r="E4739" t="s">
        <v>1713</v>
      </c>
    </row>
    <row r="4740" spans="1:5">
      <c r="A4740" t="s">
        <v>6338</v>
      </c>
      <c r="B4740" t="s">
        <v>5</v>
      </c>
      <c r="C4740" t="s">
        <v>1741</v>
      </c>
      <c r="D4740" t="s">
        <v>6884</v>
      </c>
      <c r="E4740" t="s">
        <v>1714</v>
      </c>
    </row>
    <row r="4741" spans="1:5">
      <c r="A4741" t="s">
        <v>6339</v>
      </c>
      <c r="B4741" t="s">
        <v>5</v>
      </c>
      <c r="C4741" t="s">
        <v>1741</v>
      </c>
      <c r="D4741" t="s">
        <v>6884</v>
      </c>
      <c r="E4741" t="s">
        <v>1715</v>
      </c>
    </row>
    <row r="4742" spans="1:5">
      <c r="A4742" t="s">
        <v>6340</v>
      </c>
      <c r="B4742" t="s">
        <v>5</v>
      </c>
      <c r="C4742" t="s">
        <v>1741</v>
      </c>
      <c r="D4742" t="s">
        <v>6885</v>
      </c>
      <c r="E4742" t="s">
        <v>1702</v>
      </c>
    </row>
    <row r="4743" spans="1:5">
      <c r="A4743" t="s">
        <v>6341</v>
      </c>
      <c r="B4743" t="s">
        <v>5</v>
      </c>
      <c r="C4743" t="s">
        <v>1741</v>
      </c>
      <c r="D4743" t="s">
        <v>6885</v>
      </c>
      <c r="E4743" t="s">
        <v>1705</v>
      </c>
    </row>
    <row r="4744" spans="1:5">
      <c r="A4744" t="s">
        <v>6342</v>
      </c>
      <c r="B4744" t="s">
        <v>5</v>
      </c>
      <c r="C4744" t="s">
        <v>1741</v>
      </c>
      <c r="D4744" t="s">
        <v>6885</v>
      </c>
      <c r="E4744" t="s">
        <v>1706</v>
      </c>
    </row>
    <row r="4745" spans="1:5">
      <c r="A4745" t="s">
        <v>6343</v>
      </c>
      <c r="B4745" t="s">
        <v>5</v>
      </c>
      <c r="C4745" t="s">
        <v>1741</v>
      </c>
      <c r="D4745" t="s">
        <v>6885</v>
      </c>
      <c r="E4745" t="s">
        <v>1707</v>
      </c>
    </row>
    <row r="4746" spans="1:5">
      <c r="A4746" t="s">
        <v>6344</v>
      </c>
      <c r="B4746" t="s">
        <v>5</v>
      </c>
      <c r="C4746" t="s">
        <v>1741</v>
      </c>
      <c r="D4746" t="s">
        <v>6885</v>
      </c>
      <c r="E4746" t="s">
        <v>1708</v>
      </c>
    </row>
    <row r="4747" spans="1:5">
      <c r="A4747" t="s">
        <v>6345</v>
      </c>
      <c r="B4747" t="s">
        <v>5</v>
      </c>
      <c r="C4747" t="s">
        <v>1741</v>
      </c>
      <c r="D4747" t="s">
        <v>6885</v>
      </c>
      <c r="E4747" t="s">
        <v>1709</v>
      </c>
    </row>
    <row r="4748" spans="1:5">
      <c r="A4748" t="s">
        <v>6346</v>
      </c>
      <c r="B4748" t="s">
        <v>5</v>
      </c>
      <c r="C4748" t="s">
        <v>1741</v>
      </c>
      <c r="D4748" t="s">
        <v>6885</v>
      </c>
      <c r="E4748" t="s">
        <v>1710</v>
      </c>
    </row>
    <row r="4749" spans="1:5">
      <c r="A4749" t="s">
        <v>6347</v>
      </c>
      <c r="B4749" t="s">
        <v>5</v>
      </c>
      <c r="C4749" t="s">
        <v>1741</v>
      </c>
      <c r="D4749" t="s">
        <v>6885</v>
      </c>
      <c r="E4749" t="s">
        <v>1711</v>
      </c>
    </row>
    <row r="4750" spans="1:5">
      <c r="A4750" t="s">
        <v>6348</v>
      </c>
      <c r="B4750" t="s">
        <v>5</v>
      </c>
      <c r="C4750" t="s">
        <v>1741</v>
      </c>
      <c r="D4750" t="s">
        <v>6885</v>
      </c>
      <c r="E4750" t="s">
        <v>1712</v>
      </c>
    </row>
    <row r="4751" spans="1:5">
      <c r="A4751" t="s">
        <v>6349</v>
      </c>
      <c r="B4751" t="s">
        <v>5</v>
      </c>
      <c r="C4751" t="s">
        <v>1741</v>
      </c>
      <c r="D4751" t="s">
        <v>6885</v>
      </c>
      <c r="E4751" t="s">
        <v>1713</v>
      </c>
    </row>
    <row r="4752" spans="1:5">
      <c r="A4752" t="s">
        <v>6350</v>
      </c>
      <c r="B4752" t="s">
        <v>5</v>
      </c>
      <c r="C4752" t="s">
        <v>1741</v>
      </c>
      <c r="D4752" t="s">
        <v>6885</v>
      </c>
      <c r="E4752" t="s">
        <v>1714</v>
      </c>
    </row>
    <row r="4753" spans="1:5">
      <c r="A4753" t="s">
        <v>6351</v>
      </c>
      <c r="B4753" t="s">
        <v>5</v>
      </c>
      <c r="C4753" t="s">
        <v>1741</v>
      </c>
      <c r="D4753" t="s">
        <v>6885</v>
      </c>
      <c r="E4753" t="s">
        <v>1715</v>
      </c>
    </row>
    <row r="4754" spans="1:5">
      <c r="A4754" t="s">
        <v>6352</v>
      </c>
      <c r="B4754" t="s">
        <v>5</v>
      </c>
      <c r="C4754" t="s">
        <v>1741</v>
      </c>
      <c r="D4754" t="s">
        <v>6886</v>
      </c>
      <c r="E4754" t="s">
        <v>1702</v>
      </c>
    </row>
    <row r="4755" spans="1:5">
      <c r="A4755" t="s">
        <v>6353</v>
      </c>
      <c r="B4755" t="s">
        <v>5</v>
      </c>
      <c r="C4755" t="s">
        <v>1741</v>
      </c>
      <c r="D4755" t="s">
        <v>6886</v>
      </c>
      <c r="E4755" t="s">
        <v>1705</v>
      </c>
    </row>
    <row r="4756" spans="1:5">
      <c r="A4756" t="s">
        <v>6354</v>
      </c>
      <c r="B4756" t="s">
        <v>5</v>
      </c>
      <c r="C4756" t="s">
        <v>1741</v>
      </c>
      <c r="D4756" t="s">
        <v>6886</v>
      </c>
      <c r="E4756" t="s">
        <v>1706</v>
      </c>
    </row>
    <row r="4757" spans="1:5">
      <c r="A4757" t="s">
        <v>6355</v>
      </c>
      <c r="B4757" t="s">
        <v>5</v>
      </c>
      <c r="C4757" t="s">
        <v>1741</v>
      </c>
      <c r="D4757" t="s">
        <v>6886</v>
      </c>
      <c r="E4757" t="s">
        <v>1707</v>
      </c>
    </row>
    <row r="4758" spans="1:5">
      <c r="A4758" t="s">
        <v>6356</v>
      </c>
      <c r="B4758" t="s">
        <v>5</v>
      </c>
      <c r="C4758" t="s">
        <v>1741</v>
      </c>
      <c r="D4758" t="s">
        <v>6886</v>
      </c>
      <c r="E4758" t="s">
        <v>1708</v>
      </c>
    </row>
    <row r="4759" spans="1:5">
      <c r="A4759" t="s">
        <v>6357</v>
      </c>
      <c r="B4759" t="s">
        <v>5</v>
      </c>
      <c r="C4759" t="s">
        <v>1741</v>
      </c>
      <c r="D4759" t="s">
        <v>6886</v>
      </c>
      <c r="E4759" t="s">
        <v>1709</v>
      </c>
    </row>
    <row r="4760" spans="1:5">
      <c r="A4760" t="s">
        <v>6358</v>
      </c>
      <c r="B4760" t="s">
        <v>5</v>
      </c>
      <c r="C4760" t="s">
        <v>1741</v>
      </c>
      <c r="D4760" t="s">
        <v>6886</v>
      </c>
      <c r="E4760" t="s">
        <v>1710</v>
      </c>
    </row>
    <row r="4761" spans="1:5">
      <c r="A4761" t="s">
        <v>6359</v>
      </c>
      <c r="B4761" t="s">
        <v>5</v>
      </c>
      <c r="C4761" t="s">
        <v>1741</v>
      </c>
      <c r="D4761" t="s">
        <v>6886</v>
      </c>
      <c r="E4761" t="s">
        <v>1711</v>
      </c>
    </row>
    <row r="4762" spans="1:5">
      <c r="A4762" t="s">
        <v>6360</v>
      </c>
      <c r="B4762" t="s">
        <v>5</v>
      </c>
      <c r="C4762" t="s">
        <v>1741</v>
      </c>
      <c r="D4762" t="s">
        <v>6886</v>
      </c>
      <c r="E4762" t="s">
        <v>1712</v>
      </c>
    </row>
    <row r="4763" spans="1:5">
      <c r="A4763" t="s">
        <v>6361</v>
      </c>
      <c r="B4763" t="s">
        <v>5</v>
      </c>
      <c r="C4763" t="s">
        <v>1741</v>
      </c>
      <c r="D4763" t="s">
        <v>6886</v>
      </c>
      <c r="E4763" t="s">
        <v>1713</v>
      </c>
    </row>
    <row r="4764" spans="1:5">
      <c r="A4764" t="s">
        <v>6362</v>
      </c>
      <c r="B4764" t="s">
        <v>5</v>
      </c>
      <c r="C4764" t="s">
        <v>1741</v>
      </c>
      <c r="D4764" t="s">
        <v>6886</v>
      </c>
      <c r="E4764" t="s">
        <v>1714</v>
      </c>
    </row>
    <row r="4765" spans="1:5">
      <c r="A4765" t="s">
        <v>6363</v>
      </c>
      <c r="B4765" t="s">
        <v>5</v>
      </c>
      <c r="C4765" t="s">
        <v>1741</v>
      </c>
      <c r="D4765" t="s">
        <v>6886</v>
      </c>
      <c r="E4765" t="s">
        <v>1715</v>
      </c>
    </row>
    <row r="4766" spans="1:5">
      <c r="A4766" t="s">
        <v>6364</v>
      </c>
      <c r="B4766" t="s">
        <v>5</v>
      </c>
      <c r="C4766" t="s">
        <v>1741</v>
      </c>
      <c r="D4766" t="s">
        <v>6887</v>
      </c>
      <c r="E4766" t="s">
        <v>1702</v>
      </c>
    </row>
    <row r="4767" spans="1:5">
      <c r="A4767" t="s">
        <v>6365</v>
      </c>
      <c r="B4767" t="s">
        <v>5</v>
      </c>
      <c r="C4767" t="s">
        <v>1741</v>
      </c>
      <c r="D4767" t="s">
        <v>6887</v>
      </c>
      <c r="E4767" t="s">
        <v>1705</v>
      </c>
    </row>
    <row r="4768" spans="1:5">
      <c r="A4768" t="s">
        <v>6366</v>
      </c>
      <c r="B4768" t="s">
        <v>5</v>
      </c>
      <c r="C4768" t="s">
        <v>1741</v>
      </c>
      <c r="D4768" t="s">
        <v>6887</v>
      </c>
      <c r="E4768" t="s">
        <v>1706</v>
      </c>
    </row>
    <row r="4769" spans="1:5">
      <c r="A4769" t="s">
        <v>6367</v>
      </c>
      <c r="B4769" t="s">
        <v>5</v>
      </c>
      <c r="C4769" t="s">
        <v>1741</v>
      </c>
      <c r="D4769" t="s">
        <v>6887</v>
      </c>
      <c r="E4769" t="s">
        <v>1707</v>
      </c>
    </row>
    <row r="4770" spans="1:5">
      <c r="A4770" t="s">
        <v>6368</v>
      </c>
      <c r="B4770" t="s">
        <v>5</v>
      </c>
      <c r="C4770" t="s">
        <v>1741</v>
      </c>
      <c r="D4770" t="s">
        <v>6887</v>
      </c>
      <c r="E4770" t="s">
        <v>1708</v>
      </c>
    </row>
    <row r="4771" spans="1:5">
      <c r="A4771" t="s">
        <v>6369</v>
      </c>
      <c r="B4771" t="s">
        <v>5</v>
      </c>
      <c r="C4771" t="s">
        <v>1741</v>
      </c>
      <c r="D4771" t="s">
        <v>6887</v>
      </c>
      <c r="E4771" t="s">
        <v>1709</v>
      </c>
    </row>
    <row r="4772" spans="1:5">
      <c r="A4772" t="s">
        <v>6370</v>
      </c>
      <c r="B4772" t="s">
        <v>5</v>
      </c>
      <c r="C4772" t="s">
        <v>1741</v>
      </c>
      <c r="D4772" t="s">
        <v>6887</v>
      </c>
      <c r="E4772" t="s">
        <v>1710</v>
      </c>
    </row>
    <row r="4773" spans="1:5">
      <c r="A4773" t="s">
        <v>6371</v>
      </c>
      <c r="B4773" t="s">
        <v>5</v>
      </c>
      <c r="C4773" t="s">
        <v>1741</v>
      </c>
      <c r="D4773" t="s">
        <v>6887</v>
      </c>
      <c r="E4773" t="s">
        <v>1711</v>
      </c>
    </row>
    <row r="4774" spans="1:5">
      <c r="A4774" t="s">
        <v>6372</v>
      </c>
      <c r="B4774" t="s">
        <v>5</v>
      </c>
      <c r="C4774" t="s">
        <v>1741</v>
      </c>
      <c r="D4774" t="s">
        <v>6887</v>
      </c>
      <c r="E4774" t="s">
        <v>1712</v>
      </c>
    </row>
    <row r="4775" spans="1:5">
      <c r="A4775" t="s">
        <v>6373</v>
      </c>
      <c r="B4775" t="s">
        <v>5</v>
      </c>
      <c r="C4775" t="s">
        <v>1741</v>
      </c>
      <c r="D4775" t="s">
        <v>6887</v>
      </c>
      <c r="E4775" t="s">
        <v>1713</v>
      </c>
    </row>
    <row r="4776" spans="1:5">
      <c r="A4776" t="s">
        <v>6374</v>
      </c>
      <c r="B4776" t="s">
        <v>5</v>
      </c>
      <c r="C4776" t="s">
        <v>1741</v>
      </c>
      <c r="D4776" t="s">
        <v>6887</v>
      </c>
      <c r="E4776" t="s">
        <v>1714</v>
      </c>
    </row>
    <row r="4777" spans="1:5">
      <c r="A4777" t="s">
        <v>6375</v>
      </c>
      <c r="B4777" t="s">
        <v>5</v>
      </c>
      <c r="C4777" t="s">
        <v>1741</v>
      </c>
      <c r="D4777" t="s">
        <v>6887</v>
      </c>
      <c r="E4777" t="s">
        <v>1715</v>
      </c>
    </row>
    <row r="4778" spans="1:5">
      <c r="A4778" t="s">
        <v>6376</v>
      </c>
      <c r="B4778" t="s">
        <v>5</v>
      </c>
      <c r="C4778" t="s">
        <v>1741</v>
      </c>
      <c r="D4778" t="s">
        <v>6888</v>
      </c>
      <c r="E4778" t="s">
        <v>1702</v>
      </c>
    </row>
    <row r="4779" spans="1:5">
      <c r="A4779" t="s">
        <v>6377</v>
      </c>
      <c r="B4779" t="s">
        <v>5</v>
      </c>
      <c r="C4779" t="s">
        <v>1741</v>
      </c>
      <c r="D4779" t="s">
        <v>6888</v>
      </c>
      <c r="E4779" t="s">
        <v>1705</v>
      </c>
    </row>
    <row r="4780" spans="1:5">
      <c r="A4780" t="s">
        <v>6378</v>
      </c>
      <c r="B4780" t="s">
        <v>5</v>
      </c>
      <c r="C4780" t="s">
        <v>1741</v>
      </c>
      <c r="D4780" t="s">
        <v>6888</v>
      </c>
      <c r="E4780" t="s">
        <v>1706</v>
      </c>
    </row>
    <row r="4781" spans="1:5">
      <c r="A4781" t="s">
        <v>6379</v>
      </c>
      <c r="B4781" t="s">
        <v>5</v>
      </c>
      <c r="C4781" t="s">
        <v>1741</v>
      </c>
      <c r="D4781" t="s">
        <v>6888</v>
      </c>
      <c r="E4781" t="s">
        <v>1707</v>
      </c>
    </row>
    <row r="4782" spans="1:5">
      <c r="A4782" t="s">
        <v>6380</v>
      </c>
      <c r="B4782" t="s">
        <v>5</v>
      </c>
      <c r="C4782" t="s">
        <v>1741</v>
      </c>
      <c r="D4782" t="s">
        <v>6888</v>
      </c>
      <c r="E4782" t="s">
        <v>1708</v>
      </c>
    </row>
    <row r="4783" spans="1:5">
      <c r="A4783" t="s">
        <v>6381</v>
      </c>
      <c r="B4783" t="s">
        <v>5</v>
      </c>
      <c r="C4783" t="s">
        <v>1741</v>
      </c>
      <c r="D4783" t="s">
        <v>6888</v>
      </c>
      <c r="E4783" t="s">
        <v>1709</v>
      </c>
    </row>
    <row r="4784" spans="1:5">
      <c r="A4784" t="s">
        <v>6382</v>
      </c>
      <c r="B4784" t="s">
        <v>5</v>
      </c>
      <c r="C4784" t="s">
        <v>1741</v>
      </c>
      <c r="D4784" t="s">
        <v>6888</v>
      </c>
      <c r="E4784" t="s">
        <v>1710</v>
      </c>
    </row>
    <row r="4785" spans="1:5">
      <c r="A4785" t="s">
        <v>6383</v>
      </c>
      <c r="B4785" t="s">
        <v>5</v>
      </c>
      <c r="C4785" t="s">
        <v>1741</v>
      </c>
      <c r="D4785" t="s">
        <v>6888</v>
      </c>
      <c r="E4785" t="s">
        <v>1711</v>
      </c>
    </row>
    <row r="4786" spans="1:5">
      <c r="A4786" t="s">
        <v>6384</v>
      </c>
      <c r="B4786" t="s">
        <v>5</v>
      </c>
      <c r="C4786" t="s">
        <v>1741</v>
      </c>
      <c r="D4786" t="s">
        <v>6888</v>
      </c>
      <c r="E4786" t="s">
        <v>1712</v>
      </c>
    </row>
    <row r="4787" spans="1:5">
      <c r="A4787" t="s">
        <v>6385</v>
      </c>
      <c r="B4787" t="s">
        <v>5</v>
      </c>
      <c r="C4787" t="s">
        <v>1741</v>
      </c>
      <c r="D4787" t="s">
        <v>6888</v>
      </c>
      <c r="E4787" t="s">
        <v>1713</v>
      </c>
    </row>
    <row r="4788" spans="1:5">
      <c r="A4788" t="s">
        <v>6386</v>
      </c>
      <c r="B4788" t="s">
        <v>5</v>
      </c>
      <c r="C4788" t="s">
        <v>1741</v>
      </c>
      <c r="D4788" t="s">
        <v>6888</v>
      </c>
      <c r="E4788" t="s">
        <v>1714</v>
      </c>
    </row>
    <row r="4789" spans="1:5">
      <c r="A4789" t="s">
        <v>6387</v>
      </c>
      <c r="B4789" t="s">
        <v>5</v>
      </c>
      <c r="C4789" t="s">
        <v>1741</v>
      </c>
      <c r="D4789" t="s">
        <v>6888</v>
      </c>
      <c r="E4789" t="s">
        <v>1715</v>
      </c>
    </row>
    <row r="4790" spans="1:5">
      <c r="A4790" t="s">
        <v>6388</v>
      </c>
      <c r="B4790" t="s">
        <v>5</v>
      </c>
      <c r="C4790" t="s">
        <v>1741</v>
      </c>
      <c r="D4790" t="s">
        <v>6889</v>
      </c>
      <c r="E4790" t="s">
        <v>1702</v>
      </c>
    </row>
    <row r="4791" spans="1:5">
      <c r="A4791" t="s">
        <v>6389</v>
      </c>
      <c r="B4791" t="s">
        <v>5</v>
      </c>
      <c r="C4791" t="s">
        <v>1741</v>
      </c>
      <c r="D4791" t="s">
        <v>6889</v>
      </c>
      <c r="E4791" t="s">
        <v>1705</v>
      </c>
    </row>
    <row r="4792" spans="1:5">
      <c r="A4792" t="s">
        <v>6390</v>
      </c>
      <c r="B4792" t="s">
        <v>5</v>
      </c>
      <c r="C4792" t="s">
        <v>1741</v>
      </c>
      <c r="D4792" t="s">
        <v>6889</v>
      </c>
      <c r="E4792" t="s">
        <v>1706</v>
      </c>
    </row>
    <row r="4793" spans="1:5">
      <c r="A4793" t="s">
        <v>6391</v>
      </c>
      <c r="B4793" t="s">
        <v>5</v>
      </c>
      <c r="C4793" t="s">
        <v>1741</v>
      </c>
      <c r="D4793" t="s">
        <v>6889</v>
      </c>
      <c r="E4793" t="s">
        <v>1707</v>
      </c>
    </row>
    <row r="4794" spans="1:5">
      <c r="A4794" t="s">
        <v>6392</v>
      </c>
      <c r="B4794" t="s">
        <v>5</v>
      </c>
      <c r="C4794" t="s">
        <v>1741</v>
      </c>
      <c r="D4794" t="s">
        <v>6889</v>
      </c>
      <c r="E4794" t="s">
        <v>1708</v>
      </c>
    </row>
    <row r="4795" spans="1:5">
      <c r="A4795" t="s">
        <v>6393</v>
      </c>
      <c r="B4795" t="s">
        <v>5</v>
      </c>
      <c r="C4795" t="s">
        <v>1741</v>
      </c>
      <c r="D4795" t="s">
        <v>6889</v>
      </c>
      <c r="E4795" t="s">
        <v>1709</v>
      </c>
    </row>
    <row r="4796" spans="1:5">
      <c r="A4796" t="s">
        <v>6394</v>
      </c>
      <c r="B4796" t="s">
        <v>5</v>
      </c>
      <c r="C4796" t="s">
        <v>1741</v>
      </c>
      <c r="D4796" t="s">
        <v>6889</v>
      </c>
      <c r="E4796" t="s">
        <v>1710</v>
      </c>
    </row>
    <row r="4797" spans="1:5">
      <c r="A4797" t="s">
        <v>6395</v>
      </c>
      <c r="B4797" t="s">
        <v>5</v>
      </c>
      <c r="C4797" t="s">
        <v>1741</v>
      </c>
      <c r="D4797" t="s">
        <v>6889</v>
      </c>
      <c r="E4797" t="s">
        <v>1711</v>
      </c>
    </row>
    <row r="4798" spans="1:5">
      <c r="A4798" t="s">
        <v>6396</v>
      </c>
      <c r="B4798" t="s">
        <v>5</v>
      </c>
      <c r="C4798" t="s">
        <v>1741</v>
      </c>
      <c r="D4798" t="s">
        <v>6889</v>
      </c>
      <c r="E4798" t="s">
        <v>1712</v>
      </c>
    </row>
    <row r="4799" spans="1:5">
      <c r="A4799" t="s">
        <v>6397</v>
      </c>
      <c r="B4799" t="s">
        <v>5</v>
      </c>
      <c r="C4799" t="s">
        <v>1741</v>
      </c>
      <c r="D4799" t="s">
        <v>6889</v>
      </c>
      <c r="E4799" t="s">
        <v>1713</v>
      </c>
    </row>
    <row r="4800" spans="1:5">
      <c r="A4800" t="s">
        <v>6398</v>
      </c>
      <c r="B4800" t="s">
        <v>5</v>
      </c>
      <c r="C4800" t="s">
        <v>1741</v>
      </c>
      <c r="D4800" t="s">
        <v>6889</v>
      </c>
      <c r="E4800" t="s">
        <v>1714</v>
      </c>
    </row>
    <row r="4801" spans="1:5">
      <c r="A4801" t="s">
        <v>6399</v>
      </c>
      <c r="B4801" t="s">
        <v>5</v>
      </c>
      <c r="C4801" t="s">
        <v>1741</v>
      </c>
      <c r="D4801" t="s">
        <v>6889</v>
      </c>
      <c r="E4801" t="s">
        <v>1715</v>
      </c>
    </row>
    <row r="4802" spans="1:5">
      <c r="A4802" t="s">
        <v>6400</v>
      </c>
      <c r="B4802" t="s">
        <v>5</v>
      </c>
      <c r="C4802" t="s">
        <v>1741</v>
      </c>
      <c r="D4802" t="s">
        <v>6890</v>
      </c>
      <c r="E4802" t="s">
        <v>1702</v>
      </c>
    </row>
    <row r="4803" spans="1:5">
      <c r="A4803" t="s">
        <v>6401</v>
      </c>
      <c r="B4803" t="s">
        <v>5</v>
      </c>
      <c r="C4803" t="s">
        <v>1741</v>
      </c>
      <c r="D4803" t="s">
        <v>6890</v>
      </c>
      <c r="E4803" t="s">
        <v>1705</v>
      </c>
    </row>
    <row r="4804" spans="1:5">
      <c r="A4804" t="s">
        <v>6402</v>
      </c>
      <c r="B4804" t="s">
        <v>5</v>
      </c>
      <c r="C4804" t="s">
        <v>1741</v>
      </c>
      <c r="D4804" t="s">
        <v>6890</v>
      </c>
      <c r="E4804" t="s">
        <v>1706</v>
      </c>
    </row>
    <row r="4805" spans="1:5">
      <c r="A4805" t="s">
        <v>6403</v>
      </c>
      <c r="B4805" t="s">
        <v>5</v>
      </c>
      <c r="C4805" t="s">
        <v>1741</v>
      </c>
      <c r="D4805" t="s">
        <v>6890</v>
      </c>
      <c r="E4805" t="s">
        <v>1707</v>
      </c>
    </row>
    <row r="4806" spans="1:5">
      <c r="A4806" t="s">
        <v>6404</v>
      </c>
      <c r="B4806" t="s">
        <v>5</v>
      </c>
      <c r="C4806" t="s">
        <v>1741</v>
      </c>
      <c r="D4806" t="s">
        <v>6890</v>
      </c>
      <c r="E4806" t="s">
        <v>1708</v>
      </c>
    </row>
    <row r="4807" spans="1:5">
      <c r="A4807" t="s">
        <v>6405</v>
      </c>
      <c r="B4807" t="s">
        <v>5</v>
      </c>
      <c r="C4807" t="s">
        <v>1741</v>
      </c>
      <c r="D4807" t="s">
        <v>6890</v>
      </c>
      <c r="E4807" t="s">
        <v>1709</v>
      </c>
    </row>
    <row r="4808" spans="1:5">
      <c r="A4808" t="s">
        <v>6406</v>
      </c>
      <c r="B4808" t="s">
        <v>5</v>
      </c>
      <c r="C4808" t="s">
        <v>1741</v>
      </c>
      <c r="D4808" t="s">
        <v>6890</v>
      </c>
      <c r="E4808" t="s">
        <v>1710</v>
      </c>
    </row>
    <row r="4809" spans="1:5">
      <c r="A4809" t="s">
        <v>6407</v>
      </c>
      <c r="B4809" t="s">
        <v>5</v>
      </c>
      <c r="C4809" t="s">
        <v>1741</v>
      </c>
      <c r="D4809" t="s">
        <v>6890</v>
      </c>
      <c r="E4809" t="s">
        <v>1711</v>
      </c>
    </row>
    <row r="4810" spans="1:5">
      <c r="A4810" t="s">
        <v>6408</v>
      </c>
      <c r="B4810" t="s">
        <v>5</v>
      </c>
      <c r="C4810" t="s">
        <v>1741</v>
      </c>
      <c r="D4810" t="s">
        <v>6890</v>
      </c>
      <c r="E4810" t="s">
        <v>1712</v>
      </c>
    </row>
    <row r="4811" spans="1:5">
      <c r="A4811" t="s">
        <v>6409</v>
      </c>
      <c r="B4811" t="s">
        <v>5</v>
      </c>
      <c r="C4811" t="s">
        <v>1741</v>
      </c>
      <c r="D4811" t="s">
        <v>6890</v>
      </c>
      <c r="E4811" t="s">
        <v>1713</v>
      </c>
    </row>
    <row r="4812" spans="1:5">
      <c r="A4812" t="s">
        <v>6410</v>
      </c>
      <c r="B4812" t="s">
        <v>5</v>
      </c>
      <c r="C4812" t="s">
        <v>1741</v>
      </c>
      <c r="D4812" t="s">
        <v>6890</v>
      </c>
      <c r="E4812" t="s">
        <v>1714</v>
      </c>
    </row>
    <row r="4813" spans="1:5">
      <c r="A4813" t="s">
        <v>6411</v>
      </c>
      <c r="B4813" t="s">
        <v>5</v>
      </c>
      <c r="C4813" t="s">
        <v>1741</v>
      </c>
      <c r="D4813" t="s">
        <v>6890</v>
      </c>
      <c r="E4813" t="s">
        <v>1715</v>
      </c>
    </row>
    <row r="4814" spans="1:5">
      <c r="A4814" t="s">
        <v>6412</v>
      </c>
      <c r="B4814" t="s">
        <v>5</v>
      </c>
      <c r="C4814" t="s">
        <v>1741</v>
      </c>
      <c r="D4814" t="s">
        <v>6891</v>
      </c>
      <c r="E4814" t="s">
        <v>1702</v>
      </c>
    </row>
    <row r="4815" spans="1:5">
      <c r="A4815" t="s">
        <v>6413</v>
      </c>
      <c r="B4815" t="s">
        <v>5</v>
      </c>
      <c r="C4815" t="s">
        <v>1741</v>
      </c>
      <c r="D4815" t="s">
        <v>6891</v>
      </c>
      <c r="E4815" t="s">
        <v>1705</v>
      </c>
    </row>
    <row r="4816" spans="1:5">
      <c r="A4816" t="s">
        <v>6414</v>
      </c>
      <c r="B4816" t="s">
        <v>5</v>
      </c>
      <c r="C4816" t="s">
        <v>1741</v>
      </c>
      <c r="D4816" t="s">
        <v>6891</v>
      </c>
      <c r="E4816" t="s">
        <v>1706</v>
      </c>
    </row>
    <row r="4817" spans="1:5">
      <c r="A4817" t="s">
        <v>6415</v>
      </c>
      <c r="B4817" t="s">
        <v>5</v>
      </c>
      <c r="C4817" t="s">
        <v>1741</v>
      </c>
      <c r="D4817" t="s">
        <v>6891</v>
      </c>
      <c r="E4817" t="s">
        <v>1707</v>
      </c>
    </row>
    <row r="4818" spans="1:5">
      <c r="A4818" t="s">
        <v>6416</v>
      </c>
      <c r="B4818" t="s">
        <v>5</v>
      </c>
      <c r="C4818" t="s">
        <v>1741</v>
      </c>
      <c r="D4818" t="s">
        <v>6891</v>
      </c>
      <c r="E4818" t="s">
        <v>1708</v>
      </c>
    </row>
    <row r="4819" spans="1:5">
      <c r="A4819" t="s">
        <v>6417</v>
      </c>
      <c r="B4819" t="s">
        <v>5</v>
      </c>
      <c r="C4819" t="s">
        <v>1741</v>
      </c>
      <c r="D4819" t="s">
        <v>6891</v>
      </c>
      <c r="E4819" t="s">
        <v>1709</v>
      </c>
    </row>
    <row r="4820" spans="1:5">
      <c r="A4820" t="s">
        <v>6418</v>
      </c>
      <c r="B4820" t="s">
        <v>5</v>
      </c>
      <c r="C4820" t="s">
        <v>1741</v>
      </c>
      <c r="D4820" t="s">
        <v>6891</v>
      </c>
      <c r="E4820" t="s">
        <v>1710</v>
      </c>
    </row>
    <row r="4821" spans="1:5">
      <c r="A4821" t="s">
        <v>6419</v>
      </c>
      <c r="B4821" t="s">
        <v>5</v>
      </c>
      <c r="C4821" t="s">
        <v>1741</v>
      </c>
      <c r="D4821" t="s">
        <v>6891</v>
      </c>
      <c r="E4821" t="s">
        <v>1711</v>
      </c>
    </row>
    <row r="4822" spans="1:5">
      <c r="A4822" t="s">
        <v>6420</v>
      </c>
      <c r="B4822" t="s">
        <v>5</v>
      </c>
      <c r="C4822" t="s">
        <v>1741</v>
      </c>
      <c r="D4822" t="s">
        <v>6891</v>
      </c>
      <c r="E4822" t="s">
        <v>1712</v>
      </c>
    </row>
    <row r="4823" spans="1:5">
      <c r="A4823" t="s">
        <v>6421</v>
      </c>
      <c r="B4823" t="s">
        <v>5</v>
      </c>
      <c r="C4823" t="s">
        <v>1741</v>
      </c>
      <c r="D4823" t="s">
        <v>6891</v>
      </c>
      <c r="E4823" t="s">
        <v>1713</v>
      </c>
    </row>
    <row r="4824" spans="1:5">
      <c r="A4824" t="s">
        <v>6422</v>
      </c>
      <c r="B4824" t="s">
        <v>5</v>
      </c>
      <c r="C4824" t="s">
        <v>1741</v>
      </c>
      <c r="D4824" t="s">
        <v>6891</v>
      </c>
      <c r="E4824" t="s">
        <v>1714</v>
      </c>
    </row>
    <row r="4825" spans="1:5">
      <c r="A4825" t="s">
        <v>6423</v>
      </c>
      <c r="B4825" t="s">
        <v>5</v>
      </c>
      <c r="C4825" t="s">
        <v>1741</v>
      </c>
      <c r="D4825" t="s">
        <v>6891</v>
      </c>
      <c r="E4825" t="s">
        <v>1715</v>
      </c>
    </row>
    <row r="4826" spans="1:5">
      <c r="A4826" t="s">
        <v>6424</v>
      </c>
      <c r="B4826" t="s">
        <v>5</v>
      </c>
      <c r="C4826" t="s">
        <v>1741</v>
      </c>
      <c r="D4826" t="s">
        <v>6892</v>
      </c>
      <c r="E4826" t="s">
        <v>1702</v>
      </c>
    </row>
    <row r="4827" spans="1:5">
      <c r="A4827" t="s">
        <v>6425</v>
      </c>
      <c r="B4827" t="s">
        <v>5</v>
      </c>
      <c r="C4827" t="s">
        <v>1741</v>
      </c>
      <c r="D4827" t="s">
        <v>6892</v>
      </c>
      <c r="E4827" t="s">
        <v>1705</v>
      </c>
    </row>
    <row r="4828" spans="1:5">
      <c r="A4828" t="s">
        <v>6426</v>
      </c>
      <c r="B4828" t="s">
        <v>5</v>
      </c>
      <c r="C4828" t="s">
        <v>1741</v>
      </c>
      <c r="D4828" t="s">
        <v>6892</v>
      </c>
      <c r="E4828" t="s">
        <v>1706</v>
      </c>
    </row>
    <row r="4829" spans="1:5">
      <c r="A4829" t="s">
        <v>6427</v>
      </c>
      <c r="B4829" t="s">
        <v>5</v>
      </c>
      <c r="C4829" t="s">
        <v>1741</v>
      </c>
      <c r="D4829" t="s">
        <v>6892</v>
      </c>
      <c r="E4829" t="s">
        <v>1707</v>
      </c>
    </row>
    <row r="4830" spans="1:5">
      <c r="A4830" t="s">
        <v>6428</v>
      </c>
      <c r="B4830" t="s">
        <v>5</v>
      </c>
      <c r="C4830" t="s">
        <v>1741</v>
      </c>
      <c r="D4830" t="s">
        <v>6892</v>
      </c>
      <c r="E4830" t="s">
        <v>1708</v>
      </c>
    </row>
    <row r="4831" spans="1:5">
      <c r="A4831" t="s">
        <v>6429</v>
      </c>
      <c r="B4831" t="s">
        <v>5</v>
      </c>
      <c r="C4831" t="s">
        <v>1741</v>
      </c>
      <c r="D4831" t="s">
        <v>6892</v>
      </c>
      <c r="E4831" t="s">
        <v>1709</v>
      </c>
    </row>
    <row r="4832" spans="1:5">
      <c r="A4832" t="s">
        <v>6430</v>
      </c>
      <c r="B4832" t="s">
        <v>5</v>
      </c>
      <c r="C4832" t="s">
        <v>1741</v>
      </c>
      <c r="D4832" t="s">
        <v>6892</v>
      </c>
      <c r="E4832" t="s">
        <v>1710</v>
      </c>
    </row>
    <row r="4833" spans="1:5">
      <c r="A4833" t="s">
        <v>6431</v>
      </c>
      <c r="B4833" t="s">
        <v>5</v>
      </c>
      <c r="C4833" t="s">
        <v>1741</v>
      </c>
      <c r="D4833" t="s">
        <v>6892</v>
      </c>
      <c r="E4833" t="s">
        <v>1711</v>
      </c>
    </row>
    <row r="4834" spans="1:5">
      <c r="A4834" t="s">
        <v>6432</v>
      </c>
      <c r="B4834" t="s">
        <v>5</v>
      </c>
      <c r="C4834" t="s">
        <v>1741</v>
      </c>
      <c r="D4834" t="s">
        <v>6892</v>
      </c>
      <c r="E4834" t="s">
        <v>1712</v>
      </c>
    </row>
    <row r="4835" spans="1:5">
      <c r="A4835" t="s">
        <v>6433</v>
      </c>
      <c r="B4835" t="s">
        <v>5</v>
      </c>
      <c r="C4835" t="s">
        <v>1741</v>
      </c>
      <c r="D4835" t="s">
        <v>6892</v>
      </c>
      <c r="E4835" t="s">
        <v>1713</v>
      </c>
    </row>
    <row r="4836" spans="1:5">
      <c r="A4836" t="s">
        <v>6434</v>
      </c>
      <c r="B4836" t="s">
        <v>5</v>
      </c>
      <c r="C4836" t="s">
        <v>1741</v>
      </c>
      <c r="D4836" t="s">
        <v>6892</v>
      </c>
      <c r="E4836" t="s">
        <v>1714</v>
      </c>
    </row>
    <row r="4837" spans="1:5">
      <c r="A4837" t="s">
        <v>6435</v>
      </c>
      <c r="B4837" t="s">
        <v>5</v>
      </c>
      <c r="C4837" t="s">
        <v>1741</v>
      </c>
      <c r="D4837" t="s">
        <v>6892</v>
      </c>
      <c r="E4837" t="s">
        <v>1715</v>
      </c>
    </row>
    <row r="4838" spans="1:5">
      <c r="A4838" t="s">
        <v>6436</v>
      </c>
      <c r="B4838" t="s">
        <v>5</v>
      </c>
      <c r="C4838" t="s">
        <v>1741</v>
      </c>
      <c r="D4838" t="s">
        <v>6893</v>
      </c>
      <c r="E4838" t="s">
        <v>1702</v>
      </c>
    </row>
    <row r="4839" spans="1:5">
      <c r="A4839" t="s">
        <v>6437</v>
      </c>
      <c r="B4839" t="s">
        <v>5</v>
      </c>
      <c r="C4839" t="s">
        <v>1741</v>
      </c>
      <c r="D4839" t="s">
        <v>6893</v>
      </c>
      <c r="E4839" t="s">
        <v>1705</v>
      </c>
    </row>
    <row r="4840" spans="1:5">
      <c r="A4840" t="s">
        <v>6438</v>
      </c>
      <c r="B4840" t="s">
        <v>5</v>
      </c>
      <c r="C4840" t="s">
        <v>1741</v>
      </c>
      <c r="D4840" t="s">
        <v>6893</v>
      </c>
      <c r="E4840" t="s">
        <v>1706</v>
      </c>
    </row>
    <row r="4841" spans="1:5">
      <c r="A4841" t="s">
        <v>6439</v>
      </c>
      <c r="B4841" t="s">
        <v>5</v>
      </c>
      <c r="C4841" t="s">
        <v>1741</v>
      </c>
      <c r="D4841" t="s">
        <v>6893</v>
      </c>
      <c r="E4841" t="s">
        <v>1707</v>
      </c>
    </row>
    <row r="4842" spans="1:5">
      <c r="A4842" t="s">
        <v>6440</v>
      </c>
      <c r="B4842" t="s">
        <v>5</v>
      </c>
      <c r="C4842" t="s">
        <v>1741</v>
      </c>
      <c r="D4842" t="s">
        <v>6893</v>
      </c>
      <c r="E4842" t="s">
        <v>1708</v>
      </c>
    </row>
    <row r="4843" spans="1:5">
      <c r="A4843" t="s">
        <v>6441</v>
      </c>
      <c r="B4843" t="s">
        <v>5</v>
      </c>
      <c r="C4843" t="s">
        <v>1741</v>
      </c>
      <c r="D4843" t="s">
        <v>6893</v>
      </c>
      <c r="E4843" t="s">
        <v>1709</v>
      </c>
    </row>
    <row r="4844" spans="1:5">
      <c r="A4844" t="s">
        <v>6442</v>
      </c>
      <c r="B4844" t="s">
        <v>5</v>
      </c>
      <c r="C4844" t="s">
        <v>1741</v>
      </c>
      <c r="D4844" t="s">
        <v>6893</v>
      </c>
      <c r="E4844" t="s">
        <v>1710</v>
      </c>
    </row>
    <row r="4845" spans="1:5">
      <c r="A4845" t="s">
        <v>6443</v>
      </c>
      <c r="B4845" t="s">
        <v>5</v>
      </c>
      <c r="C4845" t="s">
        <v>1741</v>
      </c>
      <c r="D4845" t="s">
        <v>6893</v>
      </c>
      <c r="E4845" t="s">
        <v>1711</v>
      </c>
    </row>
    <row r="4846" spans="1:5">
      <c r="A4846" t="s">
        <v>6444</v>
      </c>
      <c r="B4846" t="s">
        <v>5</v>
      </c>
      <c r="C4846" t="s">
        <v>1741</v>
      </c>
      <c r="D4846" t="s">
        <v>6893</v>
      </c>
      <c r="E4846" t="s">
        <v>1712</v>
      </c>
    </row>
    <row r="4847" spans="1:5">
      <c r="A4847" t="s">
        <v>6445</v>
      </c>
      <c r="B4847" t="s">
        <v>5</v>
      </c>
      <c r="C4847" t="s">
        <v>1741</v>
      </c>
      <c r="D4847" t="s">
        <v>6893</v>
      </c>
      <c r="E4847" t="s">
        <v>1713</v>
      </c>
    </row>
    <row r="4848" spans="1:5">
      <c r="A4848" t="s">
        <v>6446</v>
      </c>
      <c r="B4848" t="s">
        <v>5</v>
      </c>
      <c r="C4848" t="s">
        <v>1741</v>
      </c>
      <c r="D4848" t="s">
        <v>6893</v>
      </c>
      <c r="E4848" t="s">
        <v>1714</v>
      </c>
    </row>
    <row r="4849" spans="1:5">
      <c r="A4849" t="s">
        <v>6447</v>
      </c>
      <c r="B4849" t="s">
        <v>5</v>
      </c>
      <c r="C4849" t="s">
        <v>1741</v>
      </c>
      <c r="D4849" t="s">
        <v>6893</v>
      </c>
      <c r="E4849" t="s">
        <v>1715</v>
      </c>
    </row>
    <row r="4850" spans="1:5">
      <c r="A4850" t="s">
        <v>6448</v>
      </c>
      <c r="B4850" t="s">
        <v>5</v>
      </c>
      <c r="C4850" t="s">
        <v>1741</v>
      </c>
      <c r="D4850" t="s">
        <v>6894</v>
      </c>
      <c r="E4850" t="s">
        <v>1702</v>
      </c>
    </row>
    <row r="4851" spans="1:5">
      <c r="A4851" t="s">
        <v>6449</v>
      </c>
      <c r="B4851" t="s">
        <v>5</v>
      </c>
      <c r="C4851" t="s">
        <v>1741</v>
      </c>
      <c r="D4851" t="s">
        <v>6894</v>
      </c>
      <c r="E4851" t="s">
        <v>1705</v>
      </c>
    </row>
    <row r="4852" spans="1:5">
      <c r="A4852" t="s">
        <v>6450</v>
      </c>
      <c r="B4852" t="s">
        <v>5</v>
      </c>
      <c r="C4852" t="s">
        <v>1741</v>
      </c>
      <c r="D4852" t="s">
        <v>6894</v>
      </c>
      <c r="E4852" t="s">
        <v>1706</v>
      </c>
    </row>
    <row r="4853" spans="1:5">
      <c r="A4853" t="s">
        <v>6451</v>
      </c>
      <c r="B4853" t="s">
        <v>5</v>
      </c>
      <c r="C4853" t="s">
        <v>1741</v>
      </c>
      <c r="D4853" t="s">
        <v>6894</v>
      </c>
      <c r="E4853" t="s">
        <v>1707</v>
      </c>
    </row>
    <row r="4854" spans="1:5">
      <c r="A4854" t="s">
        <v>6452</v>
      </c>
      <c r="B4854" t="s">
        <v>5</v>
      </c>
      <c r="C4854" t="s">
        <v>1741</v>
      </c>
      <c r="D4854" t="s">
        <v>6894</v>
      </c>
      <c r="E4854" t="s">
        <v>1708</v>
      </c>
    </row>
    <row r="4855" spans="1:5">
      <c r="A4855" t="s">
        <v>6453</v>
      </c>
      <c r="B4855" t="s">
        <v>5</v>
      </c>
      <c r="C4855" t="s">
        <v>1741</v>
      </c>
      <c r="D4855" t="s">
        <v>6894</v>
      </c>
      <c r="E4855" t="s">
        <v>1709</v>
      </c>
    </row>
    <row r="4856" spans="1:5">
      <c r="A4856" t="s">
        <v>6454</v>
      </c>
      <c r="B4856" t="s">
        <v>5</v>
      </c>
      <c r="C4856" t="s">
        <v>1741</v>
      </c>
      <c r="D4856" t="s">
        <v>6894</v>
      </c>
      <c r="E4856" t="s">
        <v>1710</v>
      </c>
    </row>
    <row r="4857" spans="1:5">
      <c r="A4857" t="s">
        <v>6455</v>
      </c>
      <c r="B4857" t="s">
        <v>5</v>
      </c>
      <c r="C4857" t="s">
        <v>1741</v>
      </c>
      <c r="D4857" t="s">
        <v>6894</v>
      </c>
      <c r="E4857" t="s">
        <v>1711</v>
      </c>
    </row>
    <row r="4858" spans="1:5">
      <c r="A4858" t="s">
        <v>6456</v>
      </c>
      <c r="B4858" t="s">
        <v>5</v>
      </c>
      <c r="C4858" t="s">
        <v>1741</v>
      </c>
      <c r="D4858" t="s">
        <v>6894</v>
      </c>
      <c r="E4858" t="s">
        <v>1712</v>
      </c>
    </row>
    <row r="4859" spans="1:5">
      <c r="A4859" t="s">
        <v>6457</v>
      </c>
      <c r="B4859" t="s">
        <v>5</v>
      </c>
      <c r="C4859" t="s">
        <v>1741</v>
      </c>
      <c r="D4859" t="s">
        <v>6894</v>
      </c>
      <c r="E4859" t="s">
        <v>1713</v>
      </c>
    </row>
    <row r="4860" spans="1:5">
      <c r="A4860" t="s">
        <v>6458</v>
      </c>
      <c r="B4860" t="s">
        <v>5</v>
      </c>
      <c r="C4860" t="s">
        <v>1741</v>
      </c>
      <c r="D4860" t="s">
        <v>6894</v>
      </c>
      <c r="E4860" t="s">
        <v>1714</v>
      </c>
    </row>
    <row r="4861" spans="1:5">
      <c r="A4861" t="s">
        <v>6459</v>
      </c>
      <c r="B4861" t="s">
        <v>5</v>
      </c>
      <c r="C4861" t="s">
        <v>1741</v>
      </c>
      <c r="D4861" t="s">
        <v>6894</v>
      </c>
      <c r="E4861" t="s">
        <v>1715</v>
      </c>
    </row>
    <row r="4862" spans="1:5">
      <c r="A4862" t="s">
        <v>6460</v>
      </c>
      <c r="B4862" t="s">
        <v>5</v>
      </c>
      <c r="C4862" t="s">
        <v>1741</v>
      </c>
      <c r="D4862" t="s">
        <v>6895</v>
      </c>
      <c r="E4862" t="s">
        <v>1702</v>
      </c>
    </row>
    <row r="4863" spans="1:5">
      <c r="A4863" t="s">
        <v>6461</v>
      </c>
      <c r="B4863" t="s">
        <v>5</v>
      </c>
      <c r="C4863" t="s">
        <v>1741</v>
      </c>
      <c r="D4863" t="s">
        <v>6895</v>
      </c>
      <c r="E4863" t="s">
        <v>1705</v>
      </c>
    </row>
    <row r="4864" spans="1:5">
      <c r="A4864" t="s">
        <v>6462</v>
      </c>
      <c r="B4864" t="s">
        <v>5</v>
      </c>
      <c r="C4864" t="s">
        <v>1741</v>
      </c>
      <c r="D4864" t="s">
        <v>6895</v>
      </c>
      <c r="E4864" t="s">
        <v>1706</v>
      </c>
    </row>
    <row r="4865" spans="1:5">
      <c r="A4865" t="s">
        <v>6463</v>
      </c>
      <c r="B4865" t="s">
        <v>5</v>
      </c>
      <c r="C4865" t="s">
        <v>1741</v>
      </c>
      <c r="D4865" t="s">
        <v>6895</v>
      </c>
      <c r="E4865" t="s">
        <v>1707</v>
      </c>
    </row>
    <row r="4866" spans="1:5">
      <c r="A4866" t="s">
        <v>6464</v>
      </c>
      <c r="B4866" t="s">
        <v>5</v>
      </c>
      <c r="C4866" t="s">
        <v>1741</v>
      </c>
      <c r="D4866" t="s">
        <v>6895</v>
      </c>
      <c r="E4866" t="s">
        <v>1708</v>
      </c>
    </row>
    <row r="4867" spans="1:5">
      <c r="A4867" t="s">
        <v>6465</v>
      </c>
      <c r="B4867" t="s">
        <v>5</v>
      </c>
      <c r="C4867" t="s">
        <v>1741</v>
      </c>
      <c r="D4867" t="s">
        <v>6895</v>
      </c>
      <c r="E4867" t="s">
        <v>1709</v>
      </c>
    </row>
    <row r="4868" spans="1:5">
      <c r="A4868" t="s">
        <v>6466</v>
      </c>
      <c r="B4868" t="s">
        <v>5</v>
      </c>
      <c r="C4868" t="s">
        <v>1741</v>
      </c>
      <c r="D4868" t="s">
        <v>6895</v>
      </c>
      <c r="E4868" t="s">
        <v>1710</v>
      </c>
    </row>
    <row r="4869" spans="1:5">
      <c r="A4869" t="s">
        <v>6467</v>
      </c>
      <c r="B4869" t="s">
        <v>5</v>
      </c>
      <c r="C4869" t="s">
        <v>1741</v>
      </c>
      <c r="D4869" t="s">
        <v>6895</v>
      </c>
      <c r="E4869" t="s">
        <v>1711</v>
      </c>
    </row>
    <row r="4870" spans="1:5">
      <c r="A4870" t="s">
        <v>6468</v>
      </c>
      <c r="B4870" t="s">
        <v>5</v>
      </c>
      <c r="C4870" t="s">
        <v>1741</v>
      </c>
      <c r="D4870" t="s">
        <v>6895</v>
      </c>
      <c r="E4870" t="s">
        <v>1712</v>
      </c>
    </row>
    <row r="4871" spans="1:5">
      <c r="A4871" t="s">
        <v>6469</v>
      </c>
      <c r="B4871" t="s">
        <v>5</v>
      </c>
      <c r="C4871" t="s">
        <v>1741</v>
      </c>
      <c r="D4871" t="s">
        <v>6895</v>
      </c>
      <c r="E4871" t="s">
        <v>1713</v>
      </c>
    </row>
    <row r="4872" spans="1:5">
      <c r="A4872" t="s">
        <v>6470</v>
      </c>
      <c r="B4872" t="s">
        <v>5</v>
      </c>
      <c r="C4872" t="s">
        <v>1741</v>
      </c>
      <c r="D4872" t="s">
        <v>6895</v>
      </c>
      <c r="E4872" t="s">
        <v>1714</v>
      </c>
    </row>
    <row r="4873" spans="1:5">
      <c r="A4873" t="s">
        <v>6471</v>
      </c>
      <c r="B4873" t="s">
        <v>5</v>
      </c>
      <c r="C4873" t="s">
        <v>1741</v>
      </c>
      <c r="D4873" t="s">
        <v>6895</v>
      </c>
      <c r="E4873" t="s">
        <v>1715</v>
      </c>
    </row>
    <row r="4874" spans="1:5">
      <c r="A4874" t="s">
        <v>6472</v>
      </c>
      <c r="B4874" t="s">
        <v>5</v>
      </c>
      <c r="C4874" t="s">
        <v>1741</v>
      </c>
      <c r="D4874" t="s">
        <v>6896</v>
      </c>
      <c r="E4874" t="s">
        <v>1702</v>
      </c>
    </row>
    <row r="4875" spans="1:5">
      <c r="A4875" t="s">
        <v>6473</v>
      </c>
      <c r="B4875" t="s">
        <v>5</v>
      </c>
      <c r="C4875" t="s">
        <v>1741</v>
      </c>
      <c r="D4875" t="s">
        <v>6896</v>
      </c>
      <c r="E4875" t="s">
        <v>1705</v>
      </c>
    </row>
    <row r="4876" spans="1:5">
      <c r="A4876" t="s">
        <v>6474</v>
      </c>
      <c r="B4876" t="s">
        <v>5</v>
      </c>
      <c r="C4876" t="s">
        <v>1741</v>
      </c>
      <c r="D4876" t="s">
        <v>6896</v>
      </c>
      <c r="E4876" t="s">
        <v>1706</v>
      </c>
    </row>
    <row r="4877" spans="1:5">
      <c r="A4877" t="s">
        <v>6475</v>
      </c>
      <c r="B4877" t="s">
        <v>5</v>
      </c>
      <c r="C4877" t="s">
        <v>1741</v>
      </c>
      <c r="D4877" t="s">
        <v>6896</v>
      </c>
      <c r="E4877" t="s">
        <v>1707</v>
      </c>
    </row>
    <row r="4878" spans="1:5">
      <c r="A4878" t="s">
        <v>6476</v>
      </c>
      <c r="B4878" t="s">
        <v>5</v>
      </c>
      <c r="C4878" t="s">
        <v>1741</v>
      </c>
      <c r="D4878" t="s">
        <v>6896</v>
      </c>
      <c r="E4878" t="s">
        <v>1708</v>
      </c>
    </row>
    <row r="4879" spans="1:5">
      <c r="A4879" t="s">
        <v>6477</v>
      </c>
      <c r="B4879" t="s">
        <v>5</v>
      </c>
      <c r="C4879" t="s">
        <v>1741</v>
      </c>
      <c r="D4879" t="s">
        <v>6896</v>
      </c>
      <c r="E4879" t="s">
        <v>1709</v>
      </c>
    </row>
    <row r="4880" spans="1:5">
      <c r="A4880" t="s">
        <v>6478</v>
      </c>
      <c r="B4880" t="s">
        <v>5</v>
      </c>
      <c r="C4880" t="s">
        <v>1741</v>
      </c>
      <c r="D4880" t="s">
        <v>6896</v>
      </c>
      <c r="E4880" t="s">
        <v>1710</v>
      </c>
    </row>
    <row r="4881" spans="1:5">
      <c r="A4881" t="s">
        <v>6479</v>
      </c>
      <c r="B4881" t="s">
        <v>5</v>
      </c>
      <c r="C4881" t="s">
        <v>1741</v>
      </c>
      <c r="D4881" t="s">
        <v>6896</v>
      </c>
      <c r="E4881" t="s">
        <v>1711</v>
      </c>
    </row>
    <row r="4882" spans="1:5">
      <c r="A4882" t="s">
        <v>6480</v>
      </c>
      <c r="B4882" t="s">
        <v>5</v>
      </c>
      <c r="C4882" t="s">
        <v>1741</v>
      </c>
      <c r="D4882" t="s">
        <v>6896</v>
      </c>
      <c r="E4882" t="s">
        <v>1712</v>
      </c>
    </row>
    <row r="4883" spans="1:5">
      <c r="A4883" t="s">
        <v>6481</v>
      </c>
      <c r="B4883" t="s">
        <v>5</v>
      </c>
      <c r="C4883" t="s">
        <v>1741</v>
      </c>
      <c r="D4883" t="s">
        <v>6896</v>
      </c>
      <c r="E4883" t="s">
        <v>1713</v>
      </c>
    </row>
    <row r="4884" spans="1:5">
      <c r="A4884" t="s">
        <v>6482</v>
      </c>
      <c r="B4884" t="s">
        <v>5</v>
      </c>
      <c r="C4884" t="s">
        <v>1741</v>
      </c>
      <c r="D4884" t="s">
        <v>6896</v>
      </c>
      <c r="E4884" t="s">
        <v>1714</v>
      </c>
    </row>
    <row r="4885" spans="1:5">
      <c r="A4885" t="s">
        <v>6483</v>
      </c>
      <c r="B4885" t="s">
        <v>5</v>
      </c>
      <c r="C4885" t="s">
        <v>1741</v>
      </c>
      <c r="D4885" t="s">
        <v>6896</v>
      </c>
      <c r="E4885" t="s">
        <v>1715</v>
      </c>
    </row>
    <row r="4886" spans="1:5">
      <c r="A4886" t="s">
        <v>6484</v>
      </c>
      <c r="B4886" t="s">
        <v>5</v>
      </c>
      <c r="C4886" t="s">
        <v>1741</v>
      </c>
      <c r="D4886" t="s">
        <v>6897</v>
      </c>
      <c r="E4886" t="s">
        <v>1702</v>
      </c>
    </row>
    <row r="4887" spans="1:5">
      <c r="A4887" t="s">
        <v>6485</v>
      </c>
      <c r="B4887" t="s">
        <v>5</v>
      </c>
      <c r="C4887" t="s">
        <v>1741</v>
      </c>
      <c r="D4887" t="s">
        <v>6897</v>
      </c>
      <c r="E4887" t="s">
        <v>1705</v>
      </c>
    </row>
    <row r="4888" spans="1:5">
      <c r="A4888" t="s">
        <v>6486</v>
      </c>
      <c r="B4888" t="s">
        <v>5</v>
      </c>
      <c r="C4888" t="s">
        <v>1741</v>
      </c>
      <c r="D4888" t="s">
        <v>6897</v>
      </c>
      <c r="E4888" t="s">
        <v>1706</v>
      </c>
    </row>
    <row r="4889" spans="1:5">
      <c r="A4889" t="s">
        <v>6487</v>
      </c>
      <c r="B4889" t="s">
        <v>5</v>
      </c>
      <c r="C4889" t="s">
        <v>1741</v>
      </c>
      <c r="D4889" t="s">
        <v>6897</v>
      </c>
      <c r="E4889" t="s">
        <v>1707</v>
      </c>
    </row>
    <row r="4890" spans="1:5">
      <c r="A4890" t="s">
        <v>6488</v>
      </c>
      <c r="B4890" t="s">
        <v>5</v>
      </c>
      <c r="C4890" t="s">
        <v>1741</v>
      </c>
      <c r="D4890" t="s">
        <v>6897</v>
      </c>
      <c r="E4890" t="s">
        <v>1708</v>
      </c>
    </row>
    <row r="4891" spans="1:5">
      <c r="A4891" t="s">
        <v>6489</v>
      </c>
      <c r="B4891" t="s">
        <v>5</v>
      </c>
      <c r="C4891" t="s">
        <v>1741</v>
      </c>
      <c r="D4891" t="s">
        <v>6897</v>
      </c>
      <c r="E4891" t="s">
        <v>1709</v>
      </c>
    </row>
    <row r="4892" spans="1:5">
      <c r="A4892" t="s">
        <v>6490</v>
      </c>
      <c r="B4892" t="s">
        <v>5</v>
      </c>
      <c r="C4892" t="s">
        <v>1741</v>
      </c>
      <c r="D4892" t="s">
        <v>6897</v>
      </c>
      <c r="E4892" t="s">
        <v>1710</v>
      </c>
    </row>
    <row r="4893" spans="1:5">
      <c r="A4893" t="s">
        <v>6491</v>
      </c>
      <c r="B4893" t="s">
        <v>5</v>
      </c>
      <c r="C4893" t="s">
        <v>1741</v>
      </c>
      <c r="D4893" t="s">
        <v>6897</v>
      </c>
      <c r="E4893" t="s">
        <v>1711</v>
      </c>
    </row>
    <row r="4894" spans="1:5">
      <c r="A4894" t="s">
        <v>6492</v>
      </c>
      <c r="B4894" t="s">
        <v>5</v>
      </c>
      <c r="C4894" t="s">
        <v>1741</v>
      </c>
      <c r="D4894" t="s">
        <v>6897</v>
      </c>
      <c r="E4894" t="s">
        <v>1712</v>
      </c>
    </row>
    <row r="4895" spans="1:5">
      <c r="A4895" t="s">
        <v>6493</v>
      </c>
      <c r="B4895" t="s">
        <v>5</v>
      </c>
      <c r="C4895" t="s">
        <v>1741</v>
      </c>
      <c r="D4895" t="s">
        <v>6897</v>
      </c>
      <c r="E4895" t="s">
        <v>1713</v>
      </c>
    </row>
    <row r="4896" spans="1:5">
      <c r="A4896" t="s">
        <v>6494</v>
      </c>
      <c r="B4896" t="s">
        <v>5</v>
      </c>
      <c r="C4896" t="s">
        <v>1741</v>
      </c>
      <c r="D4896" t="s">
        <v>6897</v>
      </c>
      <c r="E4896" t="s">
        <v>1714</v>
      </c>
    </row>
    <row r="4897" spans="1:5">
      <c r="A4897" t="s">
        <v>6495</v>
      </c>
      <c r="B4897" t="s">
        <v>5</v>
      </c>
      <c r="C4897" t="s">
        <v>1741</v>
      </c>
      <c r="D4897" t="s">
        <v>6897</v>
      </c>
      <c r="E4897" t="s">
        <v>1715</v>
      </c>
    </row>
    <row r="4898" spans="1:5">
      <c r="A4898" t="s">
        <v>6496</v>
      </c>
      <c r="B4898" t="s">
        <v>5</v>
      </c>
      <c r="C4898" t="s">
        <v>1741</v>
      </c>
      <c r="D4898" t="s">
        <v>6898</v>
      </c>
      <c r="E4898" t="s">
        <v>1702</v>
      </c>
    </row>
    <row r="4899" spans="1:5">
      <c r="A4899" t="s">
        <v>6497</v>
      </c>
      <c r="B4899" t="s">
        <v>5</v>
      </c>
      <c r="C4899" t="s">
        <v>1741</v>
      </c>
      <c r="D4899" t="s">
        <v>6898</v>
      </c>
      <c r="E4899" t="s">
        <v>1705</v>
      </c>
    </row>
    <row r="4900" spans="1:5">
      <c r="A4900" t="s">
        <v>6498</v>
      </c>
      <c r="B4900" t="s">
        <v>5</v>
      </c>
      <c r="C4900" t="s">
        <v>1741</v>
      </c>
      <c r="D4900" t="s">
        <v>6898</v>
      </c>
      <c r="E4900" t="s">
        <v>1706</v>
      </c>
    </row>
    <row r="4901" spans="1:5">
      <c r="A4901" t="s">
        <v>6499</v>
      </c>
      <c r="B4901" t="s">
        <v>5</v>
      </c>
      <c r="C4901" t="s">
        <v>1741</v>
      </c>
      <c r="D4901" t="s">
        <v>6898</v>
      </c>
      <c r="E4901" t="s">
        <v>1707</v>
      </c>
    </row>
    <row r="4902" spans="1:5">
      <c r="A4902" t="s">
        <v>6500</v>
      </c>
      <c r="B4902" t="s">
        <v>5</v>
      </c>
      <c r="C4902" t="s">
        <v>1741</v>
      </c>
      <c r="D4902" t="s">
        <v>6898</v>
      </c>
      <c r="E4902" t="s">
        <v>1708</v>
      </c>
    </row>
    <row r="4903" spans="1:5">
      <c r="A4903" t="s">
        <v>6501</v>
      </c>
      <c r="B4903" t="s">
        <v>5</v>
      </c>
      <c r="C4903" t="s">
        <v>1741</v>
      </c>
      <c r="D4903" t="s">
        <v>6898</v>
      </c>
      <c r="E4903" t="s">
        <v>1709</v>
      </c>
    </row>
    <row r="4904" spans="1:5">
      <c r="A4904" t="s">
        <v>6502</v>
      </c>
      <c r="B4904" t="s">
        <v>5</v>
      </c>
      <c r="C4904" t="s">
        <v>1741</v>
      </c>
      <c r="D4904" t="s">
        <v>6898</v>
      </c>
      <c r="E4904" t="s">
        <v>1710</v>
      </c>
    </row>
    <row r="4905" spans="1:5">
      <c r="A4905" t="s">
        <v>6503</v>
      </c>
      <c r="B4905" t="s">
        <v>5</v>
      </c>
      <c r="C4905" t="s">
        <v>1741</v>
      </c>
      <c r="D4905" t="s">
        <v>6898</v>
      </c>
      <c r="E4905" t="s">
        <v>1711</v>
      </c>
    </row>
    <row r="4906" spans="1:5">
      <c r="A4906" t="s">
        <v>6504</v>
      </c>
      <c r="B4906" t="s">
        <v>5</v>
      </c>
      <c r="C4906" t="s">
        <v>1741</v>
      </c>
      <c r="D4906" t="s">
        <v>6898</v>
      </c>
      <c r="E4906" t="s">
        <v>1712</v>
      </c>
    </row>
    <row r="4907" spans="1:5">
      <c r="A4907" t="s">
        <v>6505</v>
      </c>
      <c r="B4907" t="s">
        <v>5</v>
      </c>
      <c r="C4907" t="s">
        <v>1741</v>
      </c>
      <c r="D4907" t="s">
        <v>6898</v>
      </c>
      <c r="E4907" t="s">
        <v>1713</v>
      </c>
    </row>
    <row r="4908" spans="1:5">
      <c r="A4908" t="s">
        <v>6506</v>
      </c>
      <c r="B4908" t="s">
        <v>5</v>
      </c>
      <c r="C4908" t="s">
        <v>1741</v>
      </c>
      <c r="D4908" t="s">
        <v>6898</v>
      </c>
      <c r="E4908" t="s">
        <v>1714</v>
      </c>
    </row>
    <row r="4909" spans="1:5">
      <c r="A4909" t="s">
        <v>6507</v>
      </c>
      <c r="B4909" t="s">
        <v>5</v>
      </c>
      <c r="C4909" t="s">
        <v>1741</v>
      </c>
      <c r="D4909" t="s">
        <v>6898</v>
      </c>
      <c r="E4909" t="s">
        <v>1715</v>
      </c>
    </row>
    <row r="4910" spans="1:5">
      <c r="A4910" t="s">
        <v>6508</v>
      </c>
      <c r="B4910" t="s">
        <v>5</v>
      </c>
      <c r="C4910" t="s">
        <v>1741</v>
      </c>
      <c r="D4910" t="s">
        <v>6899</v>
      </c>
      <c r="E4910" t="s">
        <v>1702</v>
      </c>
    </row>
    <row r="4911" spans="1:5">
      <c r="A4911" t="s">
        <v>6509</v>
      </c>
      <c r="B4911" t="s">
        <v>5</v>
      </c>
      <c r="C4911" t="s">
        <v>1741</v>
      </c>
      <c r="D4911" t="s">
        <v>6899</v>
      </c>
      <c r="E4911" t="s">
        <v>1705</v>
      </c>
    </row>
    <row r="4912" spans="1:5">
      <c r="A4912" t="s">
        <v>6510</v>
      </c>
      <c r="B4912" t="s">
        <v>5</v>
      </c>
      <c r="C4912" t="s">
        <v>1741</v>
      </c>
      <c r="D4912" t="s">
        <v>6899</v>
      </c>
      <c r="E4912" t="s">
        <v>1706</v>
      </c>
    </row>
    <row r="4913" spans="1:5">
      <c r="A4913" t="s">
        <v>6511</v>
      </c>
      <c r="B4913" t="s">
        <v>5</v>
      </c>
      <c r="C4913" t="s">
        <v>1741</v>
      </c>
      <c r="D4913" t="s">
        <v>6899</v>
      </c>
      <c r="E4913" t="s">
        <v>1707</v>
      </c>
    </row>
    <row r="4914" spans="1:5">
      <c r="A4914" t="s">
        <v>6512</v>
      </c>
      <c r="B4914" t="s">
        <v>5</v>
      </c>
      <c r="C4914" t="s">
        <v>1741</v>
      </c>
      <c r="D4914" t="s">
        <v>6899</v>
      </c>
      <c r="E4914" t="s">
        <v>1708</v>
      </c>
    </row>
    <row r="4915" spans="1:5">
      <c r="A4915" t="s">
        <v>6513</v>
      </c>
      <c r="B4915" t="s">
        <v>5</v>
      </c>
      <c r="C4915" t="s">
        <v>1741</v>
      </c>
      <c r="D4915" t="s">
        <v>6899</v>
      </c>
      <c r="E4915" t="s">
        <v>1709</v>
      </c>
    </row>
    <row r="4916" spans="1:5">
      <c r="A4916" t="s">
        <v>6514</v>
      </c>
      <c r="B4916" t="s">
        <v>5</v>
      </c>
      <c r="C4916" t="s">
        <v>1741</v>
      </c>
      <c r="D4916" t="s">
        <v>6899</v>
      </c>
      <c r="E4916" t="s">
        <v>1710</v>
      </c>
    </row>
    <row r="4917" spans="1:5">
      <c r="A4917" t="s">
        <v>6515</v>
      </c>
      <c r="B4917" t="s">
        <v>5</v>
      </c>
      <c r="C4917" t="s">
        <v>1741</v>
      </c>
      <c r="D4917" t="s">
        <v>6899</v>
      </c>
      <c r="E4917" t="s">
        <v>1711</v>
      </c>
    </row>
    <row r="4918" spans="1:5">
      <c r="A4918" t="s">
        <v>6516</v>
      </c>
      <c r="B4918" t="s">
        <v>5</v>
      </c>
      <c r="C4918" t="s">
        <v>1741</v>
      </c>
      <c r="D4918" t="s">
        <v>6899</v>
      </c>
      <c r="E4918" t="s">
        <v>1712</v>
      </c>
    </row>
    <row r="4919" spans="1:5">
      <c r="A4919" t="s">
        <v>6517</v>
      </c>
      <c r="B4919" t="s">
        <v>5</v>
      </c>
      <c r="C4919" t="s">
        <v>1741</v>
      </c>
      <c r="D4919" t="s">
        <v>6899</v>
      </c>
      <c r="E4919" t="s">
        <v>1713</v>
      </c>
    </row>
    <row r="4920" spans="1:5">
      <c r="A4920" t="s">
        <v>6518</v>
      </c>
      <c r="B4920" t="s">
        <v>5</v>
      </c>
      <c r="C4920" t="s">
        <v>1741</v>
      </c>
      <c r="D4920" t="s">
        <v>6899</v>
      </c>
      <c r="E4920" t="s">
        <v>1714</v>
      </c>
    </row>
    <row r="4921" spans="1:5">
      <c r="A4921" t="s">
        <v>6519</v>
      </c>
      <c r="B4921" t="s">
        <v>5</v>
      </c>
      <c r="C4921" t="s">
        <v>1741</v>
      </c>
      <c r="D4921" t="s">
        <v>6899</v>
      </c>
      <c r="E4921" t="s">
        <v>1715</v>
      </c>
    </row>
    <row r="4922" spans="1:5">
      <c r="A4922" t="s">
        <v>6520</v>
      </c>
      <c r="B4922" t="s">
        <v>5</v>
      </c>
      <c r="C4922" t="s">
        <v>1741</v>
      </c>
      <c r="D4922" t="s">
        <v>6900</v>
      </c>
      <c r="E4922" t="s">
        <v>1702</v>
      </c>
    </row>
    <row r="4923" spans="1:5">
      <c r="A4923" t="s">
        <v>6521</v>
      </c>
      <c r="B4923" t="s">
        <v>5</v>
      </c>
      <c r="C4923" t="s">
        <v>1741</v>
      </c>
      <c r="D4923" t="s">
        <v>6900</v>
      </c>
      <c r="E4923" t="s">
        <v>1705</v>
      </c>
    </row>
    <row r="4924" spans="1:5">
      <c r="A4924" t="s">
        <v>6522</v>
      </c>
      <c r="B4924" t="s">
        <v>5</v>
      </c>
      <c r="C4924" t="s">
        <v>1741</v>
      </c>
      <c r="D4924" t="s">
        <v>6900</v>
      </c>
      <c r="E4924" t="s">
        <v>1706</v>
      </c>
    </row>
    <row r="4925" spans="1:5">
      <c r="A4925" t="s">
        <v>6523</v>
      </c>
      <c r="B4925" t="s">
        <v>5</v>
      </c>
      <c r="C4925" t="s">
        <v>1741</v>
      </c>
      <c r="D4925" t="s">
        <v>6900</v>
      </c>
      <c r="E4925" t="s">
        <v>1707</v>
      </c>
    </row>
    <row r="4926" spans="1:5">
      <c r="A4926" t="s">
        <v>6524</v>
      </c>
      <c r="B4926" t="s">
        <v>5</v>
      </c>
      <c r="C4926" t="s">
        <v>1741</v>
      </c>
      <c r="D4926" t="s">
        <v>6900</v>
      </c>
      <c r="E4926" t="s">
        <v>1708</v>
      </c>
    </row>
    <row r="4927" spans="1:5">
      <c r="A4927" t="s">
        <v>6525</v>
      </c>
      <c r="B4927" t="s">
        <v>5</v>
      </c>
      <c r="C4927" t="s">
        <v>1741</v>
      </c>
      <c r="D4927" t="s">
        <v>6900</v>
      </c>
      <c r="E4927" t="s">
        <v>1709</v>
      </c>
    </row>
    <row r="4928" spans="1:5">
      <c r="A4928" t="s">
        <v>6526</v>
      </c>
      <c r="B4928" t="s">
        <v>5</v>
      </c>
      <c r="C4928" t="s">
        <v>1741</v>
      </c>
      <c r="D4928" t="s">
        <v>6900</v>
      </c>
      <c r="E4928" t="s">
        <v>1710</v>
      </c>
    </row>
    <row r="4929" spans="1:5">
      <c r="A4929" t="s">
        <v>6527</v>
      </c>
      <c r="B4929" t="s">
        <v>5</v>
      </c>
      <c r="C4929" t="s">
        <v>1741</v>
      </c>
      <c r="D4929" t="s">
        <v>6900</v>
      </c>
      <c r="E4929" t="s">
        <v>1711</v>
      </c>
    </row>
    <row r="4930" spans="1:5">
      <c r="A4930" t="s">
        <v>6528</v>
      </c>
      <c r="B4930" t="s">
        <v>5</v>
      </c>
      <c r="C4930" t="s">
        <v>1741</v>
      </c>
      <c r="D4930" t="s">
        <v>6900</v>
      </c>
      <c r="E4930" t="s">
        <v>1712</v>
      </c>
    </row>
    <row r="4931" spans="1:5">
      <c r="A4931" t="s">
        <v>6529</v>
      </c>
      <c r="B4931" t="s">
        <v>5</v>
      </c>
      <c r="C4931" t="s">
        <v>1741</v>
      </c>
      <c r="D4931" t="s">
        <v>6900</v>
      </c>
      <c r="E4931" t="s">
        <v>1713</v>
      </c>
    </row>
    <row r="4932" spans="1:5">
      <c r="A4932" t="s">
        <v>6530</v>
      </c>
      <c r="B4932" t="s">
        <v>5</v>
      </c>
      <c r="C4932" t="s">
        <v>1741</v>
      </c>
      <c r="D4932" t="s">
        <v>6900</v>
      </c>
      <c r="E4932" t="s">
        <v>1714</v>
      </c>
    </row>
    <row r="4933" spans="1:5">
      <c r="A4933" t="s">
        <v>6531</v>
      </c>
      <c r="B4933" t="s">
        <v>5</v>
      </c>
      <c r="C4933" t="s">
        <v>1741</v>
      </c>
      <c r="D4933" t="s">
        <v>6900</v>
      </c>
      <c r="E4933" t="s">
        <v>1715</v>
      </c>
    </row>
    <row r="4934" spans="1:5">
      <c r="A4934" t="s">
        <v>6532</v>
      </c>
      <c r="B4934" t="s">
        <v>5</v>
      </c>
      <c r="C4934" t="s">
        <v>1741</v>
      </c>
      <c r="D4934" t="s">
        <v>6901</v>
      </c>
      <c r="E4934" t="s">
        <v>1702</v>
      </c>
    </row>
    <row r="4935" spans="1:5">
      <c r="A4935" t="s">
        <v>6533</v>
      </c>
      <c r="B4935" t="s">
        <v>5</v>
      </c>
      <c r="C4935" t="s">
        <v>1741</v>
      </c>
      <c r="D4935" t="s">
        <v>6901</v>
      </c>
      <c r="E4935" t="s">
        <v>1705</v>
      </c>
    </row>
    <row r="4936" spans="1:5">
      <c r="A4936" t="s">
        <v>6534</v>
      </c>
      <c r="B4936" t="s">
        <v>5</v>
      </c>
      <c r="C4936" t="s">
        <v>1741</v>
      </c>
      <c r="D4936" t="s">
        <v>6901</v>
      </c>
      <c r="E4936" t="s">
        <v>1706</v>
      </c>
    </row>
    <row r="4937" spans="1:5">
      <c r="A4937" t="s">
        <v>6535</v>
      </c>
      <c r="B4937" t="s">
        <v>5</v>
      </c>
      <c r="C4937" t="s">
        <v>1741</v>
      </c>
      <c r="D4937" t="s">
        <v>6901</v>
      </c>
      <c r="E4937" t="s">
        <v>1707</v>
      </c>
    </row>
    <row r="4938" spans="1:5">
      <c r="A4938" t="s">
        <v>6536</v>
      </c>
      <c r="B4938" t="s">
        <v>5</v>
      </c>
      <c r="C4938" t="s">
        <v>1741</v>
      </c>
      <c r="D4938" t="s">
        <v>6901</v>
      </c>
      <c r="E4938" t="s">
        <v>1708</v>
      </c>
    </row>
    <row r="4939" spans="1:5">
      <c r="A4939" t="s">
        <v>6537</v>
      </c>
      <c r="B4939" t="s">
        <v>5</v>
      </c>
      <c r="C4939" t="s">
        <v>1741</v>
      </c>
      <c r="D4939" t="s">
        <v>6901</v>
      </c>
      <c r="E4939" t="s">
        <v>1709</v>
      </c>
    </row>
    <row r="4940" spans="1:5">
      <c r="A4940" t="s">
        <v>6538</v>
      </c>
      <c r="B4940" t="s">
        <v>5</v>
      </c>
      <c r="C4940" t="s">
        <v>1741</v>
      </c>
      <c r="D4940" t="s">
        <v>6901</v>
      </c>
      <c r="E4940" t="s">
        <v>1710</v>
      </c>
    </row>
    <row r="4941" spans="1:5">
      <c r="A4941" t="s">
        <v>6539</v>
      </c>
      <c r="B4941" t="s">
        <v>5</v>
      </c>
      <c r="C4941" t="s">
        <v>1741</v>
      </c>
      <c r="D4941" t="s">
        <v>6901</v>
      </c>
      <c r="E4941" t="s">
        <v>1711</v>
      </c>
    </row>
    <row r="4942" spans="1:5">
      <c r="A4942" t="s">
        <v>6540</v>
      </c>
      <c r="B4942" t="s">
        <v>5</v>
      </c>
      <c r="C4942" t="s">
        <v>1741</v>
      </c>
      <c r="D4942" t="s">
        <v>6901</v>
      </c>
      <c r="E4942" t="s">
        <v>1712</v>
      </c>
    </row>
    <row r="4943" spans="1:5">
      <c r="A4943" t="s">
        <v>6541</v>
      </c>
      <c r="B4943" t="s">
        <v>5</v>
      </c>
      <c r="C4943" t="s">
        <v>1741</v>
      </c>
      <c r="D4943" t="s">
        <v>6901</v>
      </c>
      <c r="E4943" t="s">
        <v>1713</v>
      </c>
    </row>
    <row r="4944" spans="1:5">
      <c r="A4944" t="s">
        <v>6542</v>
      </c>
      <c r="B4944" t="s">
        <v>5</v>
      </c>
      <c r="C4944" t="s">
        <v>1741</v>
      </c>
      <c r="D4944" t="s">
        <v>6901</v>
      </c>
      <c r="E4944" t="s">
        <v>1714</v>
      </c>
    </row>
    <row r="4945" spans="1:5">
      <c r="A4945" t="s">
        <v>6543</v>
      </c>
      <c r="B4945" t="s">
        <v>5</v>
      </c>
      <c r="C4945" t="s">
        <v>1741</v>
      </c>
      <c r="D4945" t="s">
        <v>6901</v>
      </c>
      <c r="E4945" t="s">
        <v>1715</v>
      </c>
    </row>
    <row r="4946" spans="1:5">
      <c r="A4946" t="s">
        <v>6544</v>
      </c>
      <c r="B4946" t="s">
        <v>5</v>
      </c>
      <c r="C4946" t="s">
        <v>1741</v>
      </c>
      <c r="D4946" t="s">
        <v>6902</v>
      </c>
      <c r="E4946" t="s">
        <v>1702</v>
      </c>
    </row>
    <row r="4947" spans="1:5">
      <c r="A4947" t="s">
        <v>6545</v>
      </c>
      <c r="B4947" t="s">
        <v>5</v>
      </c>
      <c r="C4947" t="s">
        <v>1741</v>
      </c>
      <c r="D4947" t="s">
        <v>6902</v>
      </c>
      <c r="E4947" t="s">
        <v>1705</v>
      </c>
    </row>
    <row r="4948" spans="1:5">
      <c r="A4948" t="s">
        <v>6546</v>
      </c>
      <c r="B4948" t="s">
        <v>5</v>
      </c>
      <c r="C4948" t="s">
        <v>1741</v>
      </c>
      <c r="D4948" t="s">
        <v>6902</v>
      </c>
      <c r="E4948" t="s">
        <v>1706</v>
      </c>
    </row>
    <row r="4949" spans="1:5">
      <c r="A4949" t="s">
        <v>6547</v>
      </c>
      <c r="B4949" t="s">
        <v>5</v>
      </c>
      <c r="C4949" t="s">
        <v>1741</v>
      </c>
      <c r="D4949" t="s">
        <v>6902</v>
      </c>
      <c r="E4949" t="s">
        <v>1707</v>
      </c>
    </row>
    <row r="4950" spans="1:5">
      <c r="A4950" t="s">
        <v>6548</v>
      </c>
      <c r="B4950" t="s">
        <v>5</v>
      </c>
      <c r="C4950" t="s">
        <v>1741</v>
      </c>
      <c r="D4950" t="s">
        <v>6902</v>
      </c>
      <c r="E4950" t="s">
        <v>1708</v>
      </c>
    </row>
    <row r="4951" spans="1:5">
      <c r="A4951" t="s">
        <v>6549</v>
      </c>
      <c r="B4951" t="s">
        <v>5</v>
      </c>
      <c r="C4951" t="s">
        <v>1741</v>
      </c>
      <c r="D4951" t="s">
        <v>6902</v>
      </c>
      <c r="E4951" t="s">
        <v>1709</v>
      </c>
    </row>
    <row r="4952" spans="1:5">
      <c r="A4952" t="s">
        <v>6550</v>
      </c>
      <c r="B4952" t="s">
        <v>5</v>
      </c>
      <c r="C4952" t="s">
        <v>1741</v>
      </c>
      <c r="D4952" t="s">
        <v>6902</v>
      </c>
      <c r="E4952" t="s">
        <v>1710</v>
      </c>
    </row>
    <row r="4953" spans="1:5">
      <c r="A4953" t="s">
        <v>6551</v>
      </c>
      <c r="B4953" t="s">
        <v>5</v>
      </c>
      <c r="C4953" t="s">
        <v>1741</v>
      </c>
      <c r="D4953" t="s">
        <v>6902</v>
      </c>
      <c r="E4953" t="s">
        <v>1711</v>
      </c>
    </row>
    <row r="4954" spans="1:5">
      <c r="A4954" t="s">
        <v>6552</v>
      </c>
      <c r="B4954" t="s">
        <v>5</v>
      </c>
      <c r="C4954" t="s">
        <v>1741</v>
      </c>
      <c r="D4954" t="s">
        <v>6902</v>
      </c>
      <c r="E4954" t="s">
        <v>1712</v>
      </c>
    </row>
    <row r="4955" spans="1:5">
      <c r="A4955" t="s">
        <v>6553</v>
      </c>
      <c r="B4955" t="s">
        <v>5</v>
      </c>
      <c r="C4955" t="s">
        <v>1741</v>
      </c>
      <c r="D4955" t="s">
        <v>6902</v>
      </c>
      <c r="E4955" t="s">
        <v>1713</v>
      </c>
    </row>
    <row r="4956" spans="1:5">
      <c r="A4956" t="s">
        <v>6554</v>
      </c>
      <c r="B4956" t="s">
        <v>5</v>
      </c>
      <c r="C4956" t="s">
        <v>1741</v>
      </c>
      <c r="D4956" t="s">
        <v>6902</v>
      </c>
      <c r="E4956" t="s">
        <v>1714</v>
      </c>
    </row>
    <row r="4957" spans="1:5">
      <c r="A4957" t="s">
        <v>6555</v>
      </c>
      <c r="B4957" t="s">
        <v>5</v>
      </c>
      <c r="C4957" t="s">
        <v>1741</v>
      </c>
      <c r="D4957" t="s">
        <v>6902</v>
      </c>
      <c r="E4957" t="s">
        <v>1715</v>
      </c>
    </row>
    <row r="4958" spans="1:5">
      <c r="A4958" t="s">
        <v>6556</v>
      </c>
      <c r="B4958" t="s">
        <v>5</v>
      </c>
      <c r="C4958" t="s">
        <v>1741</v>
      </c>
      <c r="D4958" t="s">
        <v>6903</v>
      </c>
      <c r="E4958" t="s">
        <v>1702</v>
      </c>
    </row>
    <row r="4959" spans="1:5">
      <c r="A4959" t="s">
        <v>6557</v>
      </c>
      <c r="B4959" t="s">
        <v>5</v>
      </c>
      <c r="C4959" t="s">
        <v>1741</v>
      </c>
      <c r="D4959" t="s">
        <v>6903</v>
      </c>
      <c r="E4959" t="s">
        <v>1705</v>
      </c>
    </row>
    <row r="4960" spans="1:5">
      <c r="A4960" t="s">
        <v>6558</v>
      </c>
      <c r="B4960" t="s">
        <v>5</v>
      </c>
      <c r="C4960" t="s">
        <v>1741</v>
      </c>
      <c r="D4960" t="s">
        <v>6903</v>
      </c>
      <c r="E4960" t="s">
        <v>1706</v>
      </c>
    </row>
    <row r="4961" spans="1:5">
      <c r="A4961" t="s">
        <v>6559</v>
      </c>
      <c r="B4961" t="s">
        <v>5</v>
      </c>
      <c r="C4961" t="s">
        <v>1741</v>
      </c>
      <c r="D4961" t="s">
        <v>6903</v>
      </c>
      <c r="E4961" t="s">
        <v>1707</v>
      </c>
    </row>
    <row r="4962" spans="1:5">
      <c r="A4962" t="s">
        <v>6560</v>
      </c>
      <c r="B4962" t="s">
        <v>5</v>
      </c>
      <c r="C4962" t="s">
        <v>1741</v>
      </c>
      <c r="D4962" t="s">
        <v>6903</v>
      </c>
      <c r="E4962" t="s">
        <v>1708</v>
      </c>
    </row>
    <row r="4963" spans="1:5">
      <c r="A4963" t="s">
        <v>6561</v>
      </c>
      <c r="B4963" t="s">
        <v>5</v>
      </c>
      <c r="C4963" t="s">
        <v>1741</v>
      </c>
      <c r="D4963" t="s">
        <v>6903</v>
      </c>
      <c r="E4963" t="s">
        <v>1709</v>
      </c>
    </row>
    <row r="4964" spans="1:5">
      <c r="A4964" t="s">
        <v>6562</v>
      </c>
      <c r="B4964" t="s">
        <v>5</v>
      </c>
      <c r="C4964" t="s">
        <v>1741</v>
      </c>
      <c r="D4964" t="s">
        <v>6903</v>
      </c>
      <c r="E4964" t="s">
        <v>1710</v>
      </c>
    </row>
    <row r="4965" spans="1:5">
      <c r="A4965" t="s">
        <v>6563</v>
      </c>
      <c r="B4965" t="s">
        <v>5</v>
      </c>
      <c r="C4965" t="s">
        <v>1741</v>
      </c>
      <c r="D4965" t="s">
        <v>6903</v>
      </c>
      <c r="E4965" t="s">
        <v>1711</v>
      </c>
    </row>
    <row r="4966" spans="1:5">
      <c r="A4966" t="s">
        <v>6564</v>
      </c>
      <c r="B4966" t="s">
        <v>5</v>
      </c>
      <c r="C4966" t="s">
        <v>1741</v>
      </c>
      <c r="D4966" t="s">
        <v>6903</v>
      </c>
      <c r="E4966" t="s">
        <v>1712</v>
      </c>
    </row>
    <row r="4967" spans="1:5">
      <c r="A4967" t="s">
        <v>6565</v>
      </c>
      <c r="B4967" t="s">
        <v>5</v>
      </c>
      <c r="C4967" t="s">
        <v>1741</v>
      </c>
      <c r="D4967" t="s">
        <v>6903</v>
      </c>
      <c r="E4967" t="s">
        <v>1713</v>
      </c>
    </row>
    <row r="4968" spans="1:5">
      <c r="A4968" t="s">
        <v>6566</v>
      </c>
      <c r="B4968" t="s">
        <v>5</v>
      </c>
      <c r="C4968" t="s">
        <v>1741</v>
      </c>
      <c r="D4968" t="s">
        <v>6903</v>
      </c>
      <c r="E4968" t="s">
        <v>1714</v>
      </c>
    </row>
    <row r="4969" spans="1:5">
      <c r="A4969" t="s">
        <v>6567</v>
      </c>
      <c r="B4969" t="s">
        <v>5</v>
      </c>
      <c r="C4969" t="s">
        <v>1741</v>
      </c>
      <c r="D4969" t="s">
        <v>6903</v>
      </c>
      <c r="E4969" t="s">
        <v>1715</v>
      </c>
    </row>
    <row r="4970" spans="1:5">
      <c r="A4970" t="s">
        <v>6568</v>
      </c>
      <c r="B4970" t="s">
        <v>5</v>
      </c>
      <c r="C4970" t="s">
        <v>1741</v>
      </c>
      <c r="D4970" t="s">
        <v>6904</v>
      </c>
      <c r="E4970" t="s">
        <v>1702</v>
      </c>
    </row>
    <row r="4971" spans="1:5">
      <c r="A4971" t="s">
        <v>6569</v>
      </c>
      <c r="B4971" t="s">
        <v>5</v>
      </c>
      <c r="C4971" t="s">
        <v>1741</v>
      </c>
      <c r="D4971" t="s">
        <v>6904</v>
      </c>
      <c r="E4971" t="s">
        <v>1705</v>
      </c>
    </row>
    <row r="4972" spans="1:5">
      <c r="A4972" t="s">
        <v>6570</v>
      </c>
      <c r="B4972" t="s">
        <v>5</v>
      </c>
      <c r="C4972" t="s">
        <v>1741</v>
      </c>
      <c r="D4972" t="s">
        <v>6904</v>
      </c>
      <c r="E4972" t="s">
        <v>1706</v>
      </c>
    </row>
    <row r="4973" spans="1:5">
      <c r="A4973" t="s">
        <v>6571</v>
      </c>
      <c r="B4973" t="s">
        <v>5</v>
      </c>
      <c r="C4973" t="s">
        <v>1741</v>
      </c>
      <c r="D4973" t="s">
        <v>6904</v>
      </c>
      <c r="E4973" t="s">
        <v>1707</v>
      </c>
    </row>
    <row r="4974" spans="1:5">
      <c r="A4974" t="s">
        <v>6572</v>
      </c>
      <c r="B4974" t="s">
        <v>5</v>
      </c>
      <c r="C4974" t="s">
        <v>1741</v>
      </c>
      <c r="D4974" t="s">
        <v>6904</v>
      </c>
      <c r="E4974" t="s">
        <v>1708</v>
      </c>
    </row>
    <row r="4975" spans="1:5">
      <c r="A4975" t="s">
        <v>6573</v>
      </c>
      <c r="B4975" t="s">
        <v>5</v>
      </c>
      <c r="C4975" t="s">
        <v>1741</v>
      </c>
      <c r="D4975" t="s">
        <v>6904</v>
      </c>
      <c r="E4975" t="s">
        <v>1709</v>
      </c>
    </row>
    <row r="4976" spans="1:5">
      <c r="A4976" t="s">
        <v>6574</v>
      </c>
      <c r="B4976" t="s">
        <v>5</v>
      </c>
      <c r="C4976" t="s">
        <v>1741</v>
      </c>
      <c r="D4976" t="s">
        <v>6904</v>
      </c>
      <c r="E4976" t="s">
        <v>1710</v>
      </c>
    </row>
    <row r="4977" spans="1:5">
      <c r="A4977" t="s">
        <v>6575</v>
      </c>
      <c r="B4977" t="s">
        <v>5</v>
      </c>
      <c r="C4977" t="s">
        <v>1741</v>
      </c>
      <c r="D4977" t="s">
        <v>6904</v>
      </c>
      <c r="E4977" t="s">
        <v>1711</v>
      </c>
    </row>
    <row r="4978" spans="1:5">
      <c r="A4978" t="s">
        <v>6576</v>
      </c>
      <c r="B4978" t="s">
        <v>5</v>
      </c>
      <c r="C4978" t="s">
        <v>1741</v>
      </c>
      <c r="D4978" t="s">
        <v>6904</v>
      </c>
      <c r="E4978" t="s">
        <v>1712</v>
      </c>
    </row>
    <row r="4979" spans="1:5">
      <c r="A4979" t="s">
        <v>6577</v>
      </c>
      <c r="B4979" t="s">
        <v>5</v>
      </c>
      <c r="C4979" t="s">
        <v>1741</v>
      </c>
      <c r="D4979" t="s">
        <v>6904</v>
      </c>
      <c r="E4979" t="s">
        <v>1713</v>
      </c>
    </row>
    <row r="4980" spans="1:5">
      <c r="A4980" t="s">
        <v>6578</v>
      </c>
      <c r="B4980" t="s">
        <v>5</v>
      </c>
      <c r="C4980" t="s">
        <v>1741</v>
      </c>
      <c r="D4980" t="s">
        <v>6904</v>
      </c>
      <c r="E4980" t="s">
        <v>1714</v>
      </c>
    </row>
    <row r="4981" spans="1:5">
      <c r="A4981" t="s">
        <v>6579</v>
      </c>
      <c r="B4981" t="s">
        <v>5</v>
      </c>
      <c r="C4981" t="s">
        <v>1741</v>
      </c>
      <c r="D4981" t="s">
        <v>6904</v>
      </c>
      <c r="E4981" t="s">
        <v>1715</v>
      </c>
    </row>
    <row r="4982" spans="1:5">
      <c r="A4982" t="s">
        <v>6580</v>
      </c>
      <c r="B4982" t="s">
        <v>6</v>
      </c>
      <c r="C4982" t="s">
        <v>6880</v>
      </c>
      <c r="D4982" t="s">
        <v>1702</v>
      </c>
    </row>
    <row r="4983" spans="1:5">
      <c r="A4983" t="s">
        <v>6581</v>
      </c>
      <c r="B4983" t="s">
        <v>6</v>
      </c>
      <c r="C4983" t="s">
        <v>6880</v>
      </c>
      <c r="D4983" t="s">
        <v>1705</v>
      </c>
    </row>
    <row r="4984" spans="1:5">
      <c r="A4984" t="s">
        <v>6582</v>
      </c>
      <c r="B4984" t="s">
        <v>6</v>
      </c>
      <c r="C4984" t="s">
        <v>6880</v>
      </c>
      <c r="D4984" t="s">
        <v>1706</v>
      </c>
    </row>
    <row r="4985" spans="1:5">
      <c r="A4985" t="s">
        <v>6583</v>
      </c>
      <c r="B4985" t="s">
        <v>6</v>
      </c>
      <c r="C4985" t="s">
        <v>6880</v>
      </c>
      <c r="D4985" t="s">
        <v>1707</v>
      </c>
    </row>
    <row r="4986" spans="1:5">
      <c r="A4986" t="s">
        <v>6584</v>
      </c>
      <c r="B4986" t="s">
        <v>6</v>
      </c>
      <c r="C4986" t="s">
        <v>6880</v>
      </c>
      <c r="D4986" t="s">
        <v>1708</v>
      </c>
    </row>
    <row r="4987" spans="1:5">
      <c r="A4987" t="s">
        <v>6585</v>
      </c>
      <c r="B4987" t="s">
        <v>6</v>
      </c>
      <c r="C4987" t="s">
        <v>6880</v>
      </c>
      <c r="D4987" t="s">
        <v>1709</v>
      </c>
    </row>
    <row r="4988" spans="1:5">
      <c r="A4988" t="s">
        <v>6586</v>
      </c>
      <c r="B4988" t="s">
        <v>6</v>
      </c>
      <c r="C4988" t="s">
        <v>6880</v>
      </c>
      <c r="D4988" t="s">
        <v>1710</v>
      </c>
    </row>
    <row r="4989" spans="1:5">
      <c r="A4989" t="s">
        <v>6587</v>
      </c>
      <c r="B4989" t="s">
        <v>6</v>
      </c>
      <c r="C4989" t="s">
        <v>6880</v>
      </c>
      <c r="D4989" t="s">
        <v>1711</v>
      </c>
    </row>
    <row r="4990" spans="1:5">
      <c r="A4990" t="s">
        <v>6588</v>
      </c>
      <c r="B4990" t="s">
        <v>6</v>
      </c>
      <c r="C4990" t="s">
        <v>6880</v>
      </c>
      <c r="D4990" t="s">
        <v>1712</v>
      </c>
    </row>
    <row r="4991" spans="1:5">
      <c r="A4991" t="s">
        <v>6589</v>
      </c>
      <c r="B4991" t="s">
        <v>6</v>
      </c>
      <c r="C4991" t="s">
        <v>6880</v>
      </c>
      <c r="D4991" t="s">
        <v>1713</v>
      </c>
    </row>
    <row r="4992" spans="1:5">
      <c r="A4992" t="s">
        <v>6590</v>
      </c>
      <c r="B4992" t="s">
        <v>6</v>
      </c>
      <c r="C4992" t="s">
        <v>6880</v>
      </c>
      <c r="D4992" t="s">
        <v>1714</v>
      </c>
    </row>
    <row r="4993" spans="1:4">
      <c r="A4993" t="s">
        <v>6591</v>
      </c>
      <c r="B4993" t="s">
        <v>6</v>
      </c>
      <c r="C4993" t="s">
        <v>6880</v>
      </c>
      <c r="D4993" t="s">
        <v>1715</v>
      </c>
    </row>
    <row r="4994" spans="1:4">
      <c r="A4994" t="s">
        <v>6592</v>
      </c>
      <c r="B4994" t="s">
        <v>6</v>
      </c>
      <c r="C4994" t="s">
        <v>6881</v>
      </c>
      <c r="D4994" t="s">
        <v>1702</v>
      </c>
    </row>
    <row r="4995" spans="1:4">
      <c r="A4995" t="s">
        <v>6593</v>
      </c>
      <c r="B4995" t="s">
        <v>6</v>
      </c>
      <c r="C4995" t="s">
        <v>6881</v>
      </c>
      <c r="D4995" t="s">
        <v>1705</v>
      </c>
    </row>
    <row r="4996" spans="1:4">
      <c r="A4996" t="s">
        <v>6594</v>
      </c>
      <c r="B4996" t="s">
        <v>6</v>
      </c>
      <c r="C4996" t="s">
        <v>6881</v>
      </c>
      <c r="D4996" t="s">
        <v>1706</v>
      </c>
    </row>
    <row r="4997" spans="1:4">
      <c r="A4997" t="s">
        <v>6595</v>
      </c>
      <c r="B4997" t="s">
        <v>6</v>
      </c>
      <c r="C4997" t="s">
        <v>6881</v>
      </c>
      <c r="D4997" t="s">
        <v>1707</v>
      </c>
    </row>
    <row r="4998" spans="1:4">
      <c r="A4998" t="s">
        <v>6596</v>
      </c>
      <c r="B4998" t="s">
        <v>6</v>
      </c>
      <c r="C4998" t="s">
        <v>6881</v>
      </c>
      <c r="D4998" t="s">
        <v>1708</v>
      </c>
    </row>
    <row r="4999" spans="1:4">
      <c r="A4999" t="s">
        <v>6597</v>
      </c>
      <c r="B4999" t="s">
        <v>6</v>
      </c>
      <c r="C4999" t="s">
        <v>6881</v>
      </c>
      <c r="D4999" t="s">
        <v>1709</v>
      </c>
    </row>
    <row r="5000" spans="1:4">
      <c r="A5000" t="s">
        <v>6598</v>
      </c>
      <c r="B5000" t="s">
        <v>6</v>
      </c>
      <c r="C5000" t="s">
        <v>6881</v>
      </c>
      <c r="D5000" t="s">
        <v>1710</v>
      </c>
    </row>
    <row r="5001" spans="1:4">
      <c r="A5001" t="s">
        <v>6599</v>
      </c>
      <c r="B5001" t="s">
        <v>6</v>
      </c>
      <c r="C5001" t="s">
        <v>6881</v>
      </c>
      <c r="D5001" t="s">
        <v>1711</v>
      </c>
    </row>
    <row r="5002" spans="1:4">
      <c r="A5002" t="s">
        <v>6600</v>
      </c>
      <c r="B5002" t="s">
        <v>6</v>
      </c>
      <c r="C5002" t="s">
        <v>6881</v>
      </c>
      <c r="D5002" t="s">
        <v>1712</v>
      </c>
    </row>
    <row r="5003" spans="1:4">
      <c r="A5003" t="s">
        <v>6601</v>
      </c>
      <c r="B5003" t="s">
        <v>6</v>
      </c>
      <c r="C5003" t="s">
        <v>6881</v>
      </c>
      <c r="D5003" t="s">
        <v>1713</v>
      </c>
    </row>
    <row r="5004" spans="1:4">
      <c r="A5004" t="s">
        <v>6602</v>
      </c>
      <c r="B5004" t="s">
        <v>6</v>
      </c>
      <c r="C5004" t="s">
        <v>6881</v>
      </c>
      <c r="D5004" t="s">
        <v>1714</v>
      </c>
    </row>
    <row r="5005" spans="1:4">
      <c r="A5005" t="s">
        <v>6603</v>
      </c>
      <c r="B5005" t="s">
        <v>6</v>
      </c>
      <c r="C5005" t="s">
        <v>6881</v>
      </c>
      <c r="D5005" t="s">
        <v>1715</v>
      </c>
    </row>
    <row r="5006" spans="1:4">
      <c r="A5006" t="s">
        <v>6604</v>
      </c>
      <c r="B5006" t="s">
        <v>6</v>
      </c>
      <c r="C5006" t="s">
        <v>6882</v>
      </c>
      <c r="D5006" t="s">
        <v>1702</v>
      </c>
    </row>
    <row r="5007" spans="1:4">
      <c r="A5007" t="s">
        <v>6605</v>
      </c>
      <c r="B5007" t="s">
        <v>6</v>
      </c>
      <c r="C5007" t="s">
        <v>6882</v>
      </c>
      <c r="D5007" t="s">
        <v>1705</v>
      </c>
    </row>
    <row r="5008" spans="1:4">
      <c r="A5008" t="s">
        <v>6606</v>
      </c>
      <c r="B5008" t="s">
        <v>6</v>
      </c>
      <c r="C5008" t="s">
        <v>6882</v>
      </c>
      <c r="D5008" t="s">
        <v>1706</v>
      </c>
    </row>
    <row r="5009" spans="1:4">
      <c r="A5009" t="s">
        <v>6607</v>
      </c>
      <c r="B5009" t="s">
        <v>6</v>
      </c>
      <c r="C5009" t="s">
        <v>6882</v>
      </c>
      <c r="D5009" t="s">
        <v>1707</v>
      </c>
    </row>
    <row r="5010" spans="1:4">
      <c r="A5010" t="s">
        <v>6608</v>
      </c>
      <c r="B5010" t="s">
        <v>6</v>
      </c>
      <c r="C5010" t="s">
        <v>6882</v>
      </c>
      <c r="D5010" t="s">
        <v>1708</v>
      </c>
    </row>
    <row r="5011" spans="1:4">
      <c r="A5011" t="s">
        <v>6609</v>
      </c>
      <c r="B5011" t="s">
        <v>6</v>
      </c>
      <c r="C5011" t="s">
        <v>6882</v>
      </c>
      <c r="D5011" t="s">
        <v>1709</v>
      </c>
    </row>
    <row r="5012" spans="1:4">
      <c r="A5012" t="s">
        <v>6610</v>
      </c>
      <c r="B5012" t="s">
        <v>6</v>
      </c>
      <c r="C5012" t="s">
        <v>6882</v>
      </c>
      <c r="D5012" t="s">
        <v>1710</v>
      </c>
    </row>
    <row r="5013" spans="1:4">
      <c r="A5013" t="s">
        <v>6611</v>
      </c>
      <c r="B5013" t="s">
        <v>6</v>
      </c>
      <c r="C5013" t="s">
        <v>6882</v>
      </c>
      <c r="D5013" t="s">
        <v>1711</v>
      </c>
    </row>
    <row r="5014" spans="1:4">
      <c r="A5014" t="s">
        <v>6612</v>
      </c>
      <c r="B5014" t="s">
        <v>6</v>
      </c>
      <c r="C5014" t="s">
        <v>6882</v>
      </c>
      <c r="D5014" t="s">
        <v>1712</v>
      </c>
    </row>
    <row r="5015" spans="1:4">
      <c r="A5015" t="s">
        <v>6613</v>
      </c>
      <c r="B5015" t="s">
        <v>6</v>
      </c>
      <c r="C5015" t="s">
        <v>6882</v>
      </c>
      <c r="D5015" t="s">
        <v>1713</v>
      </c>
    </row>
    <row r="5016" spans="1:4">
      <c r="A5016" t="s">
        <v>6614</v>
      </c>
      <c r="B5016" t="s">
        <v>6</v>
      </c>
      <c r="C5016" t="s">
        <v>6882</v>
      </c>
      <c r="D5016" t="s">
        <v>1714</v>
      </c>
    </row>
    <row r="5017" spans="1:4">
      <c r="A5017" t="s">
        <v>6615</v>
      </c>
      <c r="B5017" t="s">
        <v>6</v>
      </c>
      <c r="C5017" t="s">
        <v>6882</v>
      </c>
      <c r="D5017" t="s">
        <v>1715</v>
      </c>
    </row>
    <row r="5018" spans="1:4">
      <c r="A5018" t="s">
        <v>6616</v>
      </c>
      <c r="B5018" t="s">
        <v>6</v>
      </c>
      <c r="C5018" t="s">
        <v>6883</v>
      </c>
      <c r="D5018" t="s">
        <v>1702</v>
      </c>
    </row>
    <row r="5019" spans="1:4">
      <c r="A5019" t="s">
        <v>6617</v>
      </c>
      <c r="B5019" t="s">
        <v>6</v>
      </c>
      <c r="C5019" t="s">
        <v>6883</v>
      </c>
      <c r="D5019" t="s">
        <v>1705</v>
      </c>
    </row>
    <row r="5020" spans="1:4">
      <c r="A5020" t="s">
        <v>6618</v>
      </c>
      <c r="B5020" t="s">
        <v>6</v>
      </c>
      <c r="C5020" t="s">
        <v>6883</v>
      </c>
      <c r="D5020" t="s">
        <v>1706</v>
      </c>
    </row>
    <row r="5021" spans="1:4">
      <c r="A5021" t="s">
        <v>6619</v>
      </c>
      <c r="B5021" t="s">
        <v>6</v>
      </c>
      <c r="C5021" t="s">
        <v>6883</v>
      </c>
      <c r="D5021" t="s">
        <v>1707</v>
      </c>
    </row>
    <row r="5022" spans="1:4">
      <c r="A5022" t="s">
        <v>6620</v>
      </c>
      <c r="B5022" t="s">
        <v>6</v>
      </c>
      <c r="C5022" t="s">
        <v>6883</v>
      </c>
      <c r="D5022" t="s">
        <v>1708</v>
      </c>
    </row>
    <row r="5023" spans="1:4">
      <c r="A5023" t="s">
        <v>6621</v>
      </c>
      <c r="B5023" t="s">
        <v>6</v>
      </c>
      <c r="C5023" t="s">
        <v>6883</v>
      </c>
      <c r="D5023" t="s">
        <v>1709</v>
      </c>
    </row>
    <row r="5024" spans="1:4">
      <c r="A5024" t="s">
        <v>6622</v>
      </c>
      <c r="B5024" t="s">
        <v>6</v>
      </c>
      <c r="C5024" t="s">
        <v>6883</v>
      </c>
      <c r="D5024" t="s">
        <v>1710</v>
      </c>
    </row>
    <row r="5025" spans="1:4">
      <c r="A5025" t="s">
        <v>6623</v>
      </c>
      <c r="B5025" t="s">
        <v>6</v>
      </c>
      <c r="C5025" t="s">
        <v>6883</v>
      </c>
      <c r="D5025" t="s">
        <v>1711</v>
      </c>
    </row>
    <row r="5026" spans="1:4">
      <c r="A5026" t="s">
        <v>6624</v>
      </c>
      <c r="B5026" t="s">
        <v>6</v>
      </c>
      <c r="C5026" t="s">
        <v>6883</v>
      </c>
      <c r="D5026" t="s">
        <v>1712</v>
      </c>
    </row>
    <row r="5027" spans="1:4">
      <c r="A5027" t="s">
        <v>6625</v>
      </c>
      <c r="B5027" t="s">
        <v>6</v>
      </c>
      <c r="C5027" t="s">
        <v>6883</v>
      </c>
      <c r="D5027" t="s">
        <v>1713</v>
      </c>
    </row>
    <row r="5028" spans="1:4">
      <c r="A5028" t="s">
        <v>6626</v>
      </c>
      <c r="B5028" t="s">
        <v>6</v>
      </c>
      <c r="C5028" t="s">
        <v>6883</v>
      </c>
      <c r="D5028" t="s">
        <v>1714</v>
      </c>
    </row>
    <row r="5029" spans="1:4">
      <c r="A5029" t="s">
        <v>6627</v>
      </c>
      <c r="B5029" t="s">
        <v>6</v>
      </c>
      <c r="C5029" t="s">
        <v>6883</v>
      </c>
      <c r="D5029" t="s">
        <v>1715</v>
      </c>
    </row>
    <row r="5030" spans="1:4">
      <c r="A5030" t="s">
        <v>6628</v>
      </c>
      <c r="B5030" t="s">
        <v>6</v>
      </c>
      <c r="C5030" t="s">
        <v>6884</v>
      </c>
      <c r="D5030" t="s">
        <v>1702</v>
      </c>
    </row>
    <row r="5031" spans="1:4">
      <c r="A5031" t="s">
        <v>6629</v>
      </c>
      <c r="B5031" t="s">
        <v>6</v>
      </c>
      <c r="C5031" t="s">
        <v>6884</v>
      </c>
      <c r="D5031" t="s">
        <v>1705</v>
      </c>
    </row>
    <row r="5032" spans="1:4">
      <c r="A5032" t="s">
        <v>6630</v>
      </c>
      <c r="B5032" t="s">
        <v>6</v>
      </c>
      <c r="C5032" t="s">
        <v>6884</v>
      </c>
      <c r="D5032" t="s">
        <v>1706</v>
      </c>
    </row>
    <row r="5033" spans="1:4">
      <c r="A5033" t="s">
        <v>6631</v>
      </c>
      <c r="B5033" t="s">
        <v>6</v>
      </c>
      <c r="C5033" t="s">
        <v>6884</v>
      </c>
      <c r="D5033" t="s">
        <v>1707</v>
      </c>
    </row>
    <row r="5034" spans="1:4">
      <c r="A5034" t="s">
        <v>6632</v>
      </c>
      <c r="B5034" t="s">
        <v>6</v>
      </c>
      <c r="C5034" t="s">
        <v>6884</v>
      </c>
      <c r="D5034" t="s">
        <v>1708</v>
      </c>
    </row>
    <row r="5035" spans="1:4">
      <c r="A5035" t="s">
        <v>6633</v>
      </c>
      <c r="B5035" t="s">
        <v>6</v>
      </c>
      <c r="C5035" t="s">
        <v>6884</v>
      </c>
      <c r="D5035" t="s">
        <v>1709</v>
      </c>
    </row>
    <row r="5036" spans="1:4">
      <c r="A5036" t="s">
        <v>6634</v>
      </c>
      <c r="B5036" t="s">
        <v>6</v>
      </c>
      <c r="C5036" t="s">
        <v>6884</v>
      </c>
      <c r="D5036" t="s">
        <v>1710</v>
      </c>
    </row>
    <row r="5037" spans="1:4">
      <c r="A5037" t="s">
        <v>6635</v>
      </c>
      <c r="B5037" t="s">
        <v>6</v>
      </c>
      <c r="C5037" t="s">
        <v>6884</v>
      </c>
      <c r="D5037" t="s">
        <v>1711</v>
      </c>
    </row>
    <row r="5038" spans="1:4">
      <c r="A5038" t="s">
        <v>6636</v>
      </c>
      <c r="B5038" t="s">
        <v>6</v>
      </c>
      <c r="C5038" t="s">
        <v>6884</v>
      </c>
      <c r="D5038" t="s">
        <v>1712</v>
      </c>
    </row>
    <row r="5039" spans="1:4">
      <c r="A5039" t="s">
        <v>6637</v>
      </c>
      <c r="B5039" t="s">
        <v>6</v>
      </c>
      <c r="C5039" t="s">
        <v>6884</v>
      </c>
      <c r="D5039" t="s">
        <v>1713</v>
      </c>
    </row>
    <row r="5040" spans="1:4">
      <c r="A5040" t="s">
        <v>6638</v>
      </c>
      <c r="B5040" t="s">
        <v>6</v>
      </c>
      <c r="C5040" t="s">
        <v>6884</v>
      </c>
      <c r="D5040" t="s">
        <v>1714</v>
      </c>
    </row>
    <row r="5041" spans="1:4">
      <c r="A5041" t="s">
        <v>6639</v>
      </c>
      <c r="B5041" t="s">
        <v>6</v>
      </c>
      <c r="C5041" t="s">
        <v>6884</v>
      </c>
      <c r="D5041" t="s">
        <v>1715</v>
      </c>
    </row>
    <row r="5042" spans="1:4">
      <c r="A5042" t="s">
        <v>6640</v>
      </c>
      <c r="B5042" t="s">
        <v>6</v>
      </c>
      <c r="C5042" t="s">
        <v>6885</v>
      </c>
      <c r="D5042" t="s">
        <v>1702</v>
      </c>
    </row>
    <row r="5043" spans="1:4">
      <c r="A5043" t="s">
        <v>6641</v>
      </c>
      <c r="B5043" t="s">
        <v>6</v>
      </c>
      <c r="C5043" t="s">
        <v>6885</v>
      </c>
      <c r="D5043" t="s">
        <v>1705</v>
      </c>
    </row>
    <row r="5044" spans="1:4">
      <c r="A5044" t="s">
        <v>6642</v>
      </c>
      <c r="B5044" t="s">
        <v>6</v>
      </c>
      <c r="C5044" t="s">
        <v>6885</v>
      </c>
      <c r="D5044" t="s">
        <v>1706</v>
      </c>
    </row>
    <row r="5045" spans="1:4">
      <c r="A5045" t="s">
        <v>6643</v>
      </c>
      <c r="B5045" t="s">
        <v>6</v>
      </c>
      <c r="C5045" t="s">
        <v>6885</v>
      </c>
      <c r="D5045" t="s">
        <v>1707</v>
      </c>
    </row>
    <row r="5046" spans="1:4">
      <c r="A5046" t="s">
        <v>6644</v>
      </c>
      <c r="B5046" t="s">
        <v>6</v>
      </c>
      <c r="C5046" t="s">
        <v>6885</v>
      </c>
      <c r="D5046" t="s">
        <v>1708</v>
      </c>
    </row>
    <row r="5047" spans="1:4">
      <c r="A5047" t="s">
        <v>6645</v>
      </c>
      <c r="B5047" t="s">
        <v>6</v>
      </c>
      <c r="C5047" t="s">
        <v>6885</v>
      </c>
      <c r="D5047" t="s">
        <v>1709</v>
      </c>
    </row>
    <row r="5048" spans="1:4">
      <c r="A5048" t="s">
        <v>6646</v>
      </c>
      <c r="B5048" t="s">
        <v>6</v>
      </c>
      <c r="C5048" t="s">
        <v>6885</v>
      </c>
      <c r="D5048" t="s">
        <v>1710</v>
      </c>
    </row>
    <row r="5049" spans="1:4">
      <c r="A5049" t="s">
        <v>6647</v>
      </c>
      <c r="B5049" t="s">
        <v>6</v>
      </c>
      <c r="C5049" t="s">
        <v>6885</v>
      </c>
      <c r="D5049" t="s">
        <v>1711</v>
      </c>
    </row>
    <row r="5050" spans="1:4">
      <c r="A5050" t="s">
        <v>6648</v>
      </c>
      <c r="B5050" t="s">
        <v>6</v>
      </c>
      <c r="C5050" t="s">
        <v>6885</v>
      </c>
      <c r="D5050" t="s">
        <v>1712</v>
      </c>
    </row>
    <row r="5051" spans="1:4">
      <c r="A5051" t="s">
        <v>6649</v>
      </c>
      <c r="B5051" t="s">
        <v>6</v>
      </c>
      <c r="C5051" t="s">
        <v>6885</v>
      </c>
      <c r="D5051" t="s">
        <v>1713</v>
      </c>
    </row>
    <row r="5052" spans="1:4">
      <c r="A5052" t="s">
        <v>6650</v>
      </c>
      <c r="B5052" t="s">
        <v>6</v>
      </c>
      <c r="C5052" t="s">
        <v>6885</v>
      </c>
      <c r="D5052" t="s">
        <v>1714</v>
      </c>
    </row>
    <row r="5053" spans="1:4">
      <c r="A5053" t="s">
        <v>6651</v>
      </c>
      <c r="B5053" t="s">
        <v>6</v>
      </c>
      <c r="C5053" t="s">
        <v>6885</v>
      </c>
      <c r="D5053" t="s">
        <v>1715</v>
      </c>
    </row>
    <row r="5054" spans="1:4">
      <c r="A5054" t="s">
        <v>6652</v>
      </c>
      <c r="B5054" t="s">
        <v>6</v>
      </c>
      <c r="C5054" t="s">
        <v>6886</v>
      </c>
      <c r="D5054" t="s">
        <v>1702</v>
      </c>
    </row>
    <row r="5055" spans="1:4">
      <c r="A5055" t="s">
        <v>6653</v>
      </c>
      <c r="B5055" t="s">
        <v>6</v>
      </c>
      <c r="C5055" t="s">
        <v>6886</v>
      </c>
      <c r="D5055" t="s">
        <v>1705</v>
      </c>
    </row>
    <row r="5056" spans="1:4">
      <c r="A5056" t="s">
        <v>6654</v>
      </c>
      <c r="B5056" t="s">
        <v>6</v>
      </c>
      <c r="C5056" t="s">
        <v>6886</v>
      </c>
      <c r="D5056" t="s">
        <v>1706</v>
      </c>
    </row>
    <row r="5057" spans="1:4">
      <c r="A5057" t="s">
        <v>6655</v>
      </c>
      <c r="B5057" t="s">
        <v>6</v>
      </c>
      <c r="C5057" t="s">
        <v>6886</v>
      </c>
      <c r="D5057" t="s">
        <v>1707</v>
      </c>
    </row>
    <row r="5058" spans="1:4">
      <c r="A5058" t="s">
        <v>6656</v>
      </c>
      <c r="B5058" t="s">
        <v>6</v>
      </c>
      <c r="C5058" t="s">
        <v>6886</v>
      </c>
      <c r="D5058" t="s">
        <v>1708</v>
      </c>
    </row>
    <row r="5059" spans="1:4">
      <c r="A5059" t="s">
        <v>6657</v>
      </c>
      <c r="B5059" t="s">
        <v>6</v>
      </c>
      <c r="C5059" t="s">
        <v>6886</v>
      </c>
      <c r="D5059" t="s">
        <v>1709</v>
      </c>
    </row>
    <row r="5060" spans="1:4">
      <c r="A5060" t="s">
        <v>6658</v>
      </c>
      <c r="B5060" t="s">
        <v>6</v>
      </c>
      <c r="C5060" t="s">
        <v>6886</v>
      </c>
      <c r="D5060" t="s">
        <v>1710</v>
      </c>
    </row>
    <row r="5061" spans="1:4">
      <c r="A5061" t="s">
        <v>6659</v>
      </c>
      <c r="B5061" t="s">
        <v>6</v>
      </c>
      <c r="C5061" t="s">
        <v>6886</v>
      </c>
      <c r="D5061" t="s">
        <v>1711</v>
      </c>
    </row>
    <row r="5062" spans="1:4">
      <c r="A5062" t="s">
        <v>6660</v>
      </c>
      <c r="B5062" t="s">
        <v>6</v>
      </c>
      <c r="C5062" t="s">
        <v>6886</v>
      </c>
      <c r="D5062" t="s">
        <v>1712</v>
      </c>
    </row>
    <row r="5063" spans="1:4">
      <c r="A5063" t="s">
        <v>6661</v>
      </c>
      <c r="B5063" t="s">
        <v>6</v>
      </c>
      <c r="C5063" t="s">
        <v>6886</v>
      </c>
      <c r="D5063" t="s">
        <v>1713</v>
      </c>
    </row>
    <row r="5064" spans="1:4">
      <c r="A5064" t="s">
        <v>6662</v>
      </c>
      <c r="B5064" t="s">
        <v>6</v>
      </c>
      <c r="C5064" t="s">
        <v>6886</v>
      </c>
      <c r="D5064" t="s">
        <v>1714</v>
      </c>
    </row>
    <row r="5065" spans="1:4">
      <c r="A5065" t="s">
        <v>6663</v>
      </c>
      <c r="B5065" t="s">
        <v>6</v>
      </c>
      <c r="C5065" t="s">
        <v>6886</v>
      </c>
      <c r="D5065" t="s">
        <v>1715</v>
      </c>
    </row>
    <row r="5066" spans="1:4">
      <c r="A5066" t="s">
        <v>6664</v>
      </c>
      <c r="B5066" t="s">
        <v>6</v>
      </c>
      <c r="C5066" t="s">
        <v>6887</v>
      </c>
      <c r="D5066" t="s">
        <v>1702</v>
      </c>
    </row>
    <row r="5067" spans="1:4">
      <c r="A5067" t="s">
        <v>6665</v>
      </c>
      <c r="B5067" t="s">
        <v>6</v>
      </c>
      <c r="C5067" t="s">
        <v>6887</v>
      </c>
      <c r="D5067" t="s">
        <v>1705</v>
      </c>
    </row>
    <row r="5068" spans="1:4">
      <c r="A5068" t="s">
        <v>6666</v>
      </c>
      <c r="B5068" t="s">
        <v>6</v>
      </c>
      <c r="C5068" t="s">
        <v>6887</v>
      </c>
      <c r="D5068" t="s">
        <v>1706</v>
      </c>
    </row>
    <row r="5069" spans="1:4">
      <c r="A5069" t="s">
        <v>6667</v>
      </c>
      <c r="B5069" t="s">
        <v>6</v>
      </c>
      <c r="C5069" t="s">
        <v>6887</v>
      </c>
      <c r="D5069" t="s">
        <v>1707</v>
      </c>
    </row>
    <row r="5070" spans="1:4">
      <c r="A5070" t="s">
        <v>6668</v>
      </c>
      <c r="B5070" t="s">
        <v>6</v>
      </c>
      <c r="C5070" t="s">
        <v>6887</v>
      </c>
      <c r="D5070" t="s">
        <v>1708</v>
      </c>
    </row>
    <row r="5071" spans="1:4">
      <c r="A5071" t="s">
        <v>6669</v>
      </c>
      <c r="B5071" t="s">
        <v>6</v>
      </c>
      <c r="C5071" t="s">
        <v>6887</v>
      </c>
      <c r="D5071" t="s">
        <v>1709</v>
      </c>
    </row>
    <row r="5072" spans="1:4">
      <c r="A5072" t="s">
        <v>6670</v>
      </c>
      <c r="B5072" t="s">
        <v>6</v>
      </c>
      <c r="C5072" t="s">
        <v>6887</v>
      </c>
      <c r="D5072" t="s">
        <v>1710</v>
      </c>
    </row>
    <row r="5073" spans="1:4">
      <c r="A5073" t="s">
        <v>6671</v>
      </c>
      <c r="B5073" t="s">
        <v>6</v>
      </c>
      <c r="C5073" t="s">
        <v>6887</v>
      </c>
      <c r="D5073" t="s">
        <v>1711</v>
      </c>
    </row>
    <row r="5074" spans="1:4">
      <c r="A5074" t="s">
        <v>6672</v>
      </c>
      <c r="B5074" t="s">
        <v>6</v>
      </c>
      <c r="C5074" t="s">
        <v>6887</v>
      </c>
      <c r="D5074" t="s">
        <v>1712</v>
      </c>
    </row>
    <row r="5075" spans="1:4">
      <c r="A5075" t="s">
        <v>6673</v>
      </c>
      <c r="B5075" t="s">
        <v>6</v>
      </c>
      <c r="C5075" t="s">
        <v>6887</v>
      </c>
      <c r="D5075" t="s">
        <v>1713</v>
      </c>
    </row>
    <row r="5076" spans="1:4">
      <c r="A5076" t="s">
        <v>6674</v>
      </c>
      <c r="B5076" t="s">
        <v>6</v>
      </c>
      <c r="C5076" t="s">
        <v>6887</v>
      </c>
      <c r="D5076" t="s">
        <v>1714</v>
      </c>
    </row>
    <row r="5077" spans="1:4">
      <c r="A5077" t="s">
        <v>6675</v>
      </c>
      <c r="B5077" t="s">
        <v>6</v>
      </c>
      <c r="C5077" t="s">
        <v>6887</v>
      </c>
      <c r="D5077" t="s">
        <v>1715</v>
      </c>
    </row>
    <row r="5078" spans="1:4">
      <c r="A5078" t="s">
        <v>6676</v>
      </c>
      <c r="B5078" t="s">
        <v>6</v>
      </c>
      <c r="C5078" t="s">
        <v>6888</v>
      </c>
      <c r="D5078" t="s">
        <v>1702</v>
      </c>
    </row>
    <row r="5079" spans="1:4">
      <c r="A5079" t="s">
        <v>6677</v>
      </c>
      <c r="B5079" t="s">
        <v>6</v>
      </c>
      <c r="C5079" t="s">
        <v>6888</v>
      </c>
      <c r="D5079" t="s">
        <v>1705</v>
      </c>
    </row>
    <row r="5080" spans="1:4">
      <c r="A5080" t="s">
        <v>6678</v>
      </c>
      <c r="B5080" t="s">
        <v>6</v>
      </c>
      <c r="C5080" t="s">
        <v>6888</v>
      </c>
      <c r="D5080" t="s">
        <v>1706</v>
      </c>
    </row>
    <row r="5081" spans="1:4">
      <c r="A5081" t="s">
        <v>6679</v>
      </c>
      <c r="B5081" t="s">
        <v>6</v>
      </c>
      <c r="C5081" t="s">
        <v>6888</v>
      </c>
      <c r="D5081" t="s">
        <v>1707</v>
      </c>
    </row>
    <row r="5082" spans="1:4">
      <c r="A5082" t="s">
        <v>6680</v>
      </c>
      <c r="B5082" t="s">
        <v>6</v>
      </c>
      <c r="C5082" t="s">
        <v>6888</v>
      </c>
      <c r="D5082" t="s">
        <v>1708</v>
      </c>
    </row>
    <row r="5083" spans="1:4">
      <c r="A5083" t="s">
        <v>6681</v>
      </c>
      <c r="B5083" t="s">
        <v>6</v>
      </c>
      <c r="C5083" t="s">
        <v>6888</v>
      </c>
      <c r="D5083" t="s">
        <v>1709</v>
      </c>
    </row>
    <row r="5084" spans="1:4">
      <c r="A5084" t="s">
        <v>6682</v>
      </c>
      <c r="B5084" t="s">
        <v>6</v>
      </c>
      <c r="C5084" t="s">
        <v>6888</v>
      </c>
      <c r="D5084" t="s">
        <v>1710</v>
      </c>
    </row>
    <row r="5085" spans="1:4">
      <c r="A5085" t="s">
        <v>6683</v>
      </c>
      <c r="B5085" t="s">
        <v>6</v>
      </c>
      <c r="C5085" t="s">
        <v>6888</v>
      </c>
      <c r="D5085" t="s">
        <v>1711</v>
      </c>
    </row>
    <row r="5086" spans="1:4">
      <c r="A5086" t="s">
        <v>6684</v>
      </c>
      <c r="B5086" t="s">
        <v>6</v>
      </c>
      <c r="C5086" t="s">
        <v>6888</v>
      </c>
      <c r="D5086" t="s">
        <v>1712</v>
      </c>
    </row>
    <row r="5087" spans="1:4">
      <c r="A5087" t="s">
        <v>6685</v>
      </c>
      <c r="B5087" t="s">
        <v>6</v>
      </c>
      <c r="C5087" t="s">
        <v>6888</v>
      </c>
      <c r="D5087" t="s">
        <v>1713</v>
      </c>
    </row>
    <row r="5088" spans="1:4">
      <c r="A5088" t="s">
        <v>6686</v>
      </c>
      <c r="B5088" t="s">
        <v>6</v>
      </c>
      <c r="C5088" t="s">
        <v>6888</v>
      </c>
      <c r="D5088" t="s">
        <v>1714</v>
      </c>
    </row>
    <row r="5089" spans="1:4">
      <c r="A5089" t="s">
        <v>6687</v>
      </c>
      <c r="B5089" t="s">
        <v>6</v>
      </c>
      <c r="C5089" t="s">
        <v>6888</v>
      </c>
      <c r="D5089" t="s">
        <v>1715</v>
      </c>
    </row>
    <row r="5090" spans="1:4">
      <c r="A5090" t="s">
        <v>6688</v>
      </c>
      <c r="B5090" t="s">
        <v>6</v>
      </c>
      <c r="C5090" t="s">
        <v>6889</v>
      </c>
      <c r="D5090" t="s">
        <v>1702</v>
      </c>
    </row>
    <row r="5091" spans="1:4">
      <c r="A5091" t="s">
        <v>6689</v>
      </c>
      <c r="B5091" t="s">
        <v>6</v>
      </c>
      <c r="C5091" t="s">
        <v>6889</v>
      </c>
      <c r="D5091" t="s">
        <v>1705</v>
      </c>
    </row>
    <row r="5092" spans="1:4">
      <c r="A5092" t="s">
        <v>6690</v>
      </c>
      <c r="B5092" t="s">
        <v>6</v>
      </c>
      <c r="C5092" t="s">
        <v>6889</v>
      </c>
      <c r="D5092" t="s">
        <v>1706</v>
      </c>
    </row>
    <row r="5093" spans="1:4">
      <c r="A5093" t="s">
        <v>6691</v>
      </c>
      <c r="B5093" t="s">
        <v>6</v>
      </c>
      <c r="C5093" t="s">
        <v>6889</v>
      </c>
      <c r="D5093" t="s">
        <v>1707</v>
      </c>
    </row>
    <row r="5094" spans="1:4">
      <c r="A5094" t="s">
        <v>6692</v>
      </c>
      <c r="B5094" t="s">
        <v>6</v>
      </c>
      <c r="C5094" t="s">
        <v>6889</v>
      </c>
      <c r="D5094" t="s">
        <v>1708</v>
      </c>
    </row>
    <row r="5095" spans="1:4">
      <c r="A5095" t="s">
        <v>6693</v>
      </c>
      <c r="B5095" t="s">
        <v>6</v>
      </c>
      <c r="C5095" t="s">
        <v>6889</v>
      </c>
      <c r="D5095" t="s">
        <v>1709</v>
      </c>
    </row>
    <row r="5096" spans="1:4">
      <c r="A5096" t="s">
        <v>6694</v>
      </c>
      <c r="B5096" t="s">
        <v>6</v>
      </c>
      <c r="C5096" t="s">
        <v>6889</v>
      </c>
      <c r="D5096" t="s">
        <v>1710</v>
      </c>
    </row>
    <row r="5097" spans="1:4">
      <c r="A5097" t="s">
        <v>6695</v>
      </c>
      <c r="B5097" t="s">
        <v>6</v>
      </c>
      <c r="C5097" t="s">
        <v>6889</v>
      </c>
      <c r="D5097" t="s">
        <v>1711</v>
      </c>
    </row>
    <row r="5098" spans="1:4">
      <c r="A5098" t="s">
        <v>6696</v>
      </c>
      <c r="B5098" t="s">
        <v>6</v>
      </c>
      <c r="C5098" t="s">
        <v>6889</v>
      </c>
      <c r="D5098" t="s">
        <v>1712</v>
      </c>
    </row>
    <row r="5099" spans="1:4">
      <c r="A5099" t="s">
        <v>6697</v>
      </c>
      <c r="B5099" t="s">
        <v>6</v>
      </c>
      <c r="C5099" t="s">
        <v>6889</v>
      </c>
      <c r="D5099" t="s">
        <v>1713</v>
      </c>
    </row>
    <row r="5100" spans="1:4">
      <c r="A5100" t="s">
        <v>6698</v>
      </c>
      <c r="B5100" t="s">
        <v>6</v>
      </c>
      <c r="C5100" t="s">
        <v>6889</v>
      </c>
      <c r="D5100" t="s">
        <v>1714</v>
      </c>
    </row>
    <row r="5101" spans="1:4">
      <c r="A5101" t="s">
        <v>6699</v>
      </c>
      <c r="B5101" t="s">
        <v>6</v>
      </c>
      <c r="C5101" t="s">
        <v>6889</v>
      </c>
      <c r="D5101" t="s">
        <v>1715</v>
      </c>
    </row>
    <row r="5102" spans="1:4">
      <c r="A5102" t="s">
        <v>6700</v>
      </c>
      <c r="B5102" t="s">
        <v>6</v>
      </c>
      <c r="C5102" t="s">
        <v>6890</v>
      </c>
      <c r="D5102" t="s">
        <v>1702</v>
      </c>
    </row>
    <row r="5103" spans="1:4">
      <c r="A5103" t="s">
        <v>6701</v>
      </c>
      <c r="B5103" t="s">
        <v>6</v>
      </c>
      <c r="C5103" t="s">
        <v>6890</v>
      </c>
      <c r="D5103" t="s">
        <v>1705</v>
      </c>
    </row>
    <row r="5104" spans="1:4">
      <c r="A5104" t="s">
        <v>6702</v>
      </c>
      <c r="B5104" t="s">
        <v>6</v>
      </c>
      <c r="C5104" t="s">
        <v>6890</v>
      </c>
      <c r="D5104" t="s">
        <v>1706</v>
      </c>
    </row>
    <row r="5105" spans="1:4">
      <c r="A5105" t="s">
        <v>6703</v>
      </c>
      <c r="B5105" t="s">
        <v>6</v>
      </c>
      <c r="C5105" t="s">
        <v>6890</v>
      </c>
      <c r="D5105" t="s">
        <v>1707</v>
      </c>
    </row>
    <row r="5106" spans="1:4">
      <c r="A5106" t="s">
        <v>6704</v>
      </c>
      <c r="B5106" t="s">
        <v>6</v>
      </c>
      <c r="C5106" t="s">
        <v>6890</v>
      </c>
      <c r="D5106" t="s">
        <v>1708</v>
      </c>
    </row>
    <row r="5107" spans="1:4">
      <c r="A5107" t="s">
        <v>6705</v>
      </c>
      <c r="B5107" t="s">
        <v>6</v>
      </c>
      <c r="C5107" t="s">
        <v>6890</v>
      </c>
      <c r="D5107" t="s">
        <v>1709</v>
      </c>
    </row>
    <row r="5108" spans="1:4">
      <c r="A5108" t="s">
        <v>6706</v>
      </c>
      <c r="B5108" t="s">
        <v>6</v>
      </c>
      <c r="C5108" t="s">
        <v>6890</v>
      </c>
      <c r="D5108" t="s">
        <v>1710</v>
      </c>
    </row>
    <row r="5109" spans="1:4">
      <c r="A5109" t="s">
        <v>6707</v>
      </c>
      <c r="B5109" t="s">
        <v>6</v>
      </c>
      <c r="C5109" t="s">
        <v>6890</v>
      </c>
      <c r="D5109" t="s">
        <v>1711</v>
      </c>
    </row>
    <row r="5110" spans="1:4">
      <c r="A5110" t="s">
        <v>6708</v>
      </c>
      <c r="B5110" t="s">
        <v>6</v>
      </c>
      <c r="C5110" t="s">
        <v>6890</v>
      </c>
      <c r="D5110" t="s">
        <v>1712</v>
      </c>
    </row>
    <row r="5111" spans="1:4">
      <c r="A5111" t="s">
        <v>6709</v>
      </c>
      <c r="B5111" t="s">
        <v>6</v>
      </c>
      <c r="C5111" t="s">
        <v>6890</v>
      </c>
      <c r="D5111" t="s">
        <v>1713</v>
      </c>
    </row>
    <row r="5112" spans="1:4">
      <c r="A5112" t="s">
        <v>6710</v>
      </c>
      <c r="B5112" t="s">
        <v>6</v>
      </c>
      <c r="C5112" t="s">
        <v>6890</v>
      </c>
      <c r="D5112" t="s">
        <v>1714</v>
      </c>
    </row>
    <row r="5113" spans="1:4">
      <c r="A5113" t="s">
        <v>6711</v>
      </c>
      <c r="B5113" t="s">
        <v>6</v>
      </c>
      <c r="C5113" t="s">
        <v>6890</v>
      </c>
      <c r="D5113" t="s">
        <v>1715</v>
      </c>
    </row>
    <row r="5114" spans="1:4">
      <c r="A5114" t="s">
        <v>6712</v>
      </c>
      <c r="B5114" t="s">
        <v>6</v>
      </c>
      <c r="C5114" t="s">
        <v>6891</v>
      </c>
      <c r="D5114" t="s">
        <v>1702</v>
      </c>
    </row>
    <row r="5115" spans="1:4">
      <c r="A5115" t="s">
        <v>6713</v>
      </c>
      <c r="B5115" t="s">
        <v>6</v>
      </c>
      <c r="C5115" t="s">
        <v>6891</v>
      </c>
      <c r="D5115" t="s">
        <v>1705</v>
      </c>
    </row>
    <row r="5116" spans="1:4">
      <c r="A5116" t="s">
        <v>6714</v>
      </c>
      <c r="B5116" t="s">
        <v>6</v>
      </c>
      <c r="C5116" t="s">
        <v>6891</v>
      </c>
      <c r="D5116" t="s">
        <v>1706</v>
      </c>
    </row>
    <row r="5117" spans="1:4">
      <c r="A5117" t="s">
        <v>6715</v>
      </c>
      <c r="B5117" t="s">
        <v>6</v>
      </c>
      <c r="C5117" t="s">
        <v>6891</v>
      </c>
      <c r="D5117" t="s">
        <v>1707</v>
      </c>
    </row>
    <row r="5118" spans="1:4">
      <c r="A5118" t="s">
        <v>6716</v>
      </c>
      <c r="B5118" t="s">
        <v>6</v>
      </c>
      <c r="C5118" t="s">
        <v>6891</v>
      </c>
      <c r="D5118" t="s">
        <v>1708</v>
      </c>
    </row>
    <row r="5119" spans="1:4">
      <c r="A5119" t="s">
        <v>6717</v>
      </c>
      <c r="B5119" t="s">
        <v>6</v>
      </c>
      <c r="C5119" t="s">
        <v>6891</v>
      </c>
      <c r="D5119" t="s">
        <v>1709</v>
      </c>
    </row>
    <row r="5120" spans="1:4">
      <c r="A5120" t="s">
        <v>6718</v>
      </c>
      <c r="B5120" t="s">
        <v>6</v>
      </c>
      <c r="C5120" t="s">
        <v>6891</v>
      </c>
      <c r="D5120" t="s">
        <v>1710</v>
      </c>
    </row>
    <row r="5121" spans="1:4">
      <c r="A5121" t="s">
        <v>6719</v>
      </c>
      <c r="B5121" t="s">
        <v>6</v>
      </c>
      <c r="C5121" t="s">
        <v>6891</v>
      </c>
      <c r="D5121" t="s">
        <v>1711</v>
      </c>
    </row>
    <row r="5122" spans="1:4">
      <c r="A5122" t="s">
        <v>6720</v>
      </c>
      <c r="B5122" t="s">
        <v>6</v>
      </c>
      <c r="C5122" t="s">
        <v>6891</v>
      </c>
      <c r="D5122" t="s">
        <v>1712</v>
      </c>
    </row>
    <row r="5123" spans="1:4">
      <c r="A5123" t="s">
        <v>6721</v>
      </c>
      <c r="B5123" t="s">
        <v>6</v>
      </c>
      <c r="C5123" t="s">
        <v>6891</v>
      </c>
      <c r="D5123" t="s">
        <v>1713</v>
      </c>
    </row>
    <row r="5124" spans="1:4">
      <c r="A5124" t="s">
        <v>6722</v>
      </c>
      <c r="B5124" t="s">
        <v>6</v>
      </c>
      <c r="C5124" t="s">
        <v>6891</v>
      </c>
      <c r="D5124" t="s">
        <v>1714</v>
      </c>
    </row>
    <row r="5125" spans="1:4">
      <c r="A5125" t="s">
        <v>6723</v>
      </c>
      <c r="B5125" t="s">
        <v>6</v>
      </c>
      <c r="C5125" t="s">
        <v>6891</v>
      </c>
      <c r="D5125" t="s">
        <v>1715</v>
      </c>
    </row>
    <row r="5126" spans="1:4">
      <c r="A5126" t="s">
        <v>6724</v>
      </c>
      <c r="B5126" t="s">
        <v>6</v>
      </c>
      <c r="C5126" t="s">
        <v>6892</v>
      </c>
      <c r="D5126" t="s">
        <v>1702</v>
      </c>
    </row>
    <row r="5127" spans="1:4">
      <c r="A5127" t="s">
        <v>6725</v>
      </c>
      <c r="B5127" t="s">
        <v>6</v>
      </c>
      <c r="C5127" t="s">
        <v>6892</v>
      </c>
      <c r="D5127" t="s">
        <v>1705</v>
      </c>
    </row>
    <row r="5128" spans="1:4">
      <c r="A5128" t="s">
        <v>6726</v>
      </c>
      <c r="B5128" t="s">
        <v>6</v>
      </c>
      <c r="C5128" t="s">
        <v>6892</v>
      </c>
      <c r="D5128" t="s">
        <v>1706</v>
      </c>
    </row>
    <row r="5129" spans="1:4">
      <c r="A5129" t="s">
        <v>6727</v>
      </c>
      <c r="B5129" t="s">
        <v>6</v>
      </c>
      <c r="C5129" t="s">
        <v>6892</v>
      </c>
      <c r="D5129" t="s">
        <v>1707</v>
      </c>
    </row>
    <row r="5130" spans="1:4">
      <c r="A5130" t="s">
        <v>6728</v>
      </c>
      <c r="B5130" t="s">
        <v>6</v>
      </c>
      <c r="C5130" t="s">
        <v>6892</v>
      </c>
      <c r="D5130" t="s">
        <v>1708</v>
      </c>
    </row>
    <row r="5131" spans="1:4">
      <c r="A5131" t="s">
        <v>6729</v>
      </c>
      <c r="B5131" t="s">
        <v>6</v>
      </c>
      <c r="C5131" t="s">
        <v>6892</v>
      </c>
      <c r="D5131" t="s">
        <v>1709</v>
      </c>
    </row>
    <row r="5132" spans="1:4">
      <c r="A5132" t="s">
        <v>6730</v>
      </c>
      <c r="B5132" t="s">
        <v>6</v>
      </c>
      <c r="C5132" t="s">
        <v>6892</v>
      </c>
      <c r="D5132" t="s">
        <v>1710</v>
      </c>
    </row>
    <row r="5133" spans="1:4">
      <c r="A5133" t="s">
        <v>6731</v>
      </c>
      <c r="B5133" t="s">
        <v>6</v>
      </c>
      <c r="C5133" t="s">
        <v>6892</v>
      </c>
      <c r="D5133" t="s">
        <v>1711</v>
      </c>
    </row>
    <row r="5134" spans="1:4">
      <c r="A5134" t="s">
        <v>6732</v>
      </c>
      <c r="B5134" t="s">
        <v>6</v>
      </c>
      <c r="C5134" t="s">
        <v>6892</v>
      </c>
      <c r="D5134" t="s">
        <v>1712</v>
      </c>
    </row>
    <row r="5135" spans="1:4">
      <c r="A5135" t="s">
        <v>6733</v>
      </c>
      <c r="B5135" t="s">
        <v>6</v>
      </c>
      <c r="C5135" t="s">
        <v>6892</v>
      </c>
      <c r="D5135" t="s">
        <v>1713</v>
      </c>
    </row>
    <row r="5136" spans="1:4">
      <c r="A5136" t="s">
        <v>6734</v>
      </c>
      <c r="B5136" t="s">
        <v>6</v>
      </c>
      <c r="C5136" t="s">
        <v>6892</v>
      </c>
      <c r="D5136" t="s">
        <v>1714</v>
      </c>
    </row>
    <row r="5137" spans="1:4">
      <c r="A5137" t="s">
        <v>6735</v>
      </c>
      <c r="B5137" t="s">
        <v>6</v>
      </c>
      <c r="C5137" t="s">
        <v>6892</v>
      </c>
      <c r="D5137" t="s">
        <v>1715</v>
      </c>
    </row>
    <row r="5138" spans="1:4">
      <c r="A5138" t="s">
        <v>6736</v>
      </c>
      <c r="B5138" t="s">
        <v>6</v>
      </c>
      <c r="C5138" t="s">
        <v>6893</v>
      </c>
      <c r="D5138" t="s">
        <v>1702</v>
      </c>
    </row>
    <row r="5139" spans="1:4">
      <c r="A5139" t="s">
        <v>6737</v>
      </c>
      <c r="B5139" t="s">
        <v>6</v>
      </c>
      <c r="C5139" t="s">
        <v>6893</v>
      </c>
      <c r="D5139" t="s">
        <v>1705</v>
      </c>
    </row>
    <row r="5140" spans="1:4">
      <c r="A5140" t="s">
        <v>6738</v>
      </c>
      <c r="B5140" t="s">
        <v>6</v>
      </c>
      <c r="C5140" t="s">
        <v>6893</v>
      </c>
      <c r="D5140" t="s">
        <v>1706</v>
      </c>
    </row>
    <row r="5141" spans="1:4">
      <c r="A5141" t="s">
        <v>6739</v>
      </c>
      <c r="B5141" t="s">
        <v>6</v>
      </c>
      <c r="C5141" t="s">
        <v>6893</v>
      </c>
      <c r="D5141" t="s">
        <v>1707</v>
      </c>
    </row>
    <row r="5142" spans="1:4">
      <c r="A5142" t="s">
        <v>6740</v>
      </c>
      <c r="B5142" t="s">
        <v>6</v>
      </c>
      <c r="C5142" t="s">
        <v>6893</v>
      </c>
      <c r="D5142" t="s">
        <v>1708</v>
      </c>
    </row>
    <row r="5143" spans="1:4">
      <c r="A5143" t="s">
        <v>6741</v>
      </c>
      <c r="B5143" t="s">
        <v>6</v>
      </c>
      <c r="C5143" t="s">
        <v>6893</v>
      </c>
      <c r="D5143" t="s">
        <v>1709</v>
      </c>
    </row>
    <row r="5144" spans="1:4">
      <c r="A5144" t="s">
        <v>6742</v>
      </c>
      <c r="B5144" t="s">
        <v>6</v>
      </c>
      <c r="C5144" t="s">
        <v>6893</v>
      </c>
      <c r="D5144" t="s">
        <v>1710</v>
      </c>
    </row>
    <row r="5145" spans="1:4">
      <c r="A5145" t="s">
        <v>6743</v>
      </c>
      <c r="B5145" t="s">
        <v>6</v>
      </c>
      <c r="C5145" t="s">
        <v>6893</v>
      </c>
      <c r="D5145" t="s">
        <v>1711</v>
      </c>
    </row>
    <row r="5146" spans="1:4">
      <c r="A5146" t="s">
        <v>6744</v>
      </c>
      <c r="B5146" t="s">
        <v>6</v>
      </c>
      <c r="C5146" t="s">
        <v>6893</v>
      </c>
      <c r="D5146" t="s">
        <v>1712</v>
      </c>
    </row>
    <row r="5147" spans="1:4">
      <c r="A5147" t="s">
        <v>6745</v>
      </c>
      <c r="B5147" t="s">
        <v>6</v>
      </c>
      <c r="C5147" t="s">
        <v>6893</v>
      </c>
      <c r="D5147" t="s">
        <v>1713</v>
      </c>
    </row>
    <row r="5148" spans="1:4">
      <c r="A5148" t="s">
        <v>6746</v>
      </c>
      <c r="B5148" t="s">
        <v>6</v>
      </c>
      <c r="C5148" t="s">
        <v>6893</v>
      </c>
      <c r="D5148" t="s">
        <v>1714</v>
      </c>
    </row>
    <row r="5149" spans="1:4">
      <c r="A5149" t="s">
        <v>6747</v>
      </c>
      <c r="B5149" t="s">
        <v>6</v>
      </c>
      <c r="C5149" t="s">
        <v>6893</v>
      </c>
      <c r="D5149" t="s">
        <v>1715</v>
      </c>
    </row>
    <row r="5150" spans="1:4">
      <c r="A5150" t="s">
        <v>6748</v>
      </c>
      <c r="B5150" t="s">
        <v>6</v>
      </c>
      <c r="C5150" t="s">
        <v>6894</v>
      </c>
      <c r="D5150" t="s">
        <v>1702</v>
      </c>
    </row>
    <row r="5151" spans="1:4">
      <c r="A5151" t="s">
        <v>6749</v>
      </c>
      <c r="B5151" t="s">
        <v>6</v>
      </c>
      <c r="C5151" t="s">
        <v>6894</v>
      </c>
      <c r="D5151" t="s">
        <v>1705</v>
      </c>
    </row>
    <row r="5152" spans="1:4">
      <c r="A5152" t="s">
        <v>6750</v>
      </c>
      <c r="B5152" t="s">
        <v>6</v>
      </c>
      <c r="C5152" t="s">
        <v>6894</v>
      </c>
      <c r="D5152" t="s">
        <v>1706</v>
      </c>
    </row>
    <row r="5153" spans="1:4">
      <c r="A5153" t="s">
        <v>6751</v>
      </c>
      <c r="B5153" t="s">
        <v>6</v>
      </c>
      <c r="C5153" t="s">
        <v>6894</v>
      </c>
      <c r="D5153" t="s">
        <v>1707</v>
      </c>
    </row>
    <row r="5154" spans="1:4">
      <c r="A5154" t="s">
        <v>6752</v>
      </c>
      <c r="B5154" t="s">
        <v>6</v>
      </c>
      <c r="C5154" t="s">
        <v>6894</v>
      </c>
      <c r="D5154" t="s">
        <v>1708</v>
      </c>
    </row>
    <row r="5155" spans="1:4">
      <c r="A5155" t="s">
        <v>6753</v>
      </c>
      <c r="B5155" t="s">
        <v>6</v>
      </c>
      <c r="C5155" t="s">
        <v>6894</v>
      </c>
      <c r="D5155" t="s">
        <v>1709</v>
      </c>
    </row>
    <row r="5156" spans="1:4">
      <c r="A5156" t="s">
        <v>6754</v>
      </c>
      <c r="B5156" t="s">
        <v>6</v>
      </c>
      <c r="C5156" t="s">
        <v>6894</v>
      </c>
      <c r="D5156" t="s">
        <v>1710</v>
      </c>
    </row>
    <row r="5157" spans="1:4">
      <c r="A5157" t="s">
        <v>6755</v>
      </c>
      <c r="B5157" t="s">
        <v>6</v>
      </c>
      <c r="C5157" t="s">
        <v>6894</v>
      </c>
      <c r="D5157" t="s">
        <v>1711</v>
      </c>
    </row>
    <row r="5158" spans="1:4">
      <c r="A5158" t="s">
        <v>6756</v>
      </c>
      <c r="B5158" t="s">
        <v>6</v>
      </c>
      <c r="C5158" t="s">
        <v>6894</v>
      </c>
      <c r="D5158" t="s">
        <v>1712</v>
      </c>
    </row>
    <row r="5159" spans="1:4">
      <c r="A5159" t="s">
        <v>6757</v>
      </c>
      <c r="B5159" t="s">
        <v>6</v>
      </c>
      <c r="C5159" t="s">
        <v>6894</v>
      </c>
      <c r="D5159" t="s">
        <v>1713</v>
      </c>
    </row>
    <row r="5160" spans="1:4">
      <c r="A5160" t="s">
        <v>6758</v>
      </c>
      <c r="B5160" t="s">
        <v>6</v>
      </c>
      <c r="C5160" t="s">
        <v>6894</v>
      </c>
      <c r="D5160" t="s">
        <v>1714</v>
      </c>
    </row>
    <row r="5161" spans="1:4">
      <c r="A5161" t="s">
        <v>6759</v>
      </c>
      <c r="B5161" t="s">
        <v>6</v>
      </c>
      <c r="C5161" t="s">
        <v>6894</v>
      </c>
      <c r="D5161" t="s">
        <v>1715</v>
      </c>
    </row>
    <row r="5162" spans="1:4">
      <c r="A5162" t="s">
        <v>6760</v>
      </c>
      <c r="B5162" t="s">
        <v>6</v>
      </c>
      <c r="C5162" t="s">
        <v>6895</v>
      </c>
      <c r="D5162" t="s">
        <v>1702</v>
      </c>
    </row>
    <row r="5163" spans="1:4">
      <c r="A5163" t="s">
        <v>6761</v>
      </c>
      <c r="B5163" t="s">
        <v>6</v>
      </c>
      <c r="C5163" t="s">
        <v>6895</v>
      </c>
      <c r="D5163" t="s">
        <v>1705</v>
      </c>
    </row>
    <row r="5164" spans="1:4">
      <c r="A5164" t="s">
        <v>6762</v>
      </c>
      <c r="B5164" t="s">
        <v>6</v>
      </c>
      <c r="C5164" t="s">
        <v>6895</v>
      </c>
      <c r="D5164" t="s">
        <v>1706</v>
      </c>
    </row>
    <row r="5165" spans="1:4">
      <c r="A5165" t="s">
        <v>6763</v>
      </c>
      <c r="B5165" t="s">
        <v>6</v>
      </c>
      <c r="C5165" t="s">
        <v>6895</v>
      </c>
      <c r="D5165" t="s">
        <v>1707</v>
      </c>
    </row>
    <row r="5166" spans="1:4">
      <c r="A5166" t="s">
        <v>6764</v>
      </c>
      <c r="B5166" t="s">
        <v>6</v>
      </c>
      <c r="C5166" t="s">
        <v>6895</v>
      </c>
      <c r="D5166" t="s">
        <v>1708</v>
      </c>
    </row>
    <row r="5167" spans="1:4">
      <c r="A5167" t="s">
        <v>6765</v>
      </c>
      <c r="B5167" t="s">
        <v>6</v>
      </c>
      <c r="C5167" t="s">
        <v>6895</v>
      </c>
      <c r="D5167" t="s">
        <v>1709</v>
      </c>
    </row>
    <row r="5168" spans="1:4">
      <c r="A5168" t="s">
        <v>6766</v>
      </c>
      <c r="B5168" t="s">
        <v>6</v>
      </c>
      <c r="C5168" t="s">
        <v>6895</v>
      </c>
      <c r="D5168" t="s">
        <v>1710</v>
      </c>
    </row>
    <row r="5169" spans="1:4">
      <c r="A5169" t="s">
        <v>6767</v>
      </c>
      <c r="B5169" t="s">
        <v>6</v>
      </c>
      <c r="C5169" t="s">
        <v>6895</v>
      </c>
      <c r="D5169" t="s">
        <v>1711</v>
      </c>
    </row>
    <row r="5170" spans="1:4">
      <c r="A5170" t="s">
        <v>6768</v>
      </c>
      <c r="B5170" t="s">
        <v>6</v>
      </c>
      <c r="C5170" t="s">
        <v>6895</v>
      </c>
      <c r="D5170" t="s">
        <v>1712</v>
      </c>
    </row>
    <row r="5171" spans="1:4">
      <c r="A5171" t="s">
        <v>6769</v>
      </c>
      <c r="B5171" t="s">
        <v>6</v>
      </c>
      <c r="C5171" t="s">
        <v>6895</v>
      </c>
      <c r="D5171" t="s">
        <v>1713</v>
      </c>
    </row>
    <row r="5172" spans="1:4">
      <c r="A5172" t="s">
        <v>6770</v>
      </c>
      <c r="B5172" t="s">
        <v>6</v>
      </c>
      <c r="C5172" t="s">
        <v>6895</v>
      </c>
      <c r="D5172" t="s">
        <v>1714</v>
      </c>
    </row>
    <row r="5173" spans="1:4">
      <c r="A5173" t="s">
        <v>6771</v>
      </c>
      <c r="B5173" t="s">
        <v>6</v>
      </c>
      <c r="C5173" t="s">
        <v>6895</v>
      </c>
      <c r="D5173" t="s">
        <v>1715</v>
      </c>
    </row>
    <row r="5174" spans="1:4">
      <c r="A5174" t="s">
        <v>6772</v>
      </c>
      <c r="B5174" t="s">
        <v>6</v>
      </c>
      <c r="C5174" t="s">
        <v>6896</v>
      </c>
      <c r="D5174" t="s">
        <v>1702</v>
      </c>
    </row>
    <row r="5175" spans="1:4">
      <c r="A5175" t="s">
        <v>6773</v>
      </c>
      <c r="B5175" t="s">
        <v>6</v>
      </c>
      <c r="C5175" t="s">
        <v>6896</v>
      </c>
      <c r="D5175" t="s">
        <v>1705</v>
      </c>
    </row>
    <row r="5176" spans="1:4">
      <c r="A5176" t="s">
        <v>6774</v>
      </c>
      <c r="B5176" t="s">
        <v>6</v>
      </c>
      <c r="C5176" t="s">
        <v>6896</v>
      </c>
      <c r="D5176" t="s">
        <v>1706</v>
      </c>
    </row>
    <row r="5177" spans="1:4">
      <c r="A5177" t="s">
        <v>6775</v>
      </c>
      <c r="B5177" t="s">
        <v>6</v>
      </c>
      <c r="C5177" t="s">
        <v>6896</v>
      </c>
      <c r="D5177" t="s">
        <v>1707</v>
      </c>
    </row>
    <row r="5178" spans="1:4">
      <c r="A5178" t="s">
        <v>6776</v>
      </c>
      <c r="B5178" t="s">
        <v>6</v>
      </c>
      <c r="C5178" t="s">
        <v>6896</v>
      </c>
      <c r="D5178" t="s">
        <v>1708</v>
      </c>
    </row>
    <row r="5179" spans="1:4">
      <c r="A5179" t="s">
        <v>6777</v>
      </c>
      <c r="B5179" t="s">
        <v>6</v>
      </c>
      <c r="C5179" t="s">
        <v>6896</v>
      </c>
      <c r="D5179" t="s">
        <v>1709</v>
      </c>
    </row>
    <row r="5180" spans="1:4">
      <c r="A5180" t="s">
        <v>6778</v>
      </c>
      <c r="B5180" t="s">
        <v>6</v>
      </c>
      <c r="C5180" t="s">
        <v>6896</v>
      </c>
      <c r="D5180" t="s">
        <v>1710</v>
      </c>
    </row>
    <row r="5181" spans="1:4">
      <c r="A5181" t="s">
        <v>6779</v>
      </c>
      <c r="B5181" t="s">
        <v>6</v>
      </c>
      <c r="C5181" t="s">
        <v>6896</v>
      </c>
      <c r="D5181" t="s">
        <v>1711</v>
      </c>
    </row>
    <row r="5182" spans="1:4">
      <c r="A5182" t="s">
        <v>6780</v>
      </c>
      <c r="B5182" t="s">
        <v>6</v>
      </c>
      <c r="C5182" t="s">
        <v>6896</v>
      </c>
      <c r="D5182" t="s">
        <v>1712</v>
      </c>
    </row>
    <row r="5183" spans="1:4">
      <c r="A5183" t="s">
        <v>6781</v>
      </c>
      <c r="B5183" t="s">
        <v>6</v>
      </c>
      <c r="C5183" t="s">
        <v>6896</v>
      </c>
      <c r="D5183" t="s">
        <v>1713</v>
      </c>
    </row>
    <row r="5184" spans="1:4">
      <c r="A5184" t="s">
        <v>6782</v>
      </c>
      <c r="B5184" t="s">
        <v>6</v>
      </c>
      <c r="C5184" t="s">
        <v>6896</v>
      </c>
      <c r="D5184" t="s">
        <v>1714</v>
      </c>
    </row>
    <row r="5185" spans="1:4">
      <c r="A5185" t="s">
        <v>6783</v>
      </c>
      <c r="B5185" t="s">
        <v>6</v>
      </c>
      <c r="C5185" t="s">
        <v>6896</v>
      </c>
      <c r="D5185" t="s">
        <v>1715</v>
      </c>
    </row>
    <row r="5186" spans="1:4">
      <c r="A5186" t="s">
        <v>6784</v>
      </c>
      <c r="B5186" t="s">
        <v>6</v>
      </c>
      <c r="C5186" t="s">
        <v>6897</v>
      </c>
      <c r="D5186" t="s">
        <v>1702</v>
      </c>
    </row>
    <row r="5187" spans="1:4">
      <c r="A5187" t="s">
        <v>6785</v>
      </c>
      <c r="B5187" t="s">
        <v>6</v>
      </c>
      <c r="C5187" t="s">
        <v>6897</v>
      </c>
      <c r="D5187" t="s">
        <v>1705</v>
      </c>
    </row>
    <row r="5188" spans="1:4">
      <c r="A5188" t="s">
        <v>6786</v>
      </c>
      <c r="B5188" t="s">
        <v>6</v>
      </c>
      <c r="C5188" t="s">
        <v>6897</v>
      </c>
      <c r="D5188" t="s">
        <v>1706</v>
      </c>
    </row>
    <row r="5189" spans="1:4">
      <c r="A5189" t="s">
        <v>6787</v>
      </c>
      <c r="B5189" t="s">
        <v>6</v>
      </c>
      <c r="C5189" t="s">
        <v>6897</v>
      </c>
      <c r="D5189" t="s">
        <v>1707</v>
      </c>
    </row>
    <row r="5190" spans="1:4">
      <c r="A5190" t="s">
        <v>6788</v>
      </c>
      <c r="B5190" t="s">
        <v>6</v>
      </c>
      <c r="C5190" t="s">
        <v>6897</v>
      </c>
      <c r="D5190" t="s">
        <v>1708</v>
      </c>
    </row>
    <row r="5191" spans="1:4">
      <c r="A5191" t="s">
        <v>6789</v>
      </c>
      <c r="B5191" t="s">
        <v>6</v>
      </c>
      <c r="C5191" t="s">
        <v>6897</v>
      </c>
      <c r="D5191" t="s">
        <v>1709</v>
      </c>
    </row>
    <row r="5192" spans="1:4">
      <c r="A5192" t="s">
        <v>6790</v>
      </c>
      <c r="B5192" t="s">
        <v>6</v>
      </c>
      <c r="C5192" t="s">
        <v>6897</v>
      </c>
      <c r="D5192" t="s">
        <v>1710</v>
      </c>
    </row>
    <row r="5193" spans="1:4">
      <c r="A5193" t="s">
        <v>6791</v>
      </c>
      <c r="B5193" t="s">
        <v>6</v>
      </c>
      <c r="C5193" t="s">
        <v>6897</v>
      </c>
      <c r="D5193" t="s">
        <v>1711</v>
      </c>
    </row>
    <row r="5194" spans="1:4">
      <c r="A5194" t="s">
        <v>6792</v>
      </c>
      <c r="B5194" t="s">
        <v>6</v>
      </c>
      <c r="C5194" t="s">
        <v>6897</v>
      </c>
      <c r="D5194" t="s">
        <v>1712</v>
      </c>
    </row>
    <row r="5195" spans="1:4">
      <c r="A5195" t="s">
        <v>6793</v>
      </c>
      <c r="B5195" t="s">
        <v>6</v>
      </c>
      <c r="C5195" t="s">
        <v>6897</v>
      </c>
      <c r="D5195" t="s">
        <v>1713</v>
      </c>
    </row>
    <row r="5196" spans="1:4">
      <c r="A5196" t="s">
        <v>6794</v>
      </c>
      <c r="B5196" t="s">
        <v>6</v>
      </c>
      <c r="C5196" t="s">
        <v>6897</v>
      </c>
      <c r="D5196" t="s">
        <v>1714</v>
      </c>
    </row>
    <row r="5197" spans="1:4">
      <c r="A5197" t="s">
        <v>6795</v>
      </c>
      <c r="B5197" t="s">
        <v>6</v>
      </c>
      <c r="C5197" t="s">
        <v>6897</v>
      </c>
      <c r="D5197" t="s">
        <v>1715</v>
      </c>
    </row>
    <row r="5198" spans="1:4">
      <c r="A5198" t="s">
        <v>6796</v>
      </c>
      <c r="B5198" t="s">
        <v>6</v>
      </c>
      <c r="C5198" t="s">
        <v>6898</v>
      </c>
      <c r="D5198" t="s">
        <v>1702</v>
      </c>
    </row>
    <row r="5199" spans="1:4">
      <c r="A5199" t="s">
        <v>6797</v>
      </c>
      <c r="B5199" t="s">
        <v>6</v>
      </c>
      <c r="C5199" t="s">
        <v>6898</v>
      </c>
      <c r="D5199" t="s">
        <v>1705</v>
      </c>
    </row>
    <row r="5200" spans="1:4">
      <c r="A5200" t="s">
        <v>6798</v>
      </c>
      <c r="B5200" t="s">
        <v>6</v>
      </c>
      <c r="C5200" t="s">
        <v>6898</v>
      </c>
      <c r="D5200" t="s">
        <v>1706</v>
      </c>
    </row>
    <row r="5201" spans="1:4">
      <c r="A5201" t="s">
        <v>6799</v>
      </c>
      <c r="B5201" t="s">
        <v>6</v>
      </c>
      <c r="C5201" t="s">
        <v>6898</v>
      </c>
      <c r="D5201" t="s">
        <v>1707</v>
      </c>
    </row>
    <row r="5202" spans="1:4">
      <c r="A5202" t="s">
        <v>6800</v>
      </c>
      <c r="B5202" t="s">
        <v>6</v>
      </c>
      <c r="C5202" t="s">
        <v>6898</v>
      </c>
      <c r="D5202" t="s">
        <v>1708</v>
      </c>
    </row>
    <row r="5203" spans="1:4">
      <c r="A5203" t="s">
        <v>6801</v>
      </c>
      <c r="B5203" t="s">
        <v>6</v>
      </c>
      <c r="C5203" t="s">
        <v>6898</v>
      </c>
      <c r="D5203" t="s">
        <v>1709</v>
      </c>
    </row>
    <row r="5204" spans="1:4">
      <c r="A5204" t="s">
        <v>6802</v>
      </c>
      <c r="B5204" t="s">
        <v>6</v>
      </c>
      <c r="C5204" t="s">
        <v>6898</v>
      </c>
      <c r="D5204" t="s">
        <v>1710</v>
      </c>
    </row>
    <row r="5205" spans="1:4">
      <c r="A5205" t="s">
        <v>6803</v>
      </c>
      <c r="B5205" t="s">
        <v>6</v>
      </c>
      <c r="C5205" t="s">
        <v>6898</v>
      </c>
      <c r="D5205" t="s">
        <v>1711</v>
      </c>
    </row>
    <row r="5206" spans="1:4">
      <c r="A5206" t="s">
        <v>6804</v>
      </c>
      <c r="B5206" t="s">
        <v>6</v>
      </c>
      <c r="C5206" t="s">
        <v>6898</v>
      </c>
      <c r="D5206" t="s">
        <v>1712</v>
      </c>
    </row>
    <row r="5207" spans="1:4">
      <c r="A5207" t="s">
        <v>6805</v>
      </c>
      <c r="B5207" t="s">
        <v>6</v>
      </c>
      <c r="C5207" t="s">
        <v>6898</v>
      </c>
      <c r="D5207" t="s">
        <v>1713</v>
      </c>
    </row>
    <row r="5208" spans="1:4">
      <c r="A5208" t="s">
        <v>6806</v>
      </c>
      <c r="B5208" t="s">
        <v>6</v>
      </c>
      <c r="C5208" t="s">
        <v>6898</v>
      </c>
      <c r="D5208" t="s">
        <v>1714</v>
      </c>
    </row>
    <row r="5209" spans="1:4">
      <c r="A5209" t="s">
        <v>6807</v>
      </c>
      <c r="B5209" t="s">
        <v>6</v>
      </c>
      <c r="C5209" t="s">
        <v>6898</v>
      </c>
      <c r="D5209" t="s">
        <v>1715</v>
      </c>
    </row>
    <row r="5210" spans="1:4">
      <c r="A5210" t="s">
        <v>6808</v>
      </c>
      <c r="B5210" t="s">
        <v>6</v>
      </c>
      <c r="C5210" t="s">
        <v>6899</v>
      </c>
      <c r="D5210" t="s">
        <v>1702</v>
      </c>
    </row>
    <row r="5211" spans="1:4">
      <c r="A5211" t="s">
        <v>6809</v>
      </c>
      <c r="B5211" t="s">
        <v>6</v>
      </c>
      <c r="C5211" t="s">
        <v>6899</v>
      </c>
      <c r="D5211" t="s">
        <v>1705</v>
      </c>
    </row>
    <row r="5212" spans="1:4">
      <c r="A5212" t="s">
        <v>6810</v>
      </c>
      <c r="B5212" t="s">
        <v>6</v>
      </c>
      <c r="C5212" t="s">
        <v>6899</v>
      </c>
      <c r="D5212" t="s">
        <v>1706</v>
      </c>
    </row>
    <row r="5213" spans="1:4">
      <c r="A5213" t="s">
        <v>6811</v>
      </c>
      <c r="B5213" t="s">
        <v>6</v>
      </c>
      <c r="C5213" t="s">
        <v>6899</v>
      </c>
      <c r="D5213" t="s">
        <v>1707</v>
      </c>
    </row>
    <row r="5214" spans="1:4">
      <c r="A5214" t="s">
        <v>6812</v>
      </c>
      <c r="B5214" t="s">
        <v>6</v>
      </c>
      <c r="C5214" t="s">
        <v>6899</v>
      </c>
      <c r="D5214" t="s">
        <v>1708</v>
      </c>
    </row>
    <row r="5215" spans="1:4">
      <c r="A5215" t="s">
        <v>6813</v>
      </c>
      <c r="B5215" t="s">
        <v>6</v>
      </c>
      <c r="C5215" t="s">
        <v>6899</v>
      </c>
      <c r="D5215" t="s">
        <v>1709</v>
      </c>
    </row>
    <row r="5216" spans="1:4">
      <c r="A5216" t="s">
        <v>6814</v>
      </c>
      <c r="B5216" t="s">
        <v>6</v>
      </c>
      <c r="C5216" t="s">
        <v>6899</v>
      </c>
      <c r="D5216" t="s">
        <v>1710</v>
      </c>
    </row>
    <row r="5217" spans="1:4">
      <c r="A5217" t="s">
        <v>6815</v>
      </c>
      <c r="B5217" t="s">
        <v>6</v>
      </c>
      <c r="C5217" t="s">
        <v>6899</v>
      </c>
      <c r="D5217" t="s">
        <v>1711</v>
      </c>
    </row>
    <row r="5218" spans="1:4">
      <c r="A5218" t="s">
        <v>6816</v>
      </c>
      <c r="B5218" t="s">
        <v>6</v>
      </c>
      <c r="C5218" t="s">
        <v>6899</v>
      </c>
      <c r="D5218" t="s">
        <v>1712</v>
      </c>
    </row>
    <row r="5219" spans="1:4">
      <c r="A5219" t="s">
        <v>6817</v>
      </c>
      <c r="B5219" t="s">
        <v>6</v>
      </c>
      <c r="C5219" t="s">
        <v>6899</v>
      </c>
      <c r="D5219" t="s">
        <v>1713</v>
      </c>
    </row>
    <row r="5220" spans="1:4">
      <c r="A5220" t="s">
        <v>6818</v>
      </c>
      <c r="B5220" t="s">
        <v>6</v>
      </c>
      <c r="C5220" t="s">
        <v>6899</v>
      </c>
      <c r="D5220" t="s">
        <v>1714</v>
      </c>
    </row>
    <row r="5221" spans="1:4">
      <c r="A5221" t="s">
        <v>6819</v>
      </c>
      <c r="B5221" t="s">
        <v>6</v>
      </c>
      <c r="C5221" t="s">
        <v>6899</v>
      </c>
      <c r="D5221" t="s">
        <v>1715</v>
      </c>
    </row>
    <row r="5222" spans="1:4">
      <c r="A5222" t="s">
        <v>6820</v>
      </c>
      <c r="B5222" t="s">
        <v>6</v>
      </c>
      <c r="C5222" t="s">
        <v>6900</v>
      </c>
      <c r="D5222" t="s">
        <v>1702</v>
      </c>
    </row>
    <row r="5223" spans="1:4">
      <c r="A5223" t="s">
        <v>6821</v>
      </c>
      <c r="B5223" t="s">
        <v>6</v>
      </c>
      <c r="C5223" t="s">
        <v>6900</v>
      </c>
      <c r="D5223" t="s">
        <v>1705</v>
      </c>
    </row>
    <row r="5224" spans="1:4">
      <c r="A5224" t="s">
        <v>6822</v>
      </c>
      <c r="B5224" t="s">
        <v>6</v>
      </c>
      <c r="C5224" t="s">
        <v>6900</v>
      </c>
      <c r="D5224" t="s">
        <v>1706</v>
      </c>
    </row>
    <row r="5225" spans="1:4">
      <c r="A5225" t="s">
        <v>6823</v>
      </c>
      <c r="B5225" t="s">
        <v>6</v>
      </c>
      <c r="C5225" t="s">
        <v>6900</v>
      </c>
      <c r="D5225" t="s">
        <v>1707</v>
      </c>
    </row>
    <row r="5226" spans="1:4">
      <c r="A5226" t="s">
        <v>6824</v>
      </c>
      <c r="B5226" t="s">
        <v>6</v>
      </c>
      <c r="C5226" t="s">
        <v>6900</v>
      </c>
      <c r="D5226" t="s">
        <v>1708</v>
      </c>
    </row>
    <row r="5227" spans="1:4">
      <c r="A5227" t="s">
        <v>6825</v>
      </c>
      <c r="B5227" t="s">
        <v>6</v>
      </c>
      <c r="C5227" t="s">
        <v>6900</v>
      </c>
      <c r="D5227" t="s">
        <v>1709</v>
      </c>
    </row>
    <row r="5228" spans="1:4">
      <c r="A5228" t="s">
        <v>6826</v>
      </c>
      <c r="B5228" t="s">
        <v>6</v>
      </c>
      <c r="C5228" t="s">
        <v>6900</v>
      </c>
      <c r="D5228" t="s">
        <v>1710</v>
      </c>
    </row>
    <row r="5229" spans="1:4">
      <c r="A5229" t="s">
        <v>6827</v>
      </c>
      <c r="B5229" t="s">
        <v>6</v>
      </c>
      <c r="C5229" t="s">
        <v>6900</v>
      </c>
      <c r="D5229" t="s">
        <v>1711</v>
      </c>
    </row>
    <row r="5230" spans="1:4">
      <c r="A5230" t="s">
        <v>6828</v>
      </c>
      <c r="B5230" t="s">
        <v>6</v>
      </c>
      <c r="C5230" t="s">
        <v>6900</v>
      </c>
      <c r="D5230" t="s">
        <v>1712</v>
      </c>
    </row>
    <row r="5231" spans="1:4">
      <c r="A5231" t="s">
        <v>6829</v>
      </c>
      <c r="B5231" t="s">
        <v>6</v>
      </c>
      <c r="C5231" t="s">
        <v>6900</v>
      </c>
      <c r="D5231" t="s">
        <v>1713</v>
      </c>
    </row>
    <row r="5232" spans="1:4">
      <c r="A5232" t="s">
        <v>6830</v>
      </c>
      <c r="B5232" t="s">
        <v>6</v>
      </c>
      <c r="C5232" t="s">
        <v>6900</v>
      </c>
      <c r="D5232" t="s">
        <v>1714</v>
      </c>
    </row>
    <row r="5233" spans="1:4">
      <c r="A5233" t="s">
        <v>6831</v>
      </c>
      <c r="B5233" t="s">
        <v>6</v>
      </c>
      <c r="C5233" t="s">
        <v>6900</v>
      </c>
      <c r="D5233" t="s">
        <v>1715</v>
      </c>
    </row>
    <row r="5234" spans="1:4">
      <c r="A5234" t="s">
        <v>6832</v>
      </c>
      <c r="B5234" t="s">
        <v>6</v>
      </c>
      <c r="C5234" t="s">
        <v>6901</v>
      </c>
      <c r="D5234" t="s">
        <v>1702</v>
      </c>
    </row>
    <row r="5235" spans="1:4">
      <c r="A5235" t="s">
        <v>6833</v>
      </c>
      <c r="B5235" t="s">
        <v>6</v>
      </c>
      <c r="C5235" t="s">
        <v>6901</v>
      </c>
      <c r="D5235" t="s">
        <v>1705</v>
      </c>
    </row>
    <row r="5236" spans="1:4">
      <c r="A5236" t="s">
        <v>6834</v>
      </c>
      <c r="B5236" t="s">
        <v>6</v>
      </c>
      <c r="C5236" t="s">
        <v>6901</v>
      </c>
      <c r="D5236" t="s">
        <v>1706</v>
      </c>
    </row>
    <row r="5237" spans="1:4">
      <c r="A5237" t="s">
        <v>6835</v>
      </c>
      <c r="B5237" t="s">
        <v>6</v>
      </c>
      <c r="C5237" t="s">
        <v>6901</v>
      </c>
      <c r="D5237" t="s">
        <v>1707</v>
      </c>
    </row>
    <row r="5238" spans="1:4">
      <c r="A5238" t="s">
        <v>6836</v>
      </c>
      <c r="B5238" t="s">
        <v>6</v>
      </c>
      <c r="C5238" t="s">
        <v>6901</v>
      </c>
      <c r="D5238" t="s">
        <v>1708</v>
      </c>
    </row>
    <row r="5239" spans="1:4">
      <c r="A5239" t="s">
        <v>6837</v>
      </c>
      <c r="B5239" t="s">
        <v>6</v>
      </c>
      <c r="C5239" t="s">
        <v>6901</v>
      </c>
      <c r="D5239" t="s">
        <v>1709</v>
      </c>
    </row>
    <row r="5240" spans="1:4">
      <c r="A5240" t="s">
        <v>6838</v>
      </c>
      <c r="B5240" t="s">
        <v>6</v>
      </c>
      <c r="C5240" t="s">
        <v>6901</v>
      </c>
      <c r="D5240" t="s">
        <v>1710</v>
      </c>
    </row>
    <row r="5241" spans="1:4">
      <c r="A5241" t="s">
        <v>6839</v>
      </c>
      <c r="B5241" t="s">
        <v>6</v>
      </c>
      <c r="C5241" t="s">
        <v>6901</v>
      </c>
      <c r="D5241" t="s">
        <v>1711</v>
      </c>
    </row>
    <row r="5242" spans="1:4">
      <c r="A5242" t="s">
        <v>6840</v>
      </c>
      <c r="B5242" t="s">
        <v>6</v>
      </c>
      <c r="C5242" t="s">
        <v>6901</v>
      </c>
      <c r="D5242" t="s">
        <v>1712</v>
      </c>
    </row>
    <row r="5243" spans="1:4">
      <c r="A5243" t="s">
        <v>6841</v>
      </c>
      <c r="B5243" t="s">
        <v>6</v>
      </c>
      <c r="C5243" t="s">
        <v>6901</v>
      </c>
      <c r="D5243" t="s">
        <v>1713</v>
      </c>
    </row>
    <row r="5244" spans="1:4">
      <c r="A5244" t="s">
        <v>6842</v>
      </c>
      <c r="B5244" t="s">
        <v>6</v>
      </c>
      <c r="C5244" t="s">
        <v>6901</v>
      </c>
      <c r="D5244" t="s">
        <v>1714</v>
      </c>
    </row>
    <row r="5245" spans="1:4">
      <c r="A5245" t="s">
        <v>6843</v>
      </c>
      <c r="B5245" t="s">
        <v>6</v>
      </c>
      <c r="C5245" t="s">
        <v>6901</v>
      </c>
      <c r="D5245" t="s">
        <v>1715</v>
      </c>
    </row>
    <row r="5246" spans="1:4">
      <c r="A5246" t="s">
        <v>6844</v>
      </c>
      <c r="B5246" t="s">
        <v>6</v>
      </c>
      <c r="C5246" t="s">
        <v>6902</v>
      </c>
      <c r="D5246" t="s">
        <v>1702</v>
      </c>
    </row>
    <row r="5247" spans="1:4">
      <c r="A5247" t="s">
        <v>6845</v>
      </c>
      <c r="B5247" t="s">
        <v>6</v>
      </c>
      <c r="C5247" t="s">
        <v>6902</v>
      </c>
      <c r="D5247" t="s">
        <v>1705</v>
      </c>
    </row>
    <row r="5248" spans="1:4">
      <c r="A5248" t="s">
        <v>6846</v>
      </c>
      <c r="B5248" t="s">
        <v>6</v>
      </c>
      <c r="C5248" t="s">
        <v>6902</v>
      </c>
      <c r="D5248" t="s">
        <v>1706</v>
      </c>
    </row>
    <row r="5249" spans="1:4">
      <c r="A5249" t="s">
        <v>6847</v>
      </c>
      <c r="B5249" t="s">
        <v>6</v>
      </c>
      <c r="C5249" t="s">
        <v>6902</v>
      </c>
      <c r="D5249" t="s">
        <v>1707</v>
      </c>
    </row>
    <row r="5250" spans="1:4">
      <c r="A5250" t="s">
        <v>6848</v>
      </c>
      <c r="B5250" t="s">
        <v>6</v>
      </c>
      <c r="C5250" t="s">
        <v>6902</v>
      </c>
      <c r="D5250" t="s">
        <v>1708</v>
      </c>
    </row>
    <row r="5251" spans="1:4">
      <c r="A5251" t="s">
        <v>6849</v>
      </c>
      <c r="B5251" t="s">
        <v>6</v>
      </c>
      <c r="C5251" t="s">
        <v>6902</v>
      </c>
      <c r="D5251" t="s">
        <v>1709</v>
      </c>
    </row>
    <row r="5252" spans="1:4">
      <c r="A5252" t="s">
        <v>6850</v>
      </c>
      <c r="B5252" t="s">
        <v>6</v>
      </c>
      <c r="C5252" t="s">
        <v>6902</v>
      </c>
      <c r="D5252" t="s">
        <v>1710</v>
      </c>
    </row>
    <row r="5253" spans="1:4">
      <c r="A5253" t="s">
        <v>6851</v>
      </c>
      <c r="B5253" t="s">
        <v>6</v>
      </c>
      <c r="C5253" t="s">
        <v>6902</v>
      </c>
      <c r="D5253" t="s">
        <v>1711</v>
      </c>
    </row>
    <row r="5254" spans="1:4">
      <c r="A5254" t="s">
        <v>6852</v>
      </c>
      <c r="B5254" t="s">
        <v>6</v>
      </c>
      <c r="C5254" t="s">
        <v>6902</v>
      </c>
      <c r="D5254" t="s">
        <v>1712</v>
      </c>
    </row>
    <row r="5255" spans="1:4">
      <c r="A5255" t="s">
        <v>6853</v>
      </c>
      <c r="B5255" t="s">
        <v>6</v>
      </c>
      <c r="C5255" t="s">
        <v>6902</v>
      </c>
      <c r="D5255" t="s">
        <v>1713</v>
      </c>
    </row>
    <row r="5256" spans="1:4">
      <c r="A5256" t="s">
        <v>6854</v>
      </c>
      <c r="B5256" t="s">
        <v>6</v>
      </c>
      <c r="C5256" t="s">
        <v>6902</v>
      </c>
      <c r="D5256" t="s">
        <v>1714</v>
      </c>
    </row>
    <row r="5257" spans="1:4">
      <c r="A5257" t="s">
        <v>6855</v>
      </c>
      <c r="B5257" t="s">
        <v>6</v>
      </c>
      <c r="C5257" t="s">
        <v>6902</v>
      </c>
      <c r="D5257" t="s">
        <v>1715</v>
      </c>
    </row>
    <row r="5258" spans="1:4">
      <c r="A5258" t="s">
        <v>6856</v>
      </c>
      <c r="B5258" t="s">
        <v>6</v>
      </c>
      <c r="C5258" t="s">
        <v>6903</v>
      </c>
      <c r="D5258" t="s">
        <v>1702</v>
      </c>
    </row>
    <row r="5259" spans="1:4">
      <c r="A5259" t="s">
        <v>6857</v>
      </c>
      <c r="B5259" t="s">
        <v>6</v>
      </c>
      <c r="C5259" t="s">
        <v>6903</v>
      </c>
      <c r="D5259" t="s">
        <v>1705</v>
      </c>
    </row>
    <row r="5260" spans="1:4">
      <c r="A5260" t="s">
        <v>6858</v>
      </c>
      <c r="B5260" t="s">
        <v>6</v>
      </c>
      <c r="C5260" t="s">
        <v>6903</v>
      </c>
      <c r="D5260" t="s">
        <v>1706</v>
      </c>
    </row>
    <row r="5261" spans="1:4">
      <c r="A5261" t="s">
        <v>6859</v>
      </c>
      <c r="B5261" t="s">
        <v>6</v>
      </c>
      <c r="C5261" t="s">
        <v>6903</v>
      </c>
      <c r="D5261" t="s">
        <v>1707</v>
      </c>
    </row>
    <row r="5262" spans="1:4">
      <c r="A5262" t="s">
        <v>6860</v>
      </c>
      <c r="B5262" t="s">
        <v>6</v>
      </c>
      <c r="C5262" t="s">
        <v>6903</v>
      </c>
      <c r="D5262" t="s">
        <v>1708</v>
      </c>
    </row>
    <row r="5263" spans="1:4">
      <c r="A5263" t="s">
        <v>6861</v>
      </c>
      <c r="B5263" t="s">
        <v>6</v>
      </c>
      <c r="C5263" t="s">
        <v>6903</v>
      </c>
      <c r="D5263" t="s">
        <v>1709</v>
      </c>
    </row>
    <row r="5264" spans="1:4">
      <c r="A5264" t="s">
        <v>6862</v>
      </c>
      <c r="B5264" t="s">
        <v>6</v>
      </c>
      <c r="C5264" t="s">
        <v>6903</v>
      </c>
      <c r="D5264" t="s">
        <v>1710</v>
      </c>
    </row>
    <row r="5265" spans="1:4">
      <c r="A5265" t="s">
        <v>6863</v>
      </c>
      <c r="B5265" t="s">
        <v>6</v>
      </c>
      <c r="C5265" t="s">
        <v>6903</v>
      </c>
      <c r="D5265" t="s">
        <v>1711</v>
      </c>
    </row>
    <row r="5266" spans="1:4">
      <c r="A5266" t="s">
        <v>6864</v>
      </c>
      <c r="B5266" t="s">
        <v>6</v>
      </c>
      <c r="C5266" t="s">
        <v>6903</v>
      </c>
      <c r="D5266" t="s">
        <v>1712</v>
      </c>
    </row>
    <row r="5267" spans="1:4">
      <c r="A5267" t="s">
        <v>6865</v>
      </c>
      <c r="B5267" t="s">
        <v>6</v>
      </c>
      <c r="C5267" t="s">
        <v>6903</v>
      </c>
      <c r="D5267" t="s">
        <v>1713</v>
      </c>
    </row>
    <row r="5268" spans="1:4">
      <c r="A5268" t="s">
        <v>6866</v>
      </c>
      <c r="B5268" t="s">
        <v>6</v>
      </c>
      <c r="C5268" t="s">
        <v>6903</v>
      </c>
      <c r="D5268" t="s">
        <v>1714</v>
      </c>
    </row>
    <row r="5269" spans="1:4">
      <c r="A5269" t="s">
        <v>6867</v>
      </c>
      <c r="B5269" t="s">
        <v>6</v>
      </c>
      <c r="C5269" t="s">
        <v>6903</v>
      </c>
      <c r="D5269" t="s">
        <v>1715</v>
      </c>
    </row>
    <row r="5270" spans="1:4">
      <c r="A5270" t="s">
        <v>6868</v>
      </c>
      <c r="B5270" t="s">
        <v>6</v>
      </c>
      <c r="C5270" t="s">
        <v>6904</v>
      </c>
      <c r="D5270" t="s">
        <v>1702</v>
      </c>
    </row>
    <row r="5271" spans="1:4">
      <c r="A5271" t="s">
        <v>6869</v>
      </c>
      <c r="B5271" t="s">
        <v>6</v>
      </c>
      <c r="C5271" t="s">
        <v>6904</v>
      </c>
      <c r="D5271" t="s">
        <v>1705</v>
      </c>
    </row>
    <row r="5272" spans="1:4">
      <c r="A5272" t="s">
        <v>6870</v>
      </c>
      <c r="B5272" t="s">
        <v>6</v>
      </c>
      <c r="C5272" t="s">
        <v>6904</v>
      </c>
      <c r="D5272" t="s">
        <v>1706</v>
      </c>
    </row>
    <row r="5273" spans="1:4">
      <c r="A5273" t="s">
        <v>6871</v>
      </c>
      <c r="B5273" t="s">
        <v>6</v>
      </c>
      <c r="C5273" t="s">
        <v>6904</v>
      </c>
      <c r="D5273" t="s">
        <v>1707</v>
      </c>
    </row>
    <row r="5274" spans="1:4">
      <c r="A5274" t="s">
        <v>6872</v>
      </c>
      <c r="B5274" t="s">
        <v>6</v>
      </c>
      <c r="C5274" t="s">
        <v>6904</v>
      </c>
      <c r="D5274" t="s">
        <v>1708</v>
      </c>
    </row>
    <row r="5275" spans="1:4">
      <c r="A5275" t="s">
        <v>6873</v>
      </c>
      <c r="B5275" t="s">
        <v>6</v>
      </c>
      <c r="C5275" t="s">
        <v>6904</v>
      </c>
      <c r="D5275" t="s">
        <v>1709</v>
      </c>
    </row>
    <row r="5276" spans="1:4">
      <c r="A5276" t="s">
        <v>6874</v>
      </c>
      <c r="B5276" t="s">
        <v>6</v>
      </c>
      <c r="C5276" t="s">
        <v>6904</v>
      </c>
      <c r="D5276" t="s">
        <v>1710</v>
      </c>
    </row>
    <row r="5277" spans="1:4">
      <c r="A5277" t="s">
        <v>6875</v>
      </c>
      <c r="B5277" t="s">
        <v>6</v>
      </c>
      <c r="C5277" t="s">
        <v>6904</v>
      </c>
      <c r="D5277" t="s">
        <v>1711</v>
      </c>
    </row>
    <row r="5278" spans="1:4">
      <c r="A5278" t="s">
        <v>6876</v>
      </c>
      <c r="B5278" t="s">
        <v>6</v>
      </c>
      <c r="C5278" t="s">
        <v>6904</v>
      </c>
      <c r="D5278" t="s">
        <v>1712</v>
      </c>
    </row>
    <row r="5279" spans="1:4">
      <c r="A5279" t="s">
        <v>6877</v>
      </c>
      <c r="B5279" t="s">
        <v>6</v>
      </c>
      <c r="C5279" t="s">
        <v>6904</v>
      </c>
      <c r="D5279" t="s">
        <v>1713</v>
      </c>
    </row>
    <row r="5280" spans="1:4">
      <c r="A5280" t="s">
        <v>6878</v>
      </c>
      <c r="B5280" t="s">
        <v>6</v>
      </c>
      <c r="C5280" t="s">
        <v>6904</v>
      </c>
      <c r="D5280" t="s">
        <v>1714</v>
      </c>
    </row>
    <row r="5281" spans="1:4">
      <c r="A5281" t="s">
        <v>6879</v>
      </c>
      <c r="B5281" t="s">
        <v>6</v>
      </c>
      <c r="C5281" t="s">
        <v>6904</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2758</v>
      </c>
      <c r="B5308" t="s">
        <v>2757</v>
      </c>
      <c r="C5308" t="s">
        <v>1768</v>
      </c>
      <c r="D5308" t="s">
        <v>1702</v>
      </c>
    </row>
    <row r="5309" spans="1:4">
      <c r="A5309" t="s">
        <v>2759</v>
      </c>
      <c r="B5309" t="s">
        <v>2757</v>
      </c>
      <c r="C5309" t="s">
        <v>1768</v>
      </c>
      <c r="D5309" t="s">
        <v>1705</v>
      </c>
    </row>
    <row r="5310" spans="1:4">
      <c r="A5310" t="s">
        <v>2760</v>
      </c>
      <c r="B5310" t="s">
        <v>2757</v>
      </c>
      <c r="C5310" t="s">
        <v>1768</v>
      </c>
      <c r="D5310" t="s">
        <v>1706</v>
      </c>
    </row>
    <row r="5311" spans="1:4">
      <c r="A5311" t="s">
        <v>2761</v>
      </c>
      <c r="B5311" t="s">
        <v>2757</v>
      </c>
      <c r="C5311" t="s">
        <v>1768</v>
      </c>
      <c r="D5311" t="s">
        <v>1707</v>
      </c>
    </row>
    <row r="5312" spans="1:4">
      <c r="A5312" t="s">
        <v>2762</v>
      </c>
      <c r="B5312" t="s">
        <v>2757</v>
      </c>
      <c r="C5312" t="s">
        <v>1768</v>
      </c>
      <c r="D5312" t="s">
        <v>1708</v>
      </c>
    </row>
    <row r="5313" spans="1:4">
      <c r="A5313" t="s">
        <v>2763</v>
      </c>
      <c r="B5313" t="s">
        <v>2757</v>
      </c>
      <c r="C5313" t="s">
        <v>1768</v>
      </c>
      <c r="D5313" t="s">
        <v>1709</v>
      </c>
    </row>
    <row r="5314" spans="1:4">
      <c r="A5314" t="s">
        <v>2764</v>
      </c>
      <c r="B5314" t="s">
        <v>2757</v>
      </c>
      <c r="C5314" t="s">
        <v>1768</v>
      </c>
      <c r="D5314" t="s">
        <v>1710</v>
      </c>
    </row>
    <row r="5315" spans="1:4">
      <c r="A5315" t="s">
        <v>2765</v>
      </c>
      <c r="B5315" t="s">
        <v>2757</v>
      </c>
      <c r="C5315" t="s">
        <v>1768</v>
      </c>
      <c r="D5315" t="s">
        <v>1711</v>
      </c>
    </row>
    <row r="5316" spans="1:4">
      <c r="A5316" t="s">
        <v>2766</v>
      </c>
      <c r="B5316" t="s">
        <v>2757</v>
      </c>
      <c r="C5316" t="s">
        <v>1768</v>
      </c>
      <c r="D5316" t="s">
        <v>1712</v>
      </c>
    </row>
    <row r="5317" spans="1:4">
      <c r="A5317" t="s">
        <v>2767</v>
      </c>
      <c r="B5317" t="s">
        <v>2757</v>
      </c>
      <c r="C5317" t="s">
        <v>1768</v>
      </c>
      <c r="D5317" t="s">
        <v>1713</v>
      </c>
    </row>
    <row r="5318" spans="1:4">
      <c r="A5318" t="s">
        <v>2768</v>
      </c>
      <c r="B5318" t="s">
        <v>2757</v>
      </c>
      <c r="C5318" t="s">
        <v>1768</v>
      </c>
      <c r="D5318" t="s">
        <v>1714</v>
      </c>
    </row>
    <row r="5319" spans="1:4">
      <c r="A5319" t="s">
        <v>2769</v>
      </c>
      <c r="B5319" t="s">
        <v>2757</v>
      </c>
      <c r="C5319" t="s">
        <v>1768</v>
      </c>
      <c r="D5319" t="s">
        <v>1715</v>
      </c>
    </row>
    <row r="5320" spans="1:4">
      <c r="A5320" t="s">
        <v>2770</v>
      </c>
      <c r="B5320" t="s">
        <v>2757</v>
      </c>
      <c r="C5320" t="s">
        <v>1769</v>
      </c>
      <c r="D5320" t="s">
        <v>1702</v>
      </c>
    </row>
    <row r="5321" spans="1:4">
      <c r="A5321" t="s">
        <v>2771</v>
      </c>
      <c r="B5321" t="s">
        <v>2757</v>
      </c>
      <c r="C5321" t="s">
        <v>1769</v>
      </c>
      <c r="D5321" t="s">
        <v>1705</v>
      </c>
    </row>
    <row r="5322" spans="1:4">
      <c r="A5322" t="s">
        <v>2772</v>
      </c>
      <c r="B5322" t="s">
        <v>2757</v>
      </c>
      <c r="C5322" t="s">
        <v>1769</v>
      </c>
      <c r="D5322" t="s">
        <v>1706</v>
      </c>
    </row>
    <row r="5323" spans="1:4">
      <c r="A5323" t="s">
        <v>2773</v>
      </c>
      <c r="B5323" t="s">
        <v>2757</v>
      </c>
      <c r="C5323" t="s">
        <v>1769</v>
      </c>
      <c r="D5323" t="s">
        <v>1707</v>
      </c>
    </row>
    <row r="5324" spans="1:4">
      <c r="A5324" t="s">
        <v>2774</v>
      </c>
      <c r="B5324" t="s">
        <v>2757</v>
      </c>
      <c r="C5324" t="s">
        <v>1769</v>
      </c>
      <c r="D5324" t="s">
        <v>1708</v>
      </c>
    </row>
    <row r="5325" spans="1:4">
      <c r="A5325" t="s">
        <v>2775</v>
      </c>
      <c r="B5325" t="s">
        <v>2757</v>
      </c>
      <c r="C5325" t="s">
        <v>1769</v>
      </c>
      <c r="D5325" t="s">
        <v>1709</v>
      </c>
    </row>
    <row r="5326" spans="1:4">
      <c r="A5326" t="s">
        <v>2776</v>
      </c>
      <c r="B5326" t="s">
        <v>2757</v>
      </c>
      <c r="C5326" t="s">
        <v>1769</v>
      </c>
      <c r="D5326" t="s">
        <v>1710</v>
      </c>
    </row>
    <row r="5327" spans="1:4">
      <c r="A5327" t="s">
        <v>2777</v>
      </c>
      <c r="B5327" t="s">
        <v>2757</v>
      </c>
      <c r="C5327" t="s">
        <v>1769</v>
      </c>
      <c r="D5327" t="s">
        <v>1711</v>
      </c>
    </row>
    <row r="5328" spans="1:4">
      <c r="A5328" t="s">
        <v>2778</v>
      </c>
      <c r="B5328" t="s">
        <v>2757</v>
      </c>
      <c r="C5328" t="s">
        <v>1769</v>
      </c>
      <c r="D5328" t="s">
        <v>1712</v>
      </c>
    </row>
    <row r="5329" spans="1:4">
      <c r="A5329" t="s">
        <v>2779</v>
      </c>
      <c r="B5329" t="s">
        <v>2757</v>
      </c>
      <c r="C5329" t="s">
        <v>1769</v>
      </c>
      <c r="D5329" t="s">
        <v>1713</v>
      </c>
    </row>
    <row r="5330" spans="1:4">
      <c r="A5330" t="s">
        <v>2780</v>
      </c>
      <c r="B5330" t="s">
        <v>2757</v>
      </c>
      <c r="C5330" t="s">
        <v>1769</v>
      </c>
      <c r="D5330" t="s">
        <v>1714</v>
      </c>
    </row>
    <row r="5331" spans="1:4">
      <c r="A5331" t="s">
        <v>2781</v>
      </c>
      <c r="B5331" t="s">
        <v>2757</v>
      </c>
      <c r="C5331" t="s">
        <v>1769</v>
      </c>
      <c r="D5331" t="s">
        <v>1715</v>
      </c>
    </row>
    <row r="5332" spans="1:4">
      <c r="A5332" t="s">
        <v>2782</v>
      </c>
      <c r="B5332" t="s">
        <v>2757</v>
      </c>
      <c r="C5332" t="s">
        <v>2854</v>
      </c>
      <c r="D5332" t="s">
        <v>1702</v>
      </c>
    </row>
    <row r="5333" spans="1:4">
      <c r="A5333" t="s">
        <v>2783</v>
      </c>
      <c r="B5333" t="s">
        <v>2757</v>
      </c>
      <c r="C5333" t="s">
        <v>2854</v>
      </c>
      <c r="D5333" t="s">
        <v>1705</v>
      </c>
    </row>
    <row r="5334" spans="1:4">
      <c r="A5334" t="s">
        <v>2784</v>
      </c>
      <c r="B5334" t="s">
        <v>2757</v>
      </c>
      <c r="C5334" t="s">
        <v>2854</v>
      </c>
      <c r="D5334" t="s">
        <v>1706</v>
      </c>
    </row>
    <row r="5335" spans="1:4">
      <c r="A5335" t="s">
        <v>2785</v>
      </c>
      <c r="B5335" t="s">
        <v>2757</v>
      </c>
      <c r="C5335" t="s">
        <v>2854</v>
      </c>
      <c r="D5335" t="s">
        <v>1707</v>
      </c>
    </row>
    <row r="5336" spans="1:4">
      <c r="A5336" t="s">
        <v>2786</v>
      </c>
      <c r="B5336" t="s">
        <v>2757</v>
      </c>
      <c r="C5336" t="s">
        <v>2854</v>
      </c>
      <c r="D5336" t="s">
        <v>1708</v>
      </c>
    </row>
    <row r="5337" spans="1:4">
      <c r="A5337" t="s">
        <v>2787</v>
      </c>
      <c r="B5337" t="s">
        <v>2757</v>
      </c>
      <c r="C5337" t="s">
        <v>2854</v>
      </c>
      <c r="D5337" t="s">
        <v>1709</v>
      </c>
    </row>
    <row r="5338" spans="1:4">
      <c r="A5338" t="s">
        <v>2788</v>
      </c>
      <c r="B5338" t="s">
        <v>2757</v>
      </c>
      <c r="C5338" t="s">
        <v>2854</v>
      </c>
      <c r="D5338" t="s">
        <v>1710</v>
      </c>
    </row>
    <row r="5339" spans="1:4">
      <c r="A5339" t="s">
        <v>2789</v>
      </c>
      <c r="B5339" t="s">
        <v>2757</v>
      </c>
      <c r="C5339" t="s">
        <v>2854</v>
      </c>
      <c r="D5339" t="s">
        <v>1711</v>
      </c>
    </row>
    <row r="5340" spans="1:4">
      <c r="A5340" t="s">
        <v>2790</v>
      </c>
      <c r="B5340" t="s">
        <v>2757</v>
      </c>
      <c r="C5340" t="s">
        <v>2854</v>
      </c>
      <c r="D5340" t="s">
        <v>1712</v>
      </c>
    </row>
    <row r="5341" spans="1:4">
      <c r="A5341" t="s">
        <v>2791</v>
      </c>
      <c r="B5341" t="s">
        <v>2757</v>
      </c>
      <c r="C5341" t="s">
        <v>2854</v>
      </c>
      <c r="D5341" t="s">
        <v>1713</v>
      </c>
    </row>
    <row r="5342" spans="1:4">
      <c r="A5342" t="s">
        <v>2792</v>
      </c>
      <c r="B5342" t="s">
        <v>2757</v>
      </c>
      <c r="C5342" t="s">
        <v>2854</v>
      </c>
      <c r="D5342" t="s">
        <v>1714</v>
      </c>
    </row>
    <row r="5343" spans="1:4">
      <c r="A5343" t="s">
        <v>2793</v>
      </c>
      <c r="B5343" t="s">
        <v>2757</v>
      </c>
      <c r="C5343" t="s">
        <v>2854</v>
      </c>
      <c r="D5343" t="s">
        <v>1715</v>
      </c>
    </row>
    <row r="5344" spans="1:4">
      <c r="A5344" t="s">
        <v>2794</v>
      </c>
      <c r="B5344" t="s">
        <v>2757</v>
      </c>
      <c r="C5344" t="s">
        <v>2855</v>
      </c>
      <c r="D5344" t="s">
        <v>1702</v>
      </c>
    </row>
    <row r="5345" spans="1:4">
      <c r="A5345" t="s">
        <v>2795</v>
      </c>
      <c r="B5345" t="s">
        <v>2757</v>
      </c>
      <c r="C5345" t="s">
        <v>2855</v>
      </c>
      <c r="D5345" t="s">
        <v>1705</v>
      </c>
    </row>
    <row r="5346" spans="1:4">
      <c r="A5346" t="s">
        <v>2796</v>
      </c>
      <c r="B5346" t="s">
        <v>2757</v>
      </c>
      <c r="C5346" t="s">
        <v>2855</v>
      </c>
      <c r="D5346" t="s">
        <v>1706</v>
      </c>
    </row>
    <row r="5347" spans="1:4">
      <c r="A5347" t="s">
        <v>2797</v>
      </c>
      <c r="B5347" t="s">
        <v>2757</v>
      </c>
      <c r="C5347" t="s">
        <v>2855</v>
      </c>
      <c r="D5347" t="s">
        <v>1707</v>
      </c>
    </row>
    <row r="5348" spans="1:4">
      <c r="A5348" t="s">
        <v>2798</v>
      </c>
      <c r="B5348" t="s">
        <v>2757</v>
      </c>
      <c r="C5348" t="s">
        <v>2855</v>
      </c>
      <c r="D5348" t="s">
        <v>1708</v>
      </c>
    </row>
    <row r="5349" spans="1:4">
      <c r="A5349" t="s">
        <v>2799</v>
      </c>
      <c r="B5349" t="s">
        <v>2757</v>
      </c>
      <c r="C5349" t="s">
        <v>2855</v>
      </c>
      <c r="D5349" t="s">
        <v>1709</v>
      </c>
    </row>
    <row r="5350" spans="1:4">
      <c r="A5350" t="s">
        <v>2800</v>
      </c>
      <c r="B5350" t="s">
        <v>2757</v>
      </c>
      <c r="C5350" t="s">
        <v>2855</v>
      </c>
      <c r="D5350" t="s">
        <v>1710</v>
      </c>
    </row>
    <row r="5351" spans="1:4">
      <c r="A5351" t="s">
        <v>2801</v>
      </c>
      <c r="B5351" t="s">
        <v>2757</v>
      </c>
      <c r="C5351" t="s">
        <v>2855</v>
      </c>
      <c r="D5351" t="s">
        <v>1711</v>
      </c>
    </row>
    <row r="5352" spans="1:4">
      <c r="A5352" t="s">
        <v>2802</v>
      </c>
      <c r="B5352" t="s">
        <v>2757</v>
      </c>
      <c r="C5352" t="s">
        <v>2855</v>
      </c>
      <c r="D5352" t="s">
        <v>1712</v>
      </c>
    </row>
    <row r="5353" spans="1:4">
      <c r="A5353" t="s">
        <v>2803</v>
      </c>
      <c r="B5353" t="s">
        <v>2757</v>
      </c>
      <c r="C5353" t="s">
        <v>2855</v>
      </c>
      <c r="D5353" t="s">
        <v>1713</v>
      </c>
    </row>
    <row r="5354" spans="1:4">
      <c r="A5354" t="s">
        <v>2804</v>
      </c>
      <c r="B5354" t="s">
        <v>2757</v>
      </c>
      <c r="C5354" t="s">
        <v>2855</v>
      </c>
      <c r="D5354" t="s">
        <v>1714</v>
      </c>
    </row>
    <row r="5355" spans="1:4">
      <c r="A5355" t="s">
        <v>2805</v>
      </c>
      <c r="B5355" t="s">
        <v>2757</v>
      </c>
      <c r="C5355" t="s">
        <v>2855</v>
      </c>
      <c r="D5355" t="s">
        <v>1715</v>
      </c>
    </row>
    <row r="5356" spans="1:4">
      <c r="A5356" t="s">
        <v>2806</v>
      </c>
      <c r="B5356" t="s">
        <v>2757</v>
      </c>
      <c r="C5356" t="s">
        <v>2856</v>
      </c>
      <c r="D5356" t="s">
        <v>1702</v>
      </c>
    </row>
    <row r="5357" spans="1:4">
      <c r="A5357" t="s">
        <v>2807</v>
      </c>
      <c r="B5357" t="s">
        <v>2757</v>
      </c>
      <c r="C5357" t="s">
        <v>2856</v>
      </c>
      <c r="D5357" t="s">
        <v>1705</v>
      </c>
    </row>
    <row r="5358" spans="1:4">
      <c r="A5358" t="s">
        <v>2808</v>
      </c>
      <c r="B5358" t="s">
        <v>2757</v>
      </c>
      <c r="C5358" t="s">
        <v>2856</v>
      </c>
      <c r="D5358" t="s">
        <v>1706</v>
      </c>
    </row>
    <row r="5359" spans="1:4">
      <c r="A5359" t="s">
        <v>2809</v>
      </c>
      <c r="B5359" t="s">
        <v>2757</v>
      </c>
      <c r="C5359" t="s">
        <v>2856</v>
      </c>
      <c r="D5359" t="s">
        <v>1707</v>
      </c>
    </row>
    <row r="5360" spans="1:4">
      <c r="A5360" t="s">
        <v>2810</v>
      </c>
      <c r="B5360" t="s">
        <v>2757</v>
      </c>
      <c r="C5360" t="s">
        <v>2856</v>
      </c>
      <c r="D5360" t="s">
        <v>1708</v>
      </c>
    </row>
    <row r="5361" spans="1:4">
      <c r="A5361" t="s">
        <v>2811</v>
      </c>
      <c r="B5361" t="s">
        <v>2757</v>
      </c>
      <c r="C5361" t="s">
        <v>2856</v>
      </c>
      <c r="D5361" t="s">
        <v>1709</v>
      </c>
    </row>
    <row r="5362" spans="1:4">
      <c r="A5362" t="s">
        <v>2812</v>
      </c>
      <c r="B5362" t="s">
        <v>2757</v>
      </c>
      <c r="C5362" t="s">
        <v>2856</v>
      </c>
      <c r="D5362" t="s">
        <v>1710</v>
      </c>
    </row>
    <row r="5363" spans="1:4">
      <c r="A5363" t="s">
        <v>2813</v>
      </c>
      <c r="B5363" t="s">
        <v>2757</v>
      </c>
      <c r="C5363" t="s">
        <v>2856</v>
      </c>
      <c r="D5363" t="s">
        <v>1711</v>
      </c>
    </row>
    <row r="5364" spans="1:4">
      <c r="A5364" t="s">
        <v>2814</v>
      </c>
      <c r="B5364" t="s">
        <v>2757</v>
      </c>
      <c r="C5364" t="s">
        <v>2856</v>
      </c>
      <c r="D5364" t="s">
        <v>1712</v>
      </c>
    </row>
    <row r="5365" spans="1:4">
      <c r="A5365" t="s">
        <v>2815</v>
      </c>
      <c r="B5365" t="s">
        <v>2757</v>
      </c>
      <c r="C5365" t="s">
        <v>2856</v>
      </c>
      <c r="D5365" t="s">
        <v>1713</v>
      </c>
    </row>
    <row r="5366" spans="1:4">
      <c r="A5366" t="s">
        <v>2816</v>
      </c>
      <c r="B5366" t="s">
        <v>2757</v>
      </c>
      <c r="C5366" t="s">
        <v>2856</v>
      </c>
      <c r="D5366" t="s">
        <v>1714</v>
      </c>
    </row>
    <row r="5367" spans="1:4">
      <c r="A5367" t="s">
        <v>2817</v>
      </c>
      <c r="B5367" t="s">
        <v>2757</v>
      </c>
      <c r="C5367" t="s">
        <v>2856</v>
      </c>
      <c r="D5367" t="s">
        <v>1715</v>
      </c>
    </row>
    <row r="5368" spans="1:4">
      <c r="A5368" t="s">
        <v>2818</v>
      </c>
      <c r="B5368" t="s">
        <v>2757</v>
      </c>
      <c r="C5368" t="s">
        <v>1770</v>
      </c>
      <c r="D5368" t="s">
        <v>1702</v>
      </c>
    </row>
    <row r="5369" spans="1:4">
      <c r="A5369" t="s">
        <v>2819</v>
      </c>
      <c r="B5369" t="s">
        <v>2757</v>
      </c>
      <c r="C5369" t="s">
        <v>1770</v>
      </c>
      <c r="D5369" t="s">
        <v>1705</v>
      </c>
    </row>
    <row r="5370" spans="1:4">
      <c r="A5370" t="s">
        <v>2820</v>
      </c>
      <c r="B5370" t="s">
        <v>2757</v>
      </c>
      <c r="C5370" t="s">
        <v>1770</v>
      </c>
      <c r="D5370" t="s">
        <v>1706</v>
      </c>
    </row>
    <row r="5371" spans="1:4">
      <c r="A5371" t="s">
        <v>2821</v>
      </c>
      <c r="B5371" t="s">
        <v>2757</v>
      </c>
      <c r="C5371" t="s">
        <v>1770</v>
      </c>
      <c r="D5371" t="s">
        <v>1707</v>
      </c>
    </row>
    <row r="5372" spans="1:4">
      <c r="A5372" t="s">
        <v>2822</v>
      </c>
      <c r="B5372" t="s">
        <v>2757</v>
      </c>
      <c r="C5372" t="s">
        <v>1770</v>
      </c>
      <c r="D5372" t="s">
        <v>1708</v>
      </c>
    </row>
    <row r="5373" spans="1:4">
      <c r="A5373" t="s">
        <v>2823</v>
      </c>
      <c r="B5373" t="s">
        <v>2757</v>
      </c>
      <c r="C5373" t="s">
        <v>1770</v>
      </c>
      <c r="D5373" t="s">
        <v>1709</v>
      </c>
    </row>
    <row r="5374" spans="1:4">
      <c r="A5374" t="s">
        <v>2824</v>
      </c>
      <c r="B5374" t="s">
        <v>2757</v>
      </c>
      <c r="C5374" t="s">
        <v>1770</v>
      </c>
      <c r="D5374" t="s">
        <v>1710</v>
      </c>
    </row>
    <row r="5375" spans="1:4">
      <c r="A5375" t="s">
        <v>2825</v>
      </c>
      <c r="B5375" t="s">
        <v>2757</v>
      </c>
      <c r="C5375" t="s">
        <v>1770</v>
      </c>
      <c r="D5375" t="s">
        <v>1711</v>
      </c>
    </row>
    <row r="5376" spans="1:4">
      <c r="A5376" t="s">
        <v>2826</v>
      </c>
      <c r="B5376" t="s">
        <v>2757</v>
      </c>
      <c r="C5376" t="s">
        <v>1770</v>
      </c>
      <c r="D5376" t="s">
        <v>1712</v>
      </c>
    </row>
    <row r="5377" spans="1:4">
      <c r="A5377" t="s">
        <v>2827</v>
      </c>
      <c r="B5377" t="s">
        <v>2757</v>
      </c>
      <c r="C5377" t="s">
        <v>1770</v>
      </c>
      <c r="D5377" t="s">
        <v>1713</v>
      </c>
    </row>
    <row r="5378" spans="1:4">
      <c r="A5378" t="s">
        <v>2828</v>
      </c>
      <c r="B5378" t="s">
        <v>2757</v>
      </c>
      <c r="C5378" t="s">
        <v>1770</v>
      </c>
      <c r="D5378" t="s">
        <v>1714</v>
      </c>
    </row>
    <row r="5379" spans="1:4">
      <c r="A5379" t="s">
        <v>2829</v>
      </c>
      <c r="B5379" t="s">
        <v>2757</v>
      </c>
      <c r="C5379" t="s">
        <v>1770</v>
      </c>
      <c r="D5379" t="s">
        <v>1715</v>
      </c>
    </row>
    <row r="5380" spans="1:4">
      <c r="A5380" t="s">
        <v>2830</v>
      </c>
      <c r="B5380" t="s">
        <v>2757</v>
      </c>
      <c r="C5380" t="s">
        <v>1771</v>
      </c>
      <c r="D5380" t="s">
        <v>1702</v>
      </c>
    </row>
    <row r="5381" spans="1:4">
      <c r="A5381" t="s">
        <v>2831</v>
      </c>
      <c r="B5381" t="s">
        <v>2757</v>
      </c>
      <c r="C5381" t="s">
        <v>1771</v>
      </c>
      <c r="D5381" t="s">
        <v>1705</v>
      </c>
    </row>
    <row r="5382" spans="1:4">
      <c r="A5382" t="s">
        <v>2832</v>
      </c>
      <c r="B5382" t="s">
        <v>2757</v>
      </c>
      <c r="C5382" t="s">
        <v>1771</v>
      </c>
      <c r="D5382" t="s">
        <v>1706</v>
      </c>
    </row>
    <row r="5383" spans="1:4">
      <c r="A5383" t="s">
        <v>2833</v>
      </c>
      <c r="B5383" t="s">
        <v>2757</v>
      </c>
      <c r="C5383" t="s">
        <v>1771</v>
      </c>
      <c r="D5383" t="s">
        <v>1707</v>
      </c>
    </row>
    <row r="5384" spans="1:4">
      <c r="A5384" t="s">
        <v>2834</v>
      </c>
      <c r="B5384" t="s">
        <v>2757</v>
      </c>
      <c r="C5384" t="s">
        <v>1771</v>
      </c>
      <c r="D5384" t="s">
        <v>1708</v>
      </c>
    </row>
    <row r="5385" spans="1:4">
      <c r="A5385" t="s">
        <v>2835</v>
      </c>
      <c r="B5385" t="s">
        <v>2757</v>
      </c>
      <c r="C5385" t="s">
        <v>1771</v>
      </c>
      <c r="D5385" t="s">
        <v>1709</v>
      </c>
    </row>
    <row r="5386" spans="1:4">
      <c r="A5386" t="s">
        <v>2836</v>
      </c>
      <c r="B5386" t="s">
        <v>2757</v>
      </c>
      <c r="C5386" t="s">
        <v>1771</v>
      </c>
      <c r="D5386" t="s">
        <v>1710</v>
      </c>
    </row>
    <row r="5387" spans="1:4">
      <c r="A5387" t="s">
        <v>2837</v>
      </c>
      <c r="B5387" t="s">
        <v>2757</v>
      </c>
      <c r="C5387" t="s">
        <v>1771</v>
      </c>
      <c r="D5387" t="s">
        <v>1711</v>
      </c>
    </row>
    <row r="5388" spans="1:4">
      <c r="A5388" t="s">
        <v>2838</v>
      </c>
      <c r="B5388" t="s">
        <v>2757</v>
      </c>
      <c r="C5388" t="s">
        <v>1771</v>
      </c>
      <c r="D5388" t="s">
        <v>1712</v>
      </c>
    </row>
    <row r="5389" spans="1:4">
      <c r="A5389" t="s">
        <v>2839</v>
      </c>
      <c r="B5389" t="s">
        <v>2757</v>
      </c>
      <c r="C5389" t="s">
        <v>1771</v>
      </c>
      <c r="D5389" t="s">
        <v>1713</v>
      </c>
    </row>
    <row r="5390" spans="1:4">
      <c r="A5390" t="s">
        <v>2840</v>
      </c>
      <c r="B5390" t="s">
        <v>2757</v>
      </c>
      <c r="C5390" t="s">
        <v>1771</v>
      </c>
      <c r="D5390" t="s">
        <v>1714</v>
      </c>
    </row>
    <row r="5391" spans="1:4">
      <c r="A5391" t="s">
        <v>2841</v>
      </c>
      <c r="B5391" t="s">
        <v>2757</v>
      </c>
      <c r="C5391" t="s">
        <v>1771</v>
      </c>
      <c r="D5391" t="s">
        <v>1715</v>
      </c>
    </row>
    <row r="5392" spans="1:4">
      <c r="A5392" t="s">
        <v>2842</v>
      </c>
      <c r="B5392" t="s">
        <v>2757</v>
      </c>
      <c r="C5392" t="s">
        <v>1772</v>
      </c>
      <c r="D5392" t="s">
        <v>1702</v>
      </c>
    </row>
    <row r="5393" spans="1:5">
      <c r="A5393" t="s">
        <v>2843</v>
      </c>
      <c r="B5393" t="s">
        <v>2757</v>
      </c>
      <c r="C5393" t="s">
        <v>1772</v>
      </c>
      <c r="D5393" t="s">
        <v>1705</v>
      </c>
    </row>
    <row r="5394" spans="1:5">
      <c r="A5394" t="s">
        <v>2844</v>
      </c>
      <c r="B5394" t="s">
        <v>2757</v>
      </c>
      <c r="C5394" t="s">
        <v>1772</v>
      </c>
      <c r="D5394" t="s">
        <v>1706</v>
      </c>
    </row>
    <row r="5395" spans="1:5">
      <c r="A5395" t="s">
        <v>2845</v>
      </c>
      <c r="B5395" t="s">
        <v>2757</v>
      </c>
      <c r="C5395" t="s">
        <v>1772</v>
      </c>
      <c r="D5395" t="s">
        <v>1707</v>
      </c>
    </row>
    <row r="5396" spans="1:5">
      <c r="A5396" t="s">
        <v>2846</v>
      </c>
      <c r="B5396" t="s">
        <v>2757</v>
      </c>
      <c r="C5396" t="s">
        <v>1772</v>
      </c>
      <c r="D5396" t="s">
        <v>1708</v>
      </c>
    </row>
    <row r="5397" spans="1:5">
      <c r="A5397" t="s">
        <v>2847</v>
      </c>
      <c r="B5397" t="s">
        <v>2757</v>
      </c>
      <c r="C5397" t="s">
        <v>1772</v>
      </c>
      <c r="D5397" t="s">
        <v>1709</v>
      </c>
    </row>
    <row r="5398" spans="1:5">
      <c r="A5398" t="s">
        <v>2848</v>
      </c>
      <c r="B5398" t="s">
        <v>2757</v>
      </c>
      <c r="C5398" t="s">
        <v>1772</v>
      </c>
      <c r="D5398" t="s">
        <v>1710</v>
      </c>
    </row>
    <row r="5399" spans="1:5">
      <c r="A5399" t="s">
        <v>2849</v>
      </c>
      <c r="B5399" t="s">
        <v>2757</v>
      </c>
      <c r="C5399" t="s">
        <v>1772</v>
      </c>
      <c r="D5399" t="s">
        <v>1711</v>
      </c>
    </row>
    <row r="5400" spans="1:5">
      <c r="A5400" t="s">
        <v>2850</v>
      </c>
      <c r="B5400" t="s">
        <v>2757</v>
      </c>
      <c r="C5400" t="s">
        <v>1772</v>
      </c>
      <c r="D5400" t="s">
        <v>1712</v>
      </c>
    </row>
    <row r="5401" spans="1:5">
      <c r="A5401" t="s">
        <v>2851</v>
      </c>
      <c r="B5401" t="s">
        <v>2757</v>
      </c>
      <c r="C5401" t="s">
        <v>1772</v>
      </c>
      <c r="D5401" t="s">
        <v>1713</v>
      </c>
    </row>
    <row r="5402" spans="1:5">
      <c r="A5402" t="s">
        <v>2852</v>
      </c>
      <c r="B5402" t="s">
        <v>2757</v>
      </c>
      <c r="C5402" t="s">
        <v>1772</v>
      </c>
      <c r="D5402" t="s">
        <v>1714</v>
      </c>
    </row>
    <row r="5403" spans="1:5">
      <c r="A5403" t="s">
        <v>2853</v>
      </c>
      <c r="B5403" t="s">
        <v>2757</v>
      </c>
      <c r="C5403" t="s">
        <v>1772</v>
      </c>
      <c r="D5403" t="s">
        <v>1715</v>
      </c>
    </row>
    <row r="5404" spans="1:5">
      <c r="A5404" t="s">
        <v>2892</v>
      </c>
      <c r="B5404" t="s">
        <v>2891</v>
      </c>
      <c r="C5404" t="s">
        <v>1721</v>
      </c>
      <c r="D5404" t="s">
        <v>3252</v>
      </c>
      <c r="E5404" t="s">
        <v>1702</v>
      </c>
    </row>
    <row r="5405" spans="1:5">
      <c r="A5405" t="s">
        <v>2893</v>
      </c>
      <c r="B5405" t="s">
        <v>2891</v>
      </c>
      <c r="C5405" t="s">
        <v>1721</v>
      </c>
      <c r="D5405" t="s">
        <v>3252</v>
      </c>
      <c r="E5405" t="s">
        <v>1705</v>
      </c>
    </row>
    <row r="5406" spans="1:5">
      <c r="A5406" t="s">
        <v>2894</v>
      </c>
      <c r="B5406" t="s">
        <v>2891</v>
      </c>
      <c r="C5406" t="s">
        <v>1721</v>
      </c>
      <c r="D5406" t="s">
        <v>3252</v>
      </c>
      <c r="E5406" t="s">
        <v>1706</v>
      </c>
    </row>
    <row r="5407" spans="1:5">
      <c r="A5407" t="s">
        <v>2895</v>
      </c>
      <c r="B5407" t="s">
        <v>2891</v>
      </c>
      <c r="C5407" t="s">
        <v>1721</v>
      </c>
      <c r="D5407" t="s">
        <v>3252</v>
      </c>
      <c r="E5407" t="s">
        <v>1707</v>
      </c>
    </row>
    <row r="5408" spans="1:5">
      <c r="A5408" t="s">
        <v>2896</v>
      </c>
      <c r="B5408" t="s">
        <v>2891</v>
      </c>
      <c r="C5408" t="s">
        <v>1721</v>
      </c>
      <c r="D5408" t="s">
        <v>3252</v>
      </c>
      <c r="E5408" t="s">
        <v>1708</v>
      </c>
    </row>
    <row r="5409" spans="1:5">
      <c r="A5409" t="s">
        <v>2897</v>
      </c>
      <c r="B5409" t="s">
        <v>2891</v>
      </c>
      <c r="C5409" t="s">
        <v>1721</v>
      </c>
      <c r="D5409" t="s">
        <v>3252</v>
      </c>
      <c r="E5409" t="s">
        <v>1709</v>
      </c>
    </row>
    <row r="5410" spans="1:5">
      <c r="A5410" t="s">
        <v>2898</v>
      </c>
      <c r="B5410" t="s">
        <v>2891</v>
      </c>
      <c r="C5410" t="s">
        <v>1721</v>
      </c>
      <c r="D5410" t="s">
        <v>3252</v>
      </c>
      <c r="E5410" t="s">
        <v>1710</v>
      </c>
    </row>
    <row r="5411" spans="1:5">
      <c r="A5411" t="s">
        <v>2899</v>
      </c>
      <c r="B5411" t="s">
        <v>2891</v>
      </c>
      <c r="C5411" t="s">
        <v>1721</v>
      </c>
      <c r="D5411" t="s">
        <v>3252</v>
      </c>
      <c r="E5411" t="s">
        <v>1711</v>
      </c>
    </row>
    <row r="5412" spans="1:5">
      <c r="A5412" t="s">
        <v>2900</v>
      </c>
      <c r="B5412" t="s">
        <v>2891</v>
      </c>
      <c r="C5412" t="s">
        <v>1721</v>
      </c>
      <c r="D5412" t="s">
        <v>3252</v>
      </c>
      <c r="E5412" t="s">
        <v>1712</v>
      </c>
    </row>
    <row r="5413" spans="1:5">
      <c r="A5413" t="s">
        <v>2901</v>
      </c>
      <c r="B5413" t="s">
        <v>2891</v>
      </c>
      <c r="C5413" t="s">
        <v>1721</v>
      </c>
      <c r="D5413" t="s">
        <v>3252</v>
      </c>
      <c r="E5413" t="s">
        <v>1713</v>
      </c>
    </row>
    <row r="5414" spans="1:5">
      <c r="A5414" t="s">
        <v>2902</v>
      </c>
      <c r="B5414" t="s">
        <v>2891</v>
      </c>
      <c r="C5414" t="s">
        <v>1721</v>
      </c>
      <c r="D5414" t="s">
        <v>3252</v>
      </c>
      <c r="E5414" t="s">
        <v>1714</v>
      </c>
    </row>
    <row r="5415" spans="1:5">
      <c r="A5415" t="s">
        <v>2903</v>
      </c>
      <c r="B5415" t="s">
        <v>2891</v>
      </c>
      <c r="C5415" t="s">
        <v>1721</v>
      </c>
      <c r="D5415" t="s">
        <v>3252</v>
      </c>
      <c r="E5415" t="s">
        <v>1715</v>
      </c>
    </row>
    <row r="5416" spans="1:5">
      <c r="A5416" t="s">
        <v>2904</v>
      </c>
      <c r="B5416" t="s">
        <v>2891</v>
      </c>
      <c r="C5416" t="s">
        <v>1721</v>
      </c>
      <c r="D5416" t="s">
        <v>3253</v>
      </c>
      <c r="E5416" t="s">
        <v>1702</v>
      </c>
    </row>
    <row r="5417" spans="1:5">
      <c r="A5417" t="s">
        <v>2905</v>
      </c>
      <c r="B5417" t="s">
        <v>2891</v>
      </c>
      <c r="C5417" t="s">
        <v>1721</v>
      </c>
      <c r="D5417" t="s">
        <v>3253</v>
      </c>
      <c r="E5417" t="s">
        <v>1705</v>
      </c>
    </row>
    <row r="5418" spans="1:5">
      <c r="A5418" t="s">
        <v>2906</v>
      </c>
      <c r="B5418" t="s">
        <v>2891</v>
      </c>
      <c r="C5418" t="s">
        <v>1721</v>
      </c>
      <c r="D5418" t="s">
        <v>3253</v>
      </c>
      <c r="E5418" t="s">
        <v>1706</v>
      </c>
    </row>
    <row r="5419" spans="1:5">
      <c r="A5419" t="s">
        <v>2907</v>
      </c>
      <c r="B5419" t="s">
        <v>2891</v>
      </c>
      <c r="C5419" t="s">
        <v>1721</v>
      </c>
      <c r="D5419" t="s">
        <v>3253</v>
      </c>
      <c r="E5419" t="s">
        <v>1707</v>
      </c>
    </row>
    <row r="5420" spans="1:5">
      <c r="A5420" t="s">
        <v>2908</v>
      </c>
      <c r="B5420" t="s">
        <v>2891</v>
      </c>
      <c r="C5420" t="s">
        <v>1721</v>
      </c>
      <c r="D5420" t="s">
        <v>3253</v>
      </c>
      <c r="E5420" t="s">
        <v>1708</v>
      </c>
    </row>
    <row r="5421" spans="1:5">
      <c r="A5421" t="s">
        <v>2909</v>
      </c>
      <c r="B5421" t="s">
        <v>2891</v>
      </c>
      <c r="C5421" t="s">
        <v>1721</v>
      </c>
      <c r="D5421" t="s">
        <v>3253</v>
      </c>
      <c r="E5421" t="s">
        <v>1709</v>
      </c>
    </row>
    <row r="5422" spans="1:5">
      <c r="A5422" t="s">
        <v>2910</v>
      </c>
      <c r="B5422" t="s">
        <v>2891</v>
      </c>
      <c r="C5422" t="s">
        <v>1721</v>
      </c>
      <c r="D5422" t="s">
        <v>3253</v>
      </c>
      <c r="E5422" t="s">
        <v>1710</v>
      </c>
    </row>
    <row r="5423" spans="1:5">
      <c r="A5423" t="s">
        <v>2911</v>
      </c>
      <c r="B5423" t="s">
        <v>2891</v>
      </c>
      <c r="C5423" t="s">
        <v>1721</v>
      </c>
      <c r="D5423" t="s">
        <v>3253</v>
      </c>
      <c r="E5423" t="s">
        <v>1711</v>
      </c>
    </row>
    <row r="5424" spans="1:5">
      <c r="A5424" t="s">
        <v>2912</v>
      </c>
      <c r="B5424" t="s">
        <v>2891</v>
      </c>
      <c r="C5424" t="s">
        <v>1721</v>
      </c>
      <c r="D5424" t="s">
        <v>3253</v>
      </c>
      <c r="E5424" t="s">
        <v>1712</v>
      </c>
    </row>
    <row r="5425" spans="1:5">
      <c r="A5425" t="s">
        <v>2913</v>
      </c>
      <c r="B5425" t="s">
        <v>2891</v>
      </c>
      <c r="C5425" t="s">
        <v>1721</v>
      </c>
      <c r="D5425" t="s">
        <v>3253</v>
      </c>
      <c r="E5425" t="s">
        <v>1713</v>
      </c>
    </row>
    <row r="5426" spans="1:5">
      <c r="A5426" t="s">
        <v>2914</v>
      </c>
      <c r="B5426" t="s">
        <v>2891</v>
      </c>
      <c r="C5426" t="s">
        <v>1721</v>
      </c>
      <c r="D5426" t="s">
        <v>3253</v>
      </c>
      <c r="E5426" t="s">
        <v>1714</v>
      </c>
    </row>
    <row r="5427" spans="1:5">
      <c r="A5427" t="s">
        <v>2915</v>
      </c>
      <c r="B5427" t="s">
        <v>2891</v>
      </c>
      <c r="C5427" t="s">
        <v>1721</v>
      </c>
      <c r="D5427" t="s">
        <v>3253</v>
      </c>
      <c r="E5427" t="s">
        <v>1715</v>
      </c>
    </row>
    <row r="5428" spans="1:5">
      <c r="A5428" t="s">
        <v>2916</v>
      </c>
      <c r="B5428" t="s">
        <v>2891</v>
      </c>
      <c r="C5428" t="s">
        <v>1721</v>
      </c>
      <c r="D5428" t="s">
        <v>3254</v>
      </c>
      <c r="E5428" t="s">
        <v>1702</v>
      </c>
    </row>
    <row r="5429" spans="1:5">
      <c r="A5429" t="s">
        <v>2917</v>
      </c>
      <c r="B5429" t="s">
        <v>2891</v>
      </c>
      <c r="C5429" t="s">
        <v>1721</v>
      </c>
      <c r="D5429" t="s">
        <v>3254</v>
      </c>
      <c r="E5429" t="s">
        <v>1705</v>
      </c>
    </row>
    <row r="5430" spans="1:5">
      <c r="A5430" t="s">
        <v>2918</v>
      </c>
      <c r="B5430" t="s">
        <v>2891</v>
      </c>
      <c r="C5430" t="s">
        <v>1721</v>
      </c>
      <c r="D5430" t="s">
        <v>3254</v>
      </c>
      <c r="E5430" t="s">
        <v>1706</v>
      </c>
    </row>
    <row r="5431" spans="1:5">
      <c r="A5431" t="s">
        <v>2919</v>
      </c>
      <c r="B5431" t="s">
        <v>2891</v>
      </c>
      <c r="C5431" t="s">
        <v>1721</v>
      </c>
      <c r="D5431" t="s">
        <v>3254</v>
      </c>
      <c r="E5431" t="s">
        <v>1707</v>
      </c>
    </row>
    <row r="5432" spans="1:5">
      <c r="A5432" t="s">
        <v>2920</v>
      </c>
      <c r="B5432" t="s">
        <v>2891</v>
      </c>
      <c r="C5432" t="s">
        <v>1721</v>
      </c>
      <c r="D5432" t="s">
        <v>3254</v>
      </c>
      <c r="E5432" t="s">
        <v>1708</v>
      </c>
    </row>
    <row r="5433" spans="1:5">
      <c r="A5433" t="s">
        <v>2921</v>
      </c>
      <c r="B5433" t="s">
        <v>2891</v>
      </c>
      <c r="C5433" t="s">
        <v>1721</v>
      </c>
      <c r="D5433" t="s">
        <v>3254</v>
      </c>
      <c r="E5433" t="s">
        <v>1709</v>
      </c>
    </row>
    <row r="5434" spans="1:5">
      <c r="A5434" t="s">
        <v>2922</v>
      </c>
      <c r="B5434" t="s">
        <v>2891</v>
      </c>
      <c r="C5434" t="s">
        <v>1721</v>
      </c>
      <c r="D5434" t="s">
        <v>3254</v>
      </c>
      <c r="E5434" t="s">
        <v>1710</v>
      </c>
    </row>
    <row r="5435" spans="1:5">
      <c r="A5435" t="s">
        <v>2923</v>
      </c>
      <c r="B5435" t="s">
        <v>2891</v>
      </c>
      <c r="C5435" t="s">
        <v>1721</v>
      </c>
      <c r="D5435" t="s">
        <v>3254</v>
      </c>
      <c r="E5435" t="s">
        <v>1711</v>
      </c>
    </row>
    <row r="5436" spans="1:5">
      <c r="A5436" t="s">
        <v>2924</v>
      </c>
      <c r="B5436" t="s">
        <v>2891</v>
      </c>
      <c r="C5436" t="s">
        <v>1721</v>
      </c>
      <c r="D5436" t="s">
        <v>3254</v>
      </c>
      <c r="E5436" t="s">
        <v>1712</v>
      </c>
    </row>
    <row r="5437" spans="1:5">
      <c r="A5437" t="s">
        <v>2925</v>
      </c>
      <c r="B5437" t="s">
        <v>2891</v>
      </c>
      <c r="C5437" t="s">
        <v>1721</v>
      </c>
      <c r="D5437" t="s">
        <v>3254</v>
      </c>
      <c r="E5437" t="s">
        <v>1713</v>
      </c>
    </row>
    <row r="5438" spans="1:5">
      <c r="A5438" t="s">
        <v>2926</v>
      </c>
      <c r="B5438" t="s">
        <v>2891</v>
      </c>
      <c r="C5438" t="s">
        <v>1721</v>
      </c>
      <c r="D5438" t="s">
        <v>3254</v>
      </c>
      <c r="E5438" t="s">
        <v>1714</v>
      </c>
    </row>
    <row r="5439" spans="1:5">
      <c r="A5439" t="s">
        <v>2927</v>
      </c>
      <c r="B5439" t="s">
        <v>2891</v>
      </c>
      <c r="C5439" t="s">
        <v>1721</v>
      </c>
      <c r="D5439" t="s">
        <v>3254</v>
      </c>
      <c r="E5439" t="s">
        <v>1715</v>
      </c>
    </row>
    <row r="5440" spans="1:5">
      <c r="A5440" t="s">
        <v>2928</v>
      </c>
      <c r="B5440" t="s">
        <v>2891</v>
      </c>
      <c r="C5440" t="s">
        <v>1721</v>
      </c>
      <c r="D5440" t="s">
        <v>3255</v>
      </c>
      <c r="E5440" t="s">
        <v>1702</v>
      </c>
    </row>
    <row r="5441" spans="1:5">
      <c r="A5441" t="s">
        <v>2929</v>
      </c>
      <c r="B5441" t="s">
        <v>2891</v>
      </c>
      <c r="C5441" t="s">
        <v>1721</v>
      </c>
      <c r="D5441" t="s">
        <v>3255</v>
      </c>
      <c r="E5441" t="s">
        <v>1705</v>
      </c>
    </row>
    <row r="5442" spans="1:5">
      <c r="A5442" t="s">
        <v>2930</v>
      </c>
      <c r="B5442" t="s">
        <v>2891</v>
      </c>
      <c r="C5442" t="s">
        <v>1721</v>
      </c>
      <c r="D5442" t="s">
        <v>3255</v>
      </c>
      <c r="E5442" t="s">
        <v>1706</v>
      </c>
    </row>
    <row r="5443" spans="1:5">
      <c r="A5443" t="s">
        <v>2931</v>
      </c>
      <c r="B5443" t="s">
        <v>2891</v>
      </c>
      <c r="C5443" t="s">
        <v>1721</v>
      </c>
      <c r="D5443" t="s">
        <v>3255</v>
      </c>
      <c r="E5443" t="s">
        <v>1707</v>
      </c>
    </row>
    <row r="5444" spans="1:5">
      <c r="A5444" t="s">
        <v>2932</v>
      </c>
      <c r="B5444" t="s">
        <v>2891</v>
      </c>
      <c r="C5444" t="s">
        <v>1721</v>
      </c>
      <c r="D5444" t="s">
        <v>3255</v>
      </c>
      <c r="E5444" t="s">
        <v>1708</v>
      </c>
    </row>
    <row r="5445" spans="1:5">
      <c r="A5445" t="s">
        <v>2933</v>
      </c>
      <c r="B5445" t="s">
        <v>2891</v>
      </c>
      <c r="C5445" t="s">
        <v>1721</v>
      </c>
      <c r="D5445" t="s">
        <v>3255</v>
      </c>
      <c r="E5445" t="s">
        <v>1709</v>
      </c>
    </row>
    <row r="5446" spans="1:5">
      <c r="A5446" t="s">
        <v>2934</v>
      </c>
      <c r="B5446" t="s">
        <v>2891</v>
      </c>
      <c r="C5446" t="s">
        <v>1721</v>
      </c>
      <c r="D5446" t="s">
        <v>3255</v>
      </c>
      <c r="E5446" t="s">
        <v>1710</v>
      </c>
    </row>
    <row r="5447" spans="1:5">
      <c r="A5447" t="s">
        <v>2935</v>
      </c>
      <c r="B5447" t="s">
        <v>2891</v>
      </c>
      <c r="C5447" t="s">
        <v>1721</v>
      </c>
      <c r="D5447" t="s">
        <v>3255</v>
      </c>
      <c r="E5447" t="s">
        <v>1711</v>
      </c>
    </row>
    <row r="5448" spans="1:5">
      <c r="A5448" t="s">
        <v>2936</v>
      </c>
      <c r="B5448" t="s">
        <v>2891</v>
      </c>
      <c r="C5448" t="s">
        <v>1721</v>
      </c>
      <c r="D5448" t="s">
        <v>3255</v>
      </c>
      <c r="E5448" t="s">
        <v>1712</v>
      </c>
    </row>
    <row r="5449" spans="1:5">
      <c r="A5449" t="s">
        <v>2937</v>
      </c>
      <c r="B5449" t="s">
        <v>2891</v>
      </c>
      <c r="C5449" t="s">
        <v>1721</v>
      </c>
      <c r="D5449" t="s">
        <v>3255</v>
      </c>
      <c r="E5449" t="s">
        <v>1713</v>
      </c>
    </row>
    <row r="5450" spans="1:5">
      <c r="A5450" t="s">
        <v>2938</v>
      </c>
      <c r="B5450" t="s">
        <v>2891</v>
      </c>
      <c r="C5450" t="s">
        <v>1721</v>
      </c>
      <c r="D5450" t="s">
        <v>3255</v>
      </c>
      <c r="E5450" t="s">
        <v>1714</v>
      </c>
    </row>
    <row r="5451" spans="1:5">
      <c r="A5451" t="s">
        <v>2939</v>
      </c>
      <c r="B5451" t="s">
        <v>2891</v>
      </c>
      <c r="C5451" t="s">
        <v>1721</v>
      </c>
      <c r="D5451" t="s">
        <v>3255</v>
      </c>
      <c r="E5451" t="s">
        <v>1715</v>
      </c>
    </row>
    <row r="5452" spans="1:5">
      <c r="A5452" t="s">
        <v>2940</v>
      </c>
      <c r="B5452" t="s">
        <v>2891</v>
      </c>
      <c r="C5452" t="s">
        <v>1721</v>
      </c>
      <c r="D5452" t="s">
        <v>3256</v>
      </c>
      <c r="E5452" t="s">
        <v>1702</v>
      </c>
    </row>
    <row r="5453" spans="1:5">
      <c r="A5453" t="s">
        <v>2941</v>
      </c>
      <c r="B5453" t="s">
        <v>2891</v>
      </c>
      <c r="C5453" t="s">
        <v>1721</v>
      </c>
      <c r="D5453" t="s">
        <v>3256</v>
      </c>
      <c r="E5453" t="s">
        <v>1705</v>
      </c>
    </row>
    <row r="5454" spans="1:5">
      <c r="A5454" t="s">
        <v>2942</v>
      </c>
      <c r="B5454" t="s">
        <v>2891</v>
      </c>
      <c r="C5454" t="s">
        <v>1721</v>
      </c>
      <c r="D5454" t="s">
        <v>3256</v>
      </c>
      <c r="E5454" t="s">
        <v>1706</v>
      </c>
    </row>
    <row r="5455" spans="1:5">
      <c r="A5455" t="s">
        <v>2943</v>
      </c>
      <c r="B5455" t="s">
        <v>2891</v>
      </c>
      <c r="C5455" t="s">
        <v>1721</v>
      </c>
      <c r="D5455" t="s">
        <v>3256</v>
      </c>
      <c r="E5455" t="s">
        <v>1707</v>
      </c>
    </row>
    <row r="5456" spans="1:5">
      <c r="A5456" t="s">
        <v>2944</v>
      </c>
      <c r="B5456" t="s">
        <v>2891</v>
      </c>
      <c r="C5456" t="s">
        <v>1721</v>
      </c>
      <c r="D5456" t="s">
        <v>3256</v>
      </c>
      <c r="E5456" t="s">
        <v>1708</v>
      </c>
    </row>
    <row r="5457" spans="1:5">
      <c r="A5457" t="s">
        <v>2945</v>
      </c>
      <c r="B5457" t="s">
        <v>2891</v>
      </c>
      <c r="C5457" t="s">
        <v>1721</v>
      </c>
      <c r="D5457" t="s">
        <v>3256</v>
      </c>
      <c r="E5457" t="s">
        <v>1709</v>
      </c>
    </row>
    <row r="5458" spans="1:5">
      <c r="A5458" t="s">
        <v>2946</v>
      </c>
      <c r="B5458" t="s">
        <v>2891</v>
      </c>
      <c r="C5458" t="s">
        <v>1721</v>
      </c>
      <c r="D5458" t="s">
        <v>3256</v>
      </c>
      <c r="E5458" t="s">
        <v>1710</v>
      </c>
    </row>
    <row r="5459" spans="1:5">
      <c r="A5459" t="s">
        <v>2947</v>
      </c>
      <c r="B5459" t="s">
        <v>2891</v>
      </c>
      <c r="C5459" t="s">
        <v>1721</v>
      </c>
      <c r="D5459" t="s">
        <v>3256</v>
      </c>
      <c r="E5459" t="s">
        <v>1711</v>
      </c>
    </row>
    <row r="5460" spans="1:5">
      <c r="A5460" t="s">
        <v>2948</v>
      </c>
      <c r="B5460" t="s">
        <v>2891</v>
      </c>
      <c r="C5460" t="s">
        <v>1721</v>
      </c>
      <c r="D5460" t="s">
        <v>3256</v>
      </c>
      <c r="E5460" t="s">
        <v>1712</v>
      </c>
    </row>
    <row r="5461" spans="1:5">
      <c r="A5461" t="s">
        <v>2949</v>
      </c>
      <c r="B5461" t="s">
        <v>2891</v>
      </c>
      <c r="C5461" t="s">
        <v>1721</v>
      </c>
      <c r="D5461" t="s">
        <v>3256</v>
      </c>
      <c r="E5461" t="s">
        <v>1713</v>
      </c>
    </row>
    <row r="5462" spans="1:5">
      <c r="A5462" t="s">
        <v>2950</v>
      </c>
      <c r="B5462" t="s">
        <v>2891</v>
      </c>
      <c r="C5462" t="s">
        <v>1721</v>
      </c>
      <c r="D5462" t="s">
        <v>3256</v>
      </c>
      <c r="E5462" t="s">
        <v>1714</v>
      </c>
    </row>
    <row r="5463" spans="1:5">
      <c r="A5463" t="s">
        <v>2951</v>
      </c>
      <c r="B5463" t="s">
        <v>2891</v>
      </c>
      <c r="C5463" t="s">
        <v>1721</v>
      </c>
      <c r="D5463" t="s">
        <v>3256</v>
      </c>
      <c r="E5463" t="s">
        <v>1715</v>
      </c>
    </row>
    <row r="5464" spans="1:5">
      <c r="A5464" t="s">
        <v>2952</v>
      </c>
      <c r="B5464" t="s">
        <v>2891</v>
      </c>
      <c r="C5464" t="s">
        <v>1721</v>
      </c>
      <c r="D5464" t="s">
        <v>3257</v>
      </c>
      <c r="E5464" t="s">
        <v>1702</v>
      </c>
    </row>
    <row r="5465" spans="1:5">
      <c r="A5465" t="s">
        <v>2953</v>
      </c>
      <c r="B5465" t="s">
        <v>2891</v>
      </c>
      <c r="C5465" t="s">
        <v>1721</v>
      </c>
      <c r="D5465" t="s">
        <v>3257</v>
      </c>
      <c r="E5465" t="s">
        <v>1705</v>
      </c>
    </row>
    <row r="5466" spans="1:5">
      <c r="A5466" t="s">
        <v>2954</v>
      </c>
      <c r="B5466" t="s">
        <v>2891</v>
      </c>
      <c r="C5466" t="s">
        <v>1721</v>
      </c>
      <c r="D5466" t="s">
        <v>3257</v>
      </c>
      <c r="E5466" t="s">
        <v>1706</v>
      </c>
    </row>
    <row r="5467" spans="1:5">
      <c r="A5467" t="s">
        <v>2955</v>
      </c>
      <c r="B5467" t="s">
        <v>2891</v>
      </c>
      <c r="C5467" t="s">
        <v>1721</v>
      </c>
      <c r="D5467" t="s">
        <v>3257</v>
      </c>
      <c r="E5467" t="s">
        <v>1707</v>
      </c>
    </row>
    <row r="5468" spans="1:5">
      <c r="A5468" t="s">
        <v>2956</v>
      </c>
      <c r="B5468" t="s">
        <v>2891</v>
      </c>
      <c r="C5468" t="s">
        <v>1721</v>
      </c>
      <c r="D5468" t="s">
        <v>3257</v>
      </c>
      <c r="E5468" t="s">
        <v>1708</v>
      </c>
    </row>
    <row r="5469" spans="1:5">
      <c r="A5469" t="s">
        <v>2957</v>
      </c>
      <c r="B5469" t="s">
        <v>2891</v>
      </c>
      <c r="C5469" t="s">
        <v>1721</v>
      </c>
      <c r="D5469" t="s">
        <v>3257</v>
      </c>
      <c r="E5469" t="s">
        <v>1709</v>
      </c>
    </row>
    <row r="5470" spans="1:5">
      <c r="A5470" t="s">
        <v>2958</v>
      </c>
      <c r="B5470" t="s">
        <v>2891</v>
      </c>
      <c r="C5470" t="s">
        <v>1721</v>
      </c>
      <c r="D5470" t="s">
        <v>3257</v>
      </c>
      <c r="E5470" t="s">
        <v>1710</v>
      </c>
    </row>
    <row r="5471" spans="1:5">
      <c r="A5471" t="s">
        <v>2959</v>
      </c>
      <c r="B5471" t="s">
        <v>2891</v>
      </c>
      <c r="C5471" t="s">
        <v>1721</v>
      </c>
      <c r="D5471" t="s">
        <v>3257</v>
      </c>
      <c r="E5471" t="s">
        <v>1711</v>
      </c>
    </row>
    <row r="5472" spans="1:5">
      <c r="A5472" t="s">
        <v>2960</v>
      </c>
      <c r="B5472" t="s">
        <v>2891</v>
      </c>
      <c r="C5472" t="s">
        <v>1721</v>
      </c>
      <c r="D5472" t="s">
        <v>3257</v>
      </c>
      <c r="E5472" t="s">
        <v>1712</v>
      </c>
    </row>
    <row r="5473" spans="1:5">
      <c r="A5473" t="s">
        <v>2961</v>
      </c>
      <c r="B5473" t="s">
        <v>2891</v>
      </c>
      <c r="C5473" t="s">
        <v>1721</v>
      </c>
      <c r="D5473" t="s">
        <v>3257</v>
      </c>
      <c r="E5473" t="s">
        <v>1713</v>
      </c>
    </row>
    <row r="5474" spans="1:5">
      <c r="A5474" t="s">
        <v>2962</v>
      </c>
      <c r="B5474" t="s">
        <v>2891</v>
      </c>
      <c r="C5474" t="s">
        <v>1721</v>
      </c>
      <c r="D5474" t="s">
        <v>3257</v>
      </c>
      <c r="E5474" t="s">
        <v>1714</v>
      </c>
    </row>
    <row r="5475" spans="1:5">
      <c r="A5475" t="s">
        <v>2963</v>
      </c>
      <c r="B5475" t="s">
        <v>2891</v>
      </c>
      <c r="C5475" t="s">
        <v>1721</v>
      </c>
      <c r="D5475" t="s">
        <v>3257</v>
      </c>
      <c r="E5475" t="s">
        <v>1715</v>
      </c>
    </row>
    <row r="5476" spans="1:5">
      <c r="A5476" t="s">
        <v>2964</v>
      </c>
      <c r="B5476" t="s">
        <v>2891</v>
      </c>
      <c r="C5476" t="s">
        <v>1721</v>
      </c>
      <c r="D5476" t="s">
        <v>3258</v>
      </c>
      <c r="E5476" t="s">
        <v>1702</v>
      </c>
    </row>
    <row r="5477" spans="1:5">
      <c r="A5477" t="s">
        <v>2965</v>
      </c>
      <c r="B5477" t="s">
        <v>2891</v>
      </c>
      <c r="C5477" t="s">
        <v>1721</v>
      </c>
      <c r="D5477" t="s">
        <v>3258</v>
      </c>
      <c r="E5477" t="s">
        <v>1705</v>
      </c>
    </row>
    <row r="5478" spans="1:5">
      <c r="A5478" t="s">
        <v>2966</v>
      </c>
      <c r="B5478" t="s">
        <v>2891</v>
      </c>
      <c r="C5478" t="s">
        <v>1721</v>
      </c>
      <c r="D5478" t="s">
        <v>3258</v>
      </c>
      <c r="E5478" t="s">
        <v>1706</v>
      </c>
    </row>
    <row r="5479" spans="1:5">
      <c r="A5479" t="s">
        <v>2967</v>
      </c>
      <c r="B5479" t="s">
        <v>2891</v>
      </c>
      <c r="C5479" t="s">
        <v>1721</v>
      </c>
      <c r="D5479" t="s">
        <v>3258</v>
      </c>
      <c r="E5479" t="s">
        <v>1707</v>
      </c>
    </row>
    <row r="5480" spans="1:5">
      <c r="A5480" t="s">
        <v>2968</v>
      </c>
      <c r="B5480" t="s">
        <v>2891</v>
      </c>
      <c r="C5480" t="s">
        <v>1721</v>
      </c>
      <c r="D5480" t="s">
        <v>3258</v>
      </c>
      <c r="E5480" t="s">
        <v>1708</v>
      </c>
    </row>
    <row r="5481" spans="1:5">
      <c r="A5481" t="s">
        <v>2969</v>
      </c>
      <c r="B5481" t="s">
        <v>2891</v>
      </c>
      <c r="C5481" t="s">
        <v>1721</v>
      </c>
      <c r="D5481" t="s">
        <v>3258</v>
      </c>
      <c r="E5481" t="s">
        <v>1709</v>
      </c>
    </row>
    <row r="5482" spans="1:5">
      <c r="A5482" t="s">
        <v>2970</v>
      </c>
      <c r="B5482" t="s">
        <v>2891</v>
      </c>
      <c r="C5482" t="s">
        <v>1721</v>
      </c>
      <c r="D5482" t="s">
        <v>3258</v>
      </c>
      <c r="E5482" t="s">
        <v>1710</v>
      </c>
    </row>
    <row r="5483" spans="1:5">
      <c r="A5483" t="s">
        <v>2971</v>
      </c>
      <c r="B5483" t="s">
        <v>2891</v>
      </c>
      <c r="C5483" t="s">
        <v>1721</v>
      </c>
      <c r="D5483" t="s">
        <v>3258</v>
      </c>
      <c r="E5483" t="s">
        <v>1711</v>
      </c>
    </row>
    <row r="5484" spans="1:5">
      <c r="A5484" t="s">
        <v>2972</v>
      </c>
      <c r="B5484" t="s">
        <v>2891</v>
      </c>
      <c r="C5484" t="s">
        <v>1721</v>
      </c>
      <c r="D5484" t="s">
        <v>3258</v>
      </c>
      <c r="E5484" t="s">
        <v>1712</v>
      </c>
    </row>
    <row r="5485" spans="1:5">
      <c r="A5485" t="s">
        <v>2973</v>
      </c>
      <c r="B5485" t="s">
        <v>2891</v>
      </c>
      <c r="C5485" t="s">
        <v>1721</v>
      </c>
      <c r="D5485" t="s">
        <v>3258</v>
      </c>
      <c r="E5485" t="s">
        <v>1713</v>
      </c>
    </row>
    <row r="5486" spans="1:5">
      <c r="A5486" t="s">
        <v>2974</v>
      </c>
      <c r="B5486" t="s">
        <v>2891</v>
      </c>
      <c r="C5486" t="s">
        <v>1721</v>
      </c>
      <c r="D5486" t="s">
        <v>3258</v>
      </c>
      <c r="E5486" t="s">
        <v>1714</v>
      </c>
    </row>
    <row r="5487" spans="1:5">
      <c r="A5487" t="s">
        <v>2975</v>
      </c>
      <c r="B5487" t="s">
        <v>2891</v>
      </c>
      <c r="C5487" t="s">
        <v>1721</v>
      </c>
      <c r="D5487" t="s">
        <v>3258</v>
      </c>
      <c r="E5487" t="s">
        <v>1715</v>
      </c>
    </row>
    <row r="5488" spans="1:5">
      <c r="A5488" t="s">
        <v>2976</v>
      </c>
      <c r="B5488" t="s">
        <v>2891</v>
      </c>
      <c r="C5488" t="s">
        <v>1721</v>
      </c>
      <c r="D5488" t="s">
        <v>3259</v>
      </c>
      <c r="E5488" t="s">
        <v>1702</v>
      </c>
    </row>
    <row r="5489" spans="1:5">
      <c r="A5489" t="s">
        <v>2977</v>
      </c>
      <c r="B5489" t="s">
        <v>2891</v>
      </c>
      <c r="C5489" t="s">
        <v>1721</v>
      </c>
      <c r="D5489" t="s">
        <v>3259</v>
      </c>
      <c r="E5489" t="s">
        <v>1705</v>
      </c>
    </row>
    <row r="5490" spans="1:5">
      <c r="A5490" t="s">
        <v>2978</v>
      </c>
      <c r="B5490" t="s">
        <v>2891</v>
      </c>
      <c r="C5490" t="s">
        <v>1721</v>
      </c>
      <c r="D5490" t="s">
        <v>3259</v>
      </c>
      <c r="E5490" t="s">
        <v>1706</v>
      </c>
    </row>
    <row r="5491" spans="1:5">
      <c r="A5491" t="s">
        <v>2979</v>
      </c>
      <c r="B5491" t="s">
        <v>2891</v>
      </c>
      <c r="C5491" t="s">
        <v>1721</v>
      </c>
      <c r="D5491" t="s">
        <v>3259</v>
      </c>
      <c r="E5491" t="s">
        <v>1707</v>
      </c>
    </row>
    <row r="5492" spans="1:5">
      <c r="A5492" t="s">
        <v>2980</v>
      </c>
      <c r="B5492" t="s">
        <v>2891</v>
      </c>
      <c r="C5492" t="s">
        <v>1721</v>
      </c>
      <c r="D5492" t="s">
        <v>3259</v>
      </c>
      <c r="E5492" t="s">
        <v>1708</v>
      </c>
    </row>
    <row r="5493" spans="1:5">
      <c r="A5493" t="s">
        <v>2981</v>
      </c>
      <c r="B5493" t="s">
        <v>2891</v>
      </c>
      <c r="C5493" t="s">
        <v>1721</v>
      </c>
      <c r="D5493" t="s">
        <v>3259</v>
      </c>
      <c r="E5493" t="s">
        <v>1709</v>
      </c>
    </row>
    <row r="5494" spans="1:5">
      <c r="A5494" t="s">
        <v>2982</v>
      </c>
      <c r="B5494" t="s">
        <v>2891</v>
      </c>
      <c r="C5494" t="s">
        <v>1721</v>
      </c>
      <c r="D5494" t="s">
        <v>3259</v>
      </c>
      <c r="E5494" t="s">
        <v>1710</v>
      </c>
    </row>
    <row r="5495" spans="1:5">
      <c r="A5495" t="s">
        <v>2983</v>
      </c>
      <c r="B5495" t="s">
        <v>2891</v>
      </c>
      <c r="C5495" t="s">
        <v>1721</v>
      </c>
      <c r="D5495" t="s">
        <v>3259</v>
      </c>
      <c r="E5495" t="s">
        <v>1711</v>
      </c>
    </row>
    <row r="5496" spans="1:5">
      <c r="A5496" t="s">
        <v>2984</v>
      </c>
      <c r="B5496" t="s">
        <v>2891</v>
      </c>
      <c r="C5496" t="s">
        <v>1721</v>
      </c>
      <c r="D5496" t="s">
        <v>3259</v>
      </c>
      <c r="E5496" t="s">
        <v>1712</v>
      </c>
    </row>
    <row r="5497" spans="1:5">
      <c r="A5497" t="s">
        <v>2985</v>
      </c>
      <c r="B5497" t="s">
        <v>2891</v>
      </c>
      <c r="C5497" t="s">
        <v>1721</v>
      </c>
      <c r="D5497" t="s">
        <v>3259</v>
      </c>
      <c r="E5497" t="s">
        <v>1713</v>
      </c>
    </row>
    <row r="5498" spans="1:5">
      <c r="A5498" t="s">
        <v>2986</v>
      </c>
      <c r="B5498" t="s">
        <v>2891</v>
      </c>
      <c r="C5498" t="s">
        <v>1721</v>
      </c>
      <c r="D5498" t="s">
        <v>3259</v>
      </c>
      <c r="E5498" t="s">
        <v>1714</v>
      </c>
    </row>
    <row r="5499" spans="1:5">
      <c r="A5499" t="s">
        <v>2987</v>
      </c>
      <c r="B5499" t="s">
        <v>2891</v>
      </c>
      <c r="C5499" t="s">
        <v>1721</v>
      </c>
      <c r="D5499" t="s">
        <v>3259</v>
      </c>
      <c r="E5499" t="s">
        <v>1715</v>
      </c>
    </row>
    <row r="5500" spans="1:5">
      <c r="A5500" t="s">
        <v>2988</v>
      </c>
      <c r="B5500" t="s">
        <v>2891</v>
      </c>
      <c r="C5500" t="s">
        <v>1721</v>
      </c>
      <c r="D5500" t="s">
        <v>3260</v>
      </c>
      <c r="E5500" t="s">
        <v>1702</v>
      </c>
    </row>
    <row r="5501" spans="1:5">
      <c r="A5501" t="s">
        <v>2989</v>
      </c>
      <c r="B5501" t="s">
        <v>2891</v>
      </c>
      <c r="C5501" t="s">
        <v>1721</v>
      </c>
      <c r="D5501" t="s">
        <v>3260</v>
      </c>
      <c r="E5501" t="s">
        <v>1705</v>
      </c>
    </row>
    <row r="5502" spans="1:5">
      <c r="A5502" t="s">
        <v>2990</v>
      </c>
      <c r="B5502" t="s">
        <v>2891</v>
      </c>
      <c r="C5502" t="s">
        <v>1721</v>
      </c>
      <c r="D5502" t="s">
        <v>3260</v>
      </c>
      <c r="E5502" t="s">
        <v>1706</v>
      </c>
    </row>
    <row r="5503" spans="1:5">
      <c r="A5503" t="s">
        <v>2991</v>
      </c>
      <c r="B5503" t="s">
        <v>2891</v>
      </c>
      <c r="C5503" t="s">
        <v>1721</v>
      </c>
      <c r="D5503" t="s">
        <v>3260</v>
      </c>
      <c r="E5503" t="s">
        <v>1707</v>
      </c>
    </row>
    <row r="5504" spans="1:5">
      <c r="A5504" t="s">
        <v>2992</v>
      </c>
      <c r="B5504" t="s">
        <v>2891</v>
      </c>
      <c r="C5504" t="s">
        <v>1721</v>
      </c>
      <c r="D5504" t="s">
        <v>3260</v>
      </c>
      <c r="E5504" t="s">
        <v>1708</v>
      </c>
    </row>
    <row r="5505" spans="1:5">
      <c r="A5505" t="s">
        <v>2993</v>
      </c>
      <c r="B5505" t="s">
        <v>2891</v>
      </c>
      <c r="C5505" t="s">
        <v>1721</v>
      </c>
      <c r="D5505" t="s">
        <v>3260</v>
      </c>
      <c r="E5505" t="s">
        <v>1709</v>
      </c>
    </row>
    <row r="5506" spans="1:5">
      <c r="A5506" t="s">
        <v>2994</v>
      </c>
      <c r="B5506" t="s">
        <v>2891</v>
      </c>
      <c r="C5506" t="s">
        <v>1721</v>
      </c>
      <c r="D5506" t="s">
        <v>3260</v>
      </c>
      <c r="E5506" t="s">
        <v>1710</v>
      </c>
    </row>
    <row r="5507" spans="1:5">
      <c r="A5507" t="s">
        <v>2995</v>
      </c>
      <c r="B5507" t="s">
        <v>2891</v>
      </c>
      <c r="C5507" t="s">
        <v>1721</v>
      </c>
      <c r="D5507" t="s">
        <v>3260</v>
      </c>
      <c r="E5507" t="s">
        <v>1711</v>
      </c>
    </row>
    <row r="5508" spans="1:5">
      <c r="A5508" t="s">
        <v>2996</v>
      </c>
      <c r="B5508" t="s">
        <v>2891</v>
      </c>
      <c r="C5508" t="s">
        <v>1721</v>
      </c>
      <c r="D5508" t="s">
        <v>3260</v>
      </c>
      <c r="E5508" t="s">
        <v>1712</v>
      </c>
    </row>
    <row r="5509" spans="1:5">
      <c r="A5509" t="s">
        <v>2997</v>
      </c>
      <c r="B5509" t="s">
        <v>2891</v>
      </c>
      <c r="C5509" t="s">
        <v>1721</v>
      </c>
      <c r="D5509" t="s">
        <v>3260</v>
      </c>
      <c r="E5509" t="s">
        <v>1713</v>
      </c>
    </row>
    <row r="5510" spans="1:5">
      <c r="A5510" t="s">
        <v>2998</v>
      </c>
      <c r="B5510" t="s">
        <v>2891</v>
      </c>
      <c r="C5510" t="s">
        <v>1721</v>
      </c>
      <c r="D5510" t="s">
        <v>3260</v>
      </c>
      <c r="E5510" t="s">
        <v>1714</v>
      </c>
    </row>
    <row r="5511" spans="1:5">
      <c r="A5511" t="s">
        <v>2999</v>
      </c>
      <c r="B5511" t="s">
        <v>2891</v>
      </c>
      <c r="C5511" t="s">
        <v>1721</v>
      </c>
      <c r="D5511" t="s">
        <v>3260</v>
      </c>
      <c r="E5511" t="s">
        <v>1715</v>
      </c>
    </row>
    <row r="5512" spans="1:5">
      <c r="A5512" t="s">
        <v>3000</v>
      </c>
      <c r="B5512" t="s">
        <v>2891</v>
      </c>
      <c r="C5512" t="s">
        <v>1721</v>
      </c>
      <c r="D5512" t="s">
        <v>3261</v>
      </c>
      <c r="E5512" t="s">
        <v>1702</v>
      </c>
    </row>
    <row r="5513" spans="1:5">
      <c r="A5513" t="s">
        <v>3001</v>
      </c>
      <c r="B5513" t="s">
        <v>2891</v>
      </c>
      <c r="C5513" t="s">
        <v>1721</v>
      </c>
      <c r="D5513" t="s">
        <v>3261</v>
      </c>
      <c r="E5513" t="s">
        <v>1705</v>
      </c>
    </row>
    <row r="5514" spans="1:5">
      <c r="A5514" t="s">
        <v>3002</v>
      </c>
      <c r="B5514" t="s">
        <v>2891</v>
      </c>
      <c r="C5514" t="s">
        <v>1721</v>
      </c>
      <c r="D5514" t="s">
        <v>3261</v>
      </c>
      <c r="E5514" t="s">
        <v>1706</v>
      </c>
    </row>
    <row r="5515" spans="1:5">
      <c r="A5515" t="s">
        <v>3003</v>
      </c>
      <c r="B5515" t="s">
        <v>2891</v>
      </c>
      <c r="C5515" t="s">
        <v>1721</v>
      </c>
      <c r="D5515" t="s">
        <v>3261</v>
      </c>
      <c r="E5515" t="s">
        <v>1707</v>
      </c>
    </row>
    <row r="5516" spans="1:5">
      <c r="A5516" t="s">
        <v>3004</v>
      </c>
      <c r="B5516" t="s">
        <v>2891</v>
      </c>
      <c r="C5516" t="s">
        <v>1721</v>
      </c>
      <c r="D5516" t="s">
        <v>3261</v>
      </c>
      <c r="E5516" t="s">
        <v>1708</v>
      </c>
    </row>
    <row r="5517" spans="1:5">
      <c r="A5517" t="s">
        <v>3005</v>
      </c>
      <c r="B5517" t="s">
        <v>2891</v>
      </c>
      <c r="C5517" t="s">
        <v>1721</v>
      </c>
      <c r="D5517" t="s">
        <v>3261</v>
      </c>
      <c r="E5517" t="s">
        <v>1709</v>
      </c>
    </row>
    <row r="5518" spans="1:5">
      <c r="A5518" t="s">
        <v>3006</v>
      </c>
      <c r="B5518" t="s">
        <v>2891</v>
      </c>
      <c r="C5518" t="s">
        <v>1721</v>
      </c>
      <c r="D5518" t="s">
        <v>3261</v>
      </c>
      <c r="E5518" t="s">
        <v>1710</v>
      </c>
    </row>
    <row r="5519" spans="1:5">
      <c r="A5519" t="s">
        <v>3007</v>
      </c>
      <c r="B5519" t="s">
        <v>2891</v>
      </c>
      <c r="C5519" t="s">
        <v>1721</v>
      </c>
      <c r="D5519" t="s">
        <v>3261</v>
      </c>
      <c r="E5519" t="s">
        <v>1711</v>
      </c>
    </row>
    <row r="5520" spans="1:5">
      <c r="A5520" t="s">
        <v>3008</v>
      </c>
      <c r="B5520" t="s">
        <v>2891</v>
      </c>
      <c r="C5520" t="s">
        <v>1721</v>
      </c>
      <c r="D5520" t="s">
        <v>3261</v>
      </c>
      <c r="E5520" t="s">
        <v>1712</v>
      </c>
    </row>
    <row r="5521" spans="1:5">
      <c r="A5521" t="s">
        <v>3009</v>
      </c>
      <c r="B5521" t="s">
        <v>2891</v>
      </c>
      <c r="C5521" t="s">
        <v>1721</v>
      </c>
      <c r="D5521" t="s">
        <v>3261</v>
      </c>
      <c r="E5521" t="s">
        <v>1713</v>
      </c>
    </row>
    <row r="5522" spans="1:5">
      <c r="A5522" t="s">
        <v>3010</v>
      </c>
      <c r="B5522" t="s">
        <v>2891</v>
      </c>
      <c r="C5522" t="s">
        <v>1721</v>
      </c>
      <c r="D5522" t="s">
        <v>3261</v>
      </c>
      <c r="E5522" t="s">
        <v>1714</v>
      </c>
    </row>
    <row r="5523" spans="1:5">
      <c r="A5523" t="s">
        <v>3011</v>
      </c>
      <c r="B5523" t="s">
        <v>2891</v>
      </c>
      <c r="C5523" t="s">
        <v>1721</v>
      </c>
      <c r="D5523" t="s">
        <v>3261</v>
      </c>
      <c r="E5523" t="s">
        <v>1715</v>
      </c>
    </row>
    <row r="5524" spans="1:5">
      <c r="A5524" t="s">
        <v>3012</v>
      </c>
      <c r="B5524" t="s">
        <v>2891</v>
      </c>
      <c r="C5524" t="s">
        <v>1722</v>
      </c>
      <c r="D5524" t="s">
        <v>3252</v>
      </c>
      <c r="E5524" t="s">
        <v>1702</v>
      </c>
    </row>
    <row r="5525" spans="1:5">
      <c r="A5525" t="s">
        <v>3013</v>
      </c>
      <c r="B5525" t="s">
        <v>2891</v>
      </c>
      <c r="C5525" t="s">
        <v>1722</v>
      </c>
      <c r="D5525" t="s">
        <v>3252</v>
      </c>
      <c r="E5525" t="s">
        <v>1705</v>
      </c>
    </row>
    <row r="5526" spans="1:5">
      <c r="A5526" t="s">
        <v>3014</v>
      </c>
      <c r="B5526" t="s">
        <v>2891</v>
      </c>
      <c r="C5526" t="s">
        <v>1722</v>
      </c>
      <c r="D5526" t="s">
        <v>3252</v>
      </c>
      <c r="E5526" t="s">
        <v>1706</v>
      </c>
    </row>
    <row r="5527" spans="1:5">
      <c r="A5527" t="s">
        <v>3015</v>
      </c>
      <c r="B5527" t="s">
        <v>2891</v>
      </c>
      <c r="C5527" t="s">
        <v>1722</v>
      </c>
      <c r="D5527" t="s">
        <v>3252</v>
      </c>
      <c r="E5527" t="s">
        <v>1707</v>
      </c>
    </row>
    <row r="5528" spans="1:5">
      <c r="A5528" t="s">
        <v>3016</v>
      </c>
      <c r="B5528" t="s">
        <v>2891</v>
      </c>
      <c r="C5528" t="s">
        <v>1722</v>
      </c>
      <c r="D5528" t="s">
        <v>3252</v>
      </c>
      <c r="E5528" t="s">
        <v>1708</v>
      </c>
    </row>
    <row r="5529" spans="1:5">
      <c r="A5529" t="s">
        <v>3017</v>
      </c>
      <c r="B5529" t="s">
        <v>2891</v>
      </c>
      <c r="C5529" t="s">
        <v>1722</v>
      </c>
      <c r="D5529" t="s">
        <v>3252</v>
      </c>
      <c r="E5529" t="s">
        <v>1709</v>
      </c>
    </row>
    <row r="5530" spans="1:5">
      <c r="A5530" t="s">
        <v>3018</v>
      </c>
      <c r="B5530" t="s">
        <v>2891</v>
      </c>
      <c r="C5530" t="s">
        <v>1722</v>
      </c>
      <c r="D5530" t="s">
        <v>3252</v>
      </c>
      <c r="E5530" t="s">
        <v>1710</v>
      </c>
    </row>
    <row r="5531" spans="1:5">
      <c r="A5531" t="s">
        <v>3019</v>
      </c>
      <c r="B5531" t="s">
        <v>2891</v>
      </c>
      <c r="C5531" t="s">
        <v>1722</v>
      </c>
      <c r="D5531" t="s">
        <v>3252</v>
      </c>
      <c r="E5531" t="s">
        <v>1711</v>
      </c>
    </row>
    <row r="5532" spans="1:5">
      <c r="A5532" t="s">
        <v>3020</v>
      </c>
      <c r="B5532" t="s">
        <v>2891</v>
      </c>
      <c r="C5532" t="s">
        <v>1722</v>
      </c>
      <c r="D5532" t="s">
        <v>3252</v>
      </c>
      <c r="E5532" t="s">
        <v>1712</v>
      </c>
    </row>
    <row r="5533" spans="1:5">
      <c r="A5533" t="s">
        <v>3021</v>
      </c>
      <c r="B5533" t="s">
        <v>2891</v>
      </c>
      <c r="C5533" t="s">
        <v>1722</v>
      </c>
      <c r="D5533" t="s">
        <v>3252</v>
      </c>
      <c r="E5533" t="s">
        <v>1713</v>
      </c>
    </row>
    <row r="5534" spans="1:5">
      <c r="A5534" t="s">
        <v>3022</v>
      </c>
      <c r="B5534" t="s">
        <v>2891</v>
      </c>
      <c r="C5534" t="s">
        <v>1722</v>
      </c>
      <c r="D5534" t="s">
        <v>3252</v>
      </c>
      <c r="E5534" t="s">
        <v>1714</v>
      </c>
    </row>
    <row r="5535" spans="1:5">
      <c r="A5535" t="s">
        <v>3023</v>
      </c>
      <c r="B5535" t="s">
        <v>2891</v>
      </c>
      <c r="C5535" t="s">
        <v>1722</v>
      </c>
      <c r="D5535" t="s">
        <v>3252</v>
      </c>
      <c r="E5535" t="s">
        <v>1715</v>
      </c>
    </row>
    <row r="5536" spans="1:5">
      <c r="A5536" t="s">
        <v>3024</v>
      </c>
      <c r="B5536" t="s">
        <v>2891</v>
      </c>
      <c r="C5536" t="s">
        <v>1722</v>
      </c>
      <c r="D5536" t="s">
        <v>3253</v>
      </c>
      <c r="E5536" t="s">
        <v>1702</v>
      </c>
    </row>
    <row r="5537" spans="1:5">
      <c r="A5537" t="s">
        <v>3025</v>
      </c>
      <c r="B5537" t="s">
        <v>2891</v>
      </c>
      <c r="C5537" t="s">
        <v>1722</v>
      </c>
      <c r="D5537" t="s">
        <v>3253</v>
      </c>
      <c r="E5537" t="s">
        <v>1705</v>
      </c>
    </row>
    <row r="5538" spans="1:5">
      <c r="A5538" t="s">
        <v>3026</v>
      </c>
      <c r="B5538" t="s">
        <v>2891</v>
      </c>
      <c r="C5538" t="s">
        <v>1722</v>
      </c>
      <c r="D5538" t="s">
        <v>3253</v>
      </c>
      <c r="E5538" t="s">
        <v>1706</v>
      </c>
    </row>
    <row r="5539" spans="1:5">
      <c r="A5539" t="s">
        <v>3027</v>
      </c>
      <c r="B5539" t="s">
        <v>2891</v>
      </c>
      <c r="C5539" t="s">
        <v>1722</v>
      </c>
      <c r="D5539" t="s">
        <v>3253</v>
      </c>
      <c r="E5539" t="s">
        <v>1707</v>
      </c>
    </row>
    <row r="5540" spans="1:5">
      <c r="A5540" t="s">
        <v>3028</v>
      </c>
      <c r="B5540" t="s">
        <v>2891</v>
      </c>
      <c r="C5540" t="s">
        <v>1722</v>
      </c>
      <c r="D5540" t="s">
        <v>3253</v>
      </c>
      <c r="E5540" t="s">
        <v>1708</v>
      </c>
    </row>
    <row r="5541" spans="1:5">
      <c r="A5541" t="s">
        <v>3029</v>
      </c>
      <c r="B5541" t="s">
        <v>2891</v>
      </c>
      <c r="C5541" t="s">
        <v>1722</v>
      </c>
      <c r="D5541" t="s">
        <v>3253</v>
      </c>
      <c r="E5541" t="s">
        <v>1709</v>
      </c>
    </row>
    <row r="5542" spans="1:5">
      <c r="A5542" t="s">
        <v>3030</v>
      </c>
      <c r="B5542" t="s">
        <v>2891</v>
      </c>
      <c r="C5542" t="s">
        <v>1722</v>
      </c>
      <c r="D5542" t="s">
        <v>3253</v>
      </c>
      <c r="E5542" t="s">
        <v>1710</v>
      </c>
    </row>
    <row r="5543" spans="1:5">
      <c r="A5543" t="s">
        <v>3031</v>
      </c>
      <c r="B5543" t="s">
        <v>2891</v>
      </c>
      <c r="C5543" t="s">
        <v>1722</v>
      </c>
      <c r="D5543" t="s">
        <v>3253</v>
      </c>
      <c r="E5543" t="s">
        <v>1711</v>
      </c>
    </row>
    <row r="5544" spans="1:5">
      <c r="A5544" t="s">
        <v>3032</v>
      </c>
      <c r="B5544" t="s">
        <v>2891</v>
      </c>
      <c r="C5544" t="s">
        <v>1722</v>
      </c>
      <c r="D5544" t="s">
        <v>3253</v>
      </c>
      <c r="E5544" t="s">
        <v>1712</v>
      </c>
    </row>
    <row r="5545" spans="1:5">
      <c r="A5545" t="s">
        <v>3033</v>
      </c>
      <c r="B5545" t="s">
        <v>2891</v>
      </c>
      <c r="C5545" t="s">
        <v>1722</v>
      </c>
      <c r="D5545" t="s">
        <v>3253</v>
      </c>
      <c r="E5545" t="s">
        <v>1713</v>
      </c>
    </row>
    <row r="5546" spans="1:5">
      <c r="A5546" t="s">
        <v>3034</v>
      </c>
      <c r="B5546" t="s">
        <v>2891</v>
      </c>
      <c r="C5546" t="s">
        <v>1722</v>
      </c>
      <c r="D5546" t="s">
        <v>3253</v>
      </c>
      <c r="E5546" t="s">
        <v>1714</v>
      </c>
    </row>
    <row r="5547" spans="1:5">
      <c r="A5547" t="s">
        <v>3035</v>
      </c>
      <c r="B5547" t="s">
        <v>2891</v>
      </c>
      <c r="C5547" t="s">
        <v>1722</v>
      </c>
      <c r="D5547" t="s">
        <v>3253</v>
      </c>
      <c r="E5547" t="s">
        <v>1715</v>
      </c>
    </row>
    <row r="5548" spans="1:5">
      <c r="A5548" t="s">
        <v>3036</v>
      </c>
      <c r="B5548" t="s">
        <v>2891</v>
      </c>
      <c r="C5548" t="s">
        <v>1722</v>
      </c>
      <c r="D5548" t="s">
        <v>3254</v>
      </c>
      <c r="E5548" t="s">
        <v>1702</v>
      </c>
    </row>
    <row r="5549" spans="1:5">
      <c r="A5549" t="s">
        <v>3037</v>
      </c>
      <c r="B5549" t="s">
        <v>2891</v>
      </c>
      <c r="C5549" t="s">
        <v>1722</v>
      </c>
      <c r="D5549" t="s">
        <v>3254</v>
      </c>
      <c r="E5549" t="s">
        <v>1705</v>
      </c>
    </row>
    <row r="5550" spans="1:5">
      <c r="A5550" t="s">
        <v>3038</v>
      </c>
      <c r="B5550" t="s">
        <v>2891</v>
      </c>
      <c r="C5550" t="s">
        <v>1722</v>
      </c>
      <c r="D5550" t="s">
        <v>3254</v>
      </c>
      <c r="E5550" t="s">
        <v>1706</v>
      </c>
    </row>
    <row r="5551" spans="1:5">
      <c r="A5551" t="s">
        <v>3039</v>
      </c>
      <c r="B5551" t="s">
        <v>2891</v>
      </c>
      <c r="C5551" t="s">
        <v>1722</v>
      </c>
      <c r="D5551" t="s">
        <v>3254</v>
      </c>
      <c r="E5551" t="s">
        <v>1707</v>
      </c>
    </row>
    <row r="5552" spans="1:5">
      <c r="A5552" t="s">
        <v>3040</v>
      </c>
      <c r="B5552" t="s">
        <v>2891</v>
      </c>
      <c r="C5552" t="s">
        <v>1722</v>
      </c>
      <c r="D5552" t="s">
        <v>3254</v>
      </c>
      <c r="E5552" t="s">
        <v>1708</v>
      </c>
    </row>
    <row r="5553" spans="1:5">
      <c r="A5553" t="s">
        <v>3041</v>
      </c>
      <c r="B5553" t="s">
        <v>2891</v>
      </c>
      <c r="C5553" t="s">
        <v>1722</v>
      </c>
      <c r="D5553" t="s">
        <v>3254</v>
      </c>
      <c r="E5553" t="s">
        <v>1709</v>
      </c>
    </row>
    <row r="5554" spans="1:5">
      <c r="A5554" t="s">
        <v>3042</v>
      </c>
      <c r="B5554" t="s">
        <v>2891</v>
      </c>
      <c r="C5554" t="s">
        <v>1722</v>
      </c>
      <c r="D5554" t="s">
        <v>3254</v>
      </c>
      <c r="E5554" t="s">
        <v>1710</v>
      </c>
    </row>
    <row r="5555" spans="1:5">
      <c r="A5555" t="s">
        <v>3043</v>
      </c>
      <c r="B5555" t="s">
        <v>2891</v>
      </c>
      <c r="C5555" t="s">
        <v>1722</v>
      </c>
      <c r="D5555" t="s">
        <v>3254</v>
      </c>
      <c r="E5555" t="s">
        <v>1711</v>
      </c>
    </row>
    <row r="5556" spans="1:5">
      <c r="A5556" t="s">
        <v>3044</v>
      </c>
      <c r="B5556" t="s">
        <v>2891</v>
      </c>
      <c r="C5556" t="s">
        <v>1722</v>
      </c>
      <c r="D5556" t="s">
        <v>3254</v>
      </c>
      <c r="E5556" t="s">
        <v>1712</v>
      </c>
    </row>
    <row r="5557" spans="1:5">
      <c r="A5557" t="s">
        <v>3045</v>
      </c>
      <c r="B5557" t="s">
        <v>2891</v>
      </c>
      <c r="C5557" t="s">
        <v>1722</v>
      </c>
      <c r="D5557" t="s">
        <v>3254</v>
      </c>
      <c r="E5557" t="s">
        <v>1713</v>
      </c>
    </row>
    <row r="5558" spans="1:5">
      <c r="A5558" t="s">
        <v>3046</v>
      </c>
      <c r="B5558" t="s">
        <v>2891</v>
      </c>
      <c r="C5558" t="s">
        <v>1722</v>
      </c>
      <c r="D5558" t="s">
        <v>3254</v>
      </c>
      <c r="E5558" t="s">
        <v>1714</v>
      </c>
    </row>
    <row r="5559" spans="1:5">
      <c r="A5559" t="s">
        <v>3047</v>
      </c>
      <c r="B5559" t="s">
        <v>2891</v>
      </c>
      <c r="C5559" t="s">
        <v>1722</v>
      </c>
      <c r="D5559" t="s">
        <v>3254</v>
      </c>
      <c r="E5559" t="s">
        <v>1715</v>
      </c>
    </row>
    <row r="5560" spans="1:5">
      <c r="A5560" t="s">
        <v>3048</v>
      </c>
      <c r="B5560" t="s">
        <v>2891</v>
      </c>
      <c r="C5560" t="s">
        <v>1722</v>
      </c>
      <c r="D5560" t="s">
        <v>3255</v>
      </c>
      <c r="E5560" t="s">
        <v>1702</v>
      </c>
    </row>
    <row r="5561" spans="1:5">
      <c r="A5561" t="s">
        <v>3049</v>
      </c>
      <c r="B5561" t="s">
        <v>2891</v>
      </c>
      <c r="C5561" t="s">
        <v>1722</v>
      </c>
      <c r="D5561" t="s">
        <v>3255</v>
      </c>
      <c r="E5561" t="s">
        <v>1705</v>
      </c>
    </row>
    <row r="5562" spans="1:5">
      <c r="A5562" t="s">
        <v>3050</v>
      </c>
      <c r="B5562" t="s">
        <v>2891</v>
      </c>
      <c r="C5562" t="s">
        <v>1722</v>
      </c>
      <c r="D5562" t="s">
        <v>3255</v>
      </c>
      <c r="E5562" t="s">
        <v>1706</v>
      </c>
    </row>
    <row r="5563" spans="1:5">
      <c r="A5563" t="s">
        <v>3051</v>
      </c>
      <c r="B5563" t="s">
        <v>2891</v>
      </c>
      <c r="C5563" t="s">
        <v>1722</v>
      </c>
      <c r="D5563" t="s">
        <v>3255</v>
      </c>
      <c r="E5563" t="s">
        <v>1707</v>
      </c>
    </row>
    <row r="5564" spans="1:5">
      <c r="A5564" t="s">
        <v>3052</v>
      </c>
      <c r="B5564" t="s">
        <v>2891</v>
      </c>
      <c r="C5564" t="s">
        <v>1722</v>
      </c>
      <c r="D5564" t="s">
        <v>3255</v>
      </c>
      <c r="E5564" t="s">
        <v>1708</v>
      </c>
    </row>
    <row r="5565" spans="1:5">
      <c r="A5565" t="s">
        <v>3053</v>
      </c>
      <c r="B5565" t="s">
        <v>2891</v>
      </c>
      <c r="C5565" t="s">
        <v>1722</v>
      </c>
      <c r="D5565" t="s">
        <v>3255</v>
      </c>
      <c r="E5565" t="s">
        <v>1709</v>
      </c>
    </row>
    <row r="5566" spans="1:5">
      <c r="A5566" t="s">
        <v>3054</v>
      </c>
      <c r="B5566" t="s">
        <v>2891</v>
      </c>
      <c r="C5566" t="s">
        <v>1722</v>
      </c>
      <c r="D5566" t="s">
        <v>3255</v>
      </c>
      <c r="E5566" t="s">
        <v>1710</v>
      </c>
    </row>
    <row r="5567" spans="1:5">
      <c r="A5567" t="s">
        <v>3055</v>
      </c>
      <c r="B5567" t="s">
        <v>2891</v>
      </c>
      <c r="C5567" t="s">
        <v>1722</v>
      </c>
      <c r="D5567" t="s">
        <v>3255</v>
      </c>
      <c r="E5567" t="s">
        <v>1711</v>
      </c>
    </row>
    <row r="5568" spans="1:5">
      <c r="A5568" t="s">
        <v>3056</v>
      </c>
      <c r="B5568" t="s">
        <v>2891</v>
      </c>
      <c r="C5568" t="s">
        <v>1722</v>
      </c>
      <c r="D5568" t="s">
        <v>3255</v>
      </c>
      <c r="E5568" t="s">
        <v>1712</v>
      </c>
    </row>
    <row r="5569" spans="1:5">
      <c r="A5569" t="s">
        <v>3057</v>
      </c>
      <c r="B5569" t="s">
        <v>2891</v>
      </c>
      <c r="C5569" t="s">
        <v>1722</v>
      </c>
      <c r="D5569" t="s">
        <v>3255</v>
      </c>
      <c r="E5569" t="s">
        <v>1713</v>
      </c>
    </row>
    <row r="5570" spans="1:5">
      <c r="A5570" t="s">
        <v>3058</v>
      </c>
      <c r="B5570" t="s">
        <v>2891</v>
      </c>
      <c r="C5570" t="s">
        <v>1722</v>
      </c>
      <c r="D5570" t="s">
        <v>3255</v>
      </c>
      <c r="E5570" t="s">
        <v>1714</v>
      </c>
    </row>
    <row r="5571" spans="1:5">
      <c r="A5571" t="s">
        <v>3059</v>
      </c>
      <c r="B5571" t="s">
        <v>2891</v>
      </c>
      <c r="C5571" t="s">
        <v>1722</v>
      </c>
      <c r="D5571" t="s">
        <v>3255</v>
      </c>
      <c r="E5571" t="s">
        <v>1715</v>
      </c>
    </row>
    <row r="5572" spans="1:5">
      <c r="A5572" t="s">
        <v>3060</v>
      </c>
      <c r="B5572" t="s">
        <v>2891</v>
      </c>
      <c r="C5572" t="s">
        <v>1722</v>
      </c>
      <c r="D5572" t="s">
        <v>3256</v>
      </c>
      <c r="E5572" t="s">
        <v>1702</v>
      </c>
    </row>
    <row r="5573" spans="1:5">
      <c r="A5573" t="s">
        <v>3061</v>
      </c>
      <c r="B5573" t="s">
        <v>2891</v>
      </c>
      <c r="C5573" t="s">
        <v>1722</v>
      </c>
      <c r="D5573" t="s">
        <v>3256</v>
      </c>
      <c r="E5573" t="s">
        <v>1705</v>
      </c>
    </row>
    <row r="5574" spans="1:5">
      <c r="A5574" t="s">
        <v>3062</v>
      </c>
      <c r="B5574" t="s">
        <v>2891</v>
      </c>
      <c r="C5574" t="s">
        <v>1722</v>
      </c>
      <c r="D5574" t="s">
        <v>3256</v>
      </c>
      <c r="E5574" t="s">
        <v>1706</v>
      </c>
    </row>
    <row r="5575" spans="1:5">
      <c r="A5575" t="s">
        <v>3063</v>
      </c>
      <c r="B5575" t="s">
        <v>2891</v>
      </c>
      <c r="C5575" t="s">
        <v>1722</v>
      </c>
      <c r="D5575" t="s">
        <v>3256</v>
      </c>
      <c r="E5575" t="s">
        <v>1707</v>
      </c>
    </row>
    <row r="5576" spans="1:5">
      <c r="A5576" t="s">
        <v>3064</v>
      </c>
      <c r="B5576" t="s">
        <v>2891</v>
      </c>
      <c r="C5576" t="s">
        <v>1722</v>
      </c>
      <c r="D5576" t="s">
        <v>3256</v>
      </c>
      <c r="E5576" t="s">
        <v>1708</v>
      </c>
    </row>
    <row r="5577" spans="1:5">
      <c r="A5577" t="s">
        <v>3065</v>
      </c>
      <c r="B5577" t="s">
        <v>2891</v>
      </c>
      <c r="C5577" t="s">
        <v>1722</v>
      </c>
      <c r="D5577" t="s">
        <v>3256</v>
      </c>
      <c r="E5577" t="s">
        <v>1709</v>
      </c>
    </row>
    <row r="5578" spans="1:5">
      <c r="A5578" t="s">
        <v>3066</v>
      </c>
      <c r="B5578" t="s">
        <v>2891</v>
      </c>
      <c r="C5578" t="s">
        <v>1722</v>
      </c>
      <c r="D5578" t="s">
        <v>3256</v>
      </c>
      <c r="E5578" t="s">
        <v>1710</v>
      </c>
    </row>
    <row r="5579" spans="1:5">
      <c r="A5579" t="s">
        <v>3067</v>
      </c>
      <c r="B5579" t="s">
        <v>2891</v>
      </c>
      <c r="C5579" t="s">
        <v>1722</v>
      </c>
      <c r="D5579" t="s">
        <v>3256</v>
      </c>
      <c r="E5579" t="s">
        <v>1711</v>
      </c>
    </row>
    <row r="5580" spans="1:5">
      <c r="A5580" t="s">
        <v>3068</v>
      </c>
      <c r="B5580" t="s">
        <v>2891</v>
      </c>
      <c r="C5580" t="s">
        <v>1722</v>
      </c>
      <c r="D5580" t="s">
        <v>3256</v>
      </c>
      <c r="E5580" t="s">
        <v>1712</v>
      </c>
    </row>
    <row r="5581" spans="1:5">
      <c r="A5581" t="s">
        <v>3069</v>
      </c>
      <c r="B5581" t="s">
        <v>2891</v>
      </c>
      <c r="C5581" t="s">
        <v>1722</v>
      </c>
      <c r="D5581" t="s">
        <v>3256</v>
      </c>
      <c r="E5581" t="s">
        <v>1713</v>
      </c>
    </row>
    <row r="5582" spans="1:5">
      <c r="A5582" t="s">
        <v>3070</v>
      </c>
      <c r="B5582" t="s">
        <v>2891</v>
      </c>
      <c r="C5582" t="s">
        <v>1722</v>
      </c>
      <c r="D5582" t="s">
        <v>3256</v>
      </c>
      <c r="E5582" t="s">
        <v>1714</v>
      </c>
    </row>
    <row r="5583" spans="1:5">
      <c r="A5583" t="s">
        <v>3071</v>
      </c>
      <c r="B5583" t="s">
        <v>2891</v>
      </c>
      <c r="C5583" t="s">
        <v>1722</v>
      </c>
      <c r="D5583" t="s">
        <v>3256</v>
      </c>
      <c r="E5583" t="s">
        <v>1715</v>
      </c>
    </row>
    <row r="5584" spans="1:5">
      <c r="A5584" t="s">
        <v>3072</v>
      </c>
      <c r="B5584" t="s">
        <v>2891</v>
      </c>
      <c r="C5584" t="s">
        <v>1722</v>
      </c>
      <c r="D5584" t="s">
        <v>3257</v>
      </c>
      <c r="E5584" t="s">
        <v>1702</v>
      </c>
    </row>
    <row r="5585" spans="1:5">
      <c r="A5585" t="s">
        <v>3073</v>
      </c>
      <c r="B5585" t="s">
        <v>2891</v>
      </c>
      <c r="C5585" t="s">
        <v>1722</v>
      </c>
      <c r="D5585" t="s">
        <v>3257</v>
      </c>
      <c r="E5585" t="s">
        <v>1705</v>
      </c>
    </row>
    <row r="5586" spans="1:5">
      <c r="A5586" t="s">
        <v>3074</v>
      </c>
      <c r="B5586" t="s">
        <v>2891</v>
      </c>
      <c r="C5586" t="s">
        <v>1722</v>
      </c>
      <c r="D5586" t="s">
        <v>3257</v>
      </c>
      <c r="E5586" t="s">
        <v>1706</v>
      </c>
    </row>
    <row r="5587" spans="1:5">
      <c r="A5587" t="s">
        <v>3075</v>
      </c>
      <c r="B5587" t="s">
        <v>2891</v>
      </c>
      <c r="C5587" t="s">
        <v>1722</v>
      </c>
      <c r="D5587" t="s">
        <v>3257</v>
      </c>
      <c r="E5587" t="s">
        <v>1707</v>
      </c>
    </row>
    <row r="5588" spans="1:5">
      <c r="A5588" t="s">
        <v>3076</v>
      </c>
      <c r="B5588" t="s">
        <v>2891</v>
      </c>
      <c r="C5588" t="s">
        <v>1722</v>
      </c>
      <c r="D5588" t="s">
        <v>3257</v>
      </c>
      <c r="E5588" t="s">
        <v>1708</v>
      </c>
    </row>
    <row r="5589" spans="1:5">
      <c r="A5589" t="s">
        <v>3077</v>
      </c>
      <c r="B5589" t="s">
        <v>2891</v>
      </c>
      <c r="C5589" t="s">
        <v>1722</v>
      </c>
      <c r="D5589" t="s">
        <v>3257</v>
      </c>
      <c r="E5589" t="s">
        <v>1709</v>
      </c>
    </row>
    <row r="5590" spans="1:5">
      <c r="A5590" t="s">
        <v>3078</v>
      </c>
      <c r="B5590" t="s">
        <v>2891</v>
      </c>
      <c r="C5590" t="s">
        <v>1722</v>
      </c>
      <c r="D5590" t="s">
        <v>3257</v>
      </c>
      <c r="E5590" t="s">
        <v>1710</v>
      </c>
    </row>
    <row r="5591" spans="1:5">
      <c r="A5591" t="s">
        <v>3079</v>
      </c>
      <c r="B5591" t="s">
        <v>2891</v>
      </c>
      <c r="C5591" t="s">
        <v>1722</v>
      </c>
      <c r="D5591" t="s">
        <v>3257</v>
      </c>
      <c r="E5591" t="s">
        <v>1711</v>
      </c>
    </row>
    <row r="5592" spans="1:5">
      <c r="A5592" t="s">
        <v>3080</v>
      </c>
      <c r="B5592" t="s">
        <v>2891</v>
      </c>
      <c r="C5592" t="s">
        <v>1722</v>
      </c>
      <c r="D5592" t="s">
        <v>3257</v>
      </c>
      <c r="E5592" t="s">
        <v>1712</v>
      </c>
    </row>
    <row r="5593" spans="1:5">
      <c r="A5593" t="s">
        <v>3081</v>
      </c>
      <c r="B5593" t="s">
        <v>2891</v>
      </c>
      <c r="C5593" t="s">
        <v>1722</v>
      </c>
      <c r="D5593" t="s">
        <v>3257</v>
      </c>
      <c r="E5593" t="s">
        <v>1713</v>
      </c>
    </row>
    <row r="5594" spans="1:5">
      <c r="A5594" t="s">
        <v>3082</v>
      </c>
      <c r="B5594" t="s">
        <v>2891</v>
      </c>
      <c r="C5594" t="s">
        <v>1722</v>
      </c>
      <c r="D5594" t="s">
        <v>3257</v>
      </c>
      <c r="E5594" t="s">
        <v>1714</v>
      </c>
    </row>
    <row r="5595" spans="1:5">
      <c r="A5595" t="s">
        <v>3083</v>
      </c>
      <c r="B5595" t="s">
        <v>2891</v>
      </c>
      <c r="C5595" t="s">
        <v>1722</v>
      </c>
      <c r="D5595" t="s">
        <v>3257</v>
      </c>
      <c r="E5595" t="s">
        <v>1715</v>
      </c>
    </row>
    <row r="5596" spans="1:5">
      <c r="A5596" t="s">
        <v>3084</v>
      </c>
      <c r="B5596" t="s">
        <v>2891</v>
      </c>
      <c r="C5596" t="s">
        <v>1722</v>
      </c>
      <c r="D5596" t="s">
        <v>3258</v>
      </c>
      <c r="E5596" t="s">
        <v>1702</v>
      </c>
    </row>
    <row r="5597" spans="1:5">
      <c r="A5597" t="s">
        <v>3085</v>
      </c>
      <c r="B5597" t="s">
        <v>2891</v>
      </c>
      <c r="C5597" t="s">
        <v>1722</v>
      </c>
      <c r="D5597" t="s">
        <v>3258</v>
      </c>
      <c r="E5597" t="s">
        <v>1705</v>
      </c>
    </row>
    <row r="5598" spans="1:5">
      <c r="A5598" t="s">
        <v>3086</v>
      </c>
      <c r="B5598" t="s">
        <v>2891</v>
      </c>
      <c r="C5598" t="s">
        <v>1722</v>
      </c>
      <c r="D5598" t="s">
        <v>3258</v>
      </c>
      <c r="E5598" t="s">
        <v>1706</v>
      </c>
    </row>
    <row r="5599" spans="1:5">
      <c r="A5599" t="s">
        <v>3087</v>
      </c>
      <c r="B5599" t="s">
        <v>2891</v>
      </c>
      <c r="C5599" t="s">
        <v>1722</v>
      </c>
      <c r="D5599" t="s">
        <v>3258</v>
      </c>
      <c r="E5599" t="s">
        <v>1707</v>
      </c>
    </row>
    <row r="5600" spans="1:5">
      <c r="A5600" t="s">
        <v>3088</v>
      </c>
      <c r="B5600" t="s">
        <v>2891</v>
      </c>
      <c r="C5600" t="s">
        <v>1722</v>
      </c>
      <c r="D5600" t="s">
        <v>3258</v>
      </c>
      <c r="E5600" t="s">
        <v>1708</v>
      </c>
    </row>
    <row r="5601" spans="1:5">
      <c r="A5601" t="s">
        <v>3089</v>
      </c>
      <c r="B5601" t="s">
        <v>2891</v>
      </c>
      <c r="C5601" t="s">
        <v>1722</v>
      </c>
      <c r="D5601" t="s">
        <v>3258</v>
      </c>
      <c r="E5601" t="s">
        <v>1709</v>
      </c>
    </row>
    <row r="5602" spans="1:5">
      <c r="A5602" t="s">
        <v>3090</v>
      </c>
      <c r="B5602" t="s">
        <v>2891</v>
      </c>
      <c r="C5602" t="s">
        <v>1722</v>
      </c>
      <c r="D5602" t="s">
        <v>3258</v>
      </c>
      <c r="E5602" t="s">
        <v>1710</v>
      </c>
    </row>
    <row r="5603" spans="1:5">
      <c r="A5603" t="s">
        <v>3091</v>
      </c>
      <c r="B5603" t="s">
        <v>2891</v>
      </c>
      <c r="C5603" t="s">
        <v>1722</v>
      </c>
      <c r="D5603" t="s">
        <v>3258</v>
      </c>
      <c r="E5603" t="s">
        <v>1711</v>
      </c>
    </row>
    <row r="5604" spans="1:5">
      <c r="A5604" t="s">
        <v>3092</v>
      </c>
      <c r="B5604" t="s">
        <v>2891</v>
      </c>
      <c r="C5604" t="s">
        <v>1722</v>
      </c>
      <c r="D5604" t="s">
        <v>3258</v>
      </c>
      <c r="E5604" t="s">
        <v>1712</v>
      </c>
    </row>
    <row r="5605" spans="1:5">
      <c r="A5605" t="s">
        <v>3093</v>
      </c>
      <c r="B5605" t="s">
        <v>2891</v>
      </c>
      <c r="C5605" t="s">
        <v>1722</v>
      </c>
      <c r="D5605" t="s">
        <v>3258</v>
      </c>
      <c r="E5605" t="s">
        <v>1713</v>
      </c>
    </row>
    <row r="5606" spans="1:5">
      <c r="A5606" t="s">
        <v>3094</v>
      </c>
      <c r="B5606" t="s">
        <v>2891</v>
      </c>
      <c r="C5606" t="s">
        <v>1722</v>
      </c>
      <c r="D5606" t="s">
        <v>3258</v>
      </c>
      <c r="E5606" t="s">
        <v>1714</v>
      </c>
    </row>
    <row r="5607" spans="1:5">
      <c r="A5607" t="s">
        <v>3095</v>
      </c>
      <c r="B5607" t="s">
        <v>2891</v>
      </c>
      <c r="C5607" t="s">
        <v>1722</v>
      </c>
      <c r="D5607" t="s">
        <v>3258</v>
      </c>
      <c r="E5607" t="s">
        <v>1715</v>
      </c>
    </row>
    <row r="5608" spans="1:5">
      <c r="A5608" t="s">
        <v>3096</v>
      </c>
      <c r="B5608" t="s">
        <v>2891</v>
      </c>
      <c r="C5608" t="s">
        <v>1722</v>
      </c>
      <c r="D5608" t="s">
        <v>3259</v>
      </c>
      <c r="E5608" t="s">
        <v>1702</v>
      </c>
    </row>
    <row r="5609" spans="1:5">
      <c r="A5609" t="s">
        <v>3097</v>
      </c>
      <c r="B5609" t="s">
        <v>2891</v>
      </c>
      <c r="C5609" t="s">
        <v>1722</v>
      </c>
      <c r="D5609" t="s">
        <v>3259</v>
      </c>
      <c r="E5609" t="s">
        <v>1705</v>
      </c>
    </row>
    <row r="5610" spans="1:5">
      <c r="A5610" t="s">
        <v>3098</v>
      </c>
      <c r="B5610" t="s">
        <v>2891</v>
      </c>
      <c r="C5610" t="s">
        <v>1722</v>
      </c>
      <c r="D5610" t="s">
        <v>3259</v>
      </c>
      <c r="E5610" t="s">
        <v>1706</v>
      </c>
    </row>
    <row r="5611" spans="1:5">
      <c r="A5611" t="s">
        <v>3099</v>
      </c>
      <c r="B5611" t="s">
        <v>2891</v>
      </c>
      <c r="C5611" t="s">
        <v>1722</v>
      </c>
      <c r="D5611" t="s">
        <v>3259</v>
      </c>
      <c r="E5611" t="s">
        <v>1707</v>
      </c>
    </row>
    <row r="5612" spans="1:5">
      <c r="A5612" t="s">
        <v>3100</v>
      </c>
      <c r="B5612" t="s">
        <v>2891</v>
      </c>
      <c r="C5612" t="s">
        <v>1722</v>
      </c>
      <c r="D5612" t="s">
        <v>3259</v>
      </c>
      <c r="E5612" t="s">
        <v>1708</v>
      </c>
    </row>
    <row r="5613" spans="1:5">
      <c r="A5613" t="s">
        <v>3101</v>
      </c>
      <c r="B5613" t="s">
        <v>2891</v>
      </c>
      <c r="C5613" t="s">
        <v>1722</v>
      </c>
      <c r="D5613" t="s">
        <v>3259</v>
      </c>
      <c r="E5613" t="s">
        <v>1709</v>
      </c>
    </row>
    <row r="5614" spans="1:5">
      <c r="A5614" t="s">
        <v>3102</v>
      </c>
      <c r="B5614" t="s">
        <v>2891</v>
      </c>
      <c r="C5614" t="s">
        <v>1722</v>
      </c>
      <c r="D5614" t="s">
        <v>3259</v>
      </c>
      <c r="E5614" t="s">
        <v>1710</v>
      </c>
    </row>
    <row r="5615" spans="1:5">
      <c r="A5615" t="s">
        <v>3103</v>
      </c>
      <c r="B5615" t="s">
        <v>2891</v>
      </c>
      <c r="C5615" t="s">
        <v>1722</v>
      </c>
      <c r="D5615" t="s">
        <v>3259</v>
      </c>
      <c r="E5615" t="s">
        <v>1711</v>
      </c>
    </row>
    <row r="5616" spans="1:5">
      <c r="A5616" t="s">
        <v>3104</v>
      </c>
      <c r="B5616" t="s">
        <v>2891</v>
      </c>
      <c r="C5616" t="s">
        <v>1722</v>
      </c>
      <c r="D5616" t="s">
        <v>3259</v>
      </c>
      <c r="E5616" t="s">
        <v>1712</v>
      </c>
    </row>
    <row r="5617" spans="1:5">
      <c r="A5617" t="s">
        <v>3105</v>
      </c>
      <c r="B5617" t="s">
        <v>2891</v>
      </c>
      <c r="C5617" t="s">
        <v>1722</v>
      </c>
      <c r="D5617" t="s">
        <v>3259</v>
      </c>
      <c r="E5617" t="s">
        <v>1713</v>
      </c>
    </row>
    <row r="5618" spans="1:5">
      <c r="A5618" t="s">
        <v>3106</v>
      </c>
      <c r="B5618" t="s">
        <v>2891</v>
      </c>
      <c r="C5618" t="s">
        <v>1722</v>
      </c>
      <c r="D5618" t="s">
        <v>3259</v>
      </c>
      <c r="E5618" t="s">
        <v>1714</v>
      </c>
    </row>
    <row r="5619" spans="1:5">
      <c r="A5619" t="s">
        <v>3107</v>
      </c>
      <c r="B5619" t="s">
        <v>2891</v>
      </c>
      <c r="C5619" t="s">
        <v>1722</v>
      </c>
      <c r="D5619" t="s">
        <v>3259</v>
      </c>
      <c r="E5619" t="s">
        <v>1715</v>
      </c>
    </row>
    <row r="5620" spans="1:5">
      <c r="A5620" t="s">
        <v>3108</v>
      </c>
      <c r="B5620" t="s">
        <v>2891</v>
      </c>
      <c r="C5620" t="s">
        <v>1722</v>
      </c>
      <c r="D5620" t="s">
        <v>3260</v>
      </c>
      <c r="E5620" t="s">
        <v>1702</v>
      </c>
    </row>
    <row r="5621" spans="1:5">
      <c r="A5621" t="s">
        <v>3109</v>
      </c>
      <c r="B5621" t="s">
        <v>2891</v>
      </c>
      <c r="C5621" t="s">
        <v>1722</v>
      </c>
      <c r="D5621" t="s">
        <v>3260</v>
      </c>
      <c r="E5621" t="s">
        <v>1705</v>
      </c>
    </row>
    <row r="5622" spans="1:5">
      <c r="A5622" t="s">
        <v>3110</v>
      </c>
      <c r="B5622" t="s">
        <v>2891</v>
      </c>
      <c r="C5622" t="s">
        <v>1722</v>
      </c>
      <c r="D5622" t="s">
        <v>3260</v>
      </c>
      <c r="E5622" t="s">
        <v>1706</v>
      </c>
    </row>
    <row r="5623" spans="1:5">
      <c r="A5623" t="s">
        <v>3111</v>
      </c>
      <c r="B5623" t="s">
        <v>2891</v>
      </c>
      <c r="C5623" t="s">
        <v>1722</v>
      </c>
      <c r="D5623" t="s">
        <v>3260</v>
      </c>
      <c r="E5623" t="s">
        <v>1707</v>
      </c>
    </row>
    <row r="5624" spans="1:5">
      <c r="A5624" t="s">
        <v>3112</v>
      </c>
      <c r="B5624" t="s">
        <v>2891</v>
      </c>
      <c r="C5624" t="s">
        <v>1722</v>
      </c>
      <c r="D5624" t="s">
        <v>3260</v>
      </c>
      <c r="E5624" t="s">
        <v>1708</v>
      </c>
    </row>
    <row r="5625" spans="1:5">
      <c r="A5625" t="s">
        <v>3113</v>
      </c>
      <c r="B5625" t="s">
        <v>2891</v>
      </c>
      <c r="C5625" t="s">
        <v>1722</v>
      </c>
      <c r="D5625" t="s">
        <v>3260</v>
      </c>
      <c r="E5625" t="s">
        <v>1709</v>
      </c>
    </row>
    <row r="5626" spans="1:5">
      <c r="A5626" t="s">
        <v>3114</v>
      </c>
      <c r="B5626" t="s">
        <v>2891</v>
      </c>
      <c r="C5626" t="s">
        <v>1722</v>
      </c>
      <c r="D5626" t="s">
        <v>3260</v>
      </c>
      <c r="E5626" t="s">
        <v>1710</v>
      </c>
    </row>
    <row r="5627" spans="1:5">
      <c r="A5627" t="s">
        <v>3115</v>
      </c>
      <c r="B5627" t="s">
        <v>2891</v>
      </c>
      <c r="C5627" t="s">
        <v>1722</v>
      </c>
      <c r="D5627" t="s">
        <v>3260</v>
      </c>
      <c r="E5627" t="s">
        <v>1711</v>
      </c>
    </row>
    <row r="5628" spans="1:5">
      <c r="A5628" t="s">
        <v>3116</v>
      </c>
      <c r="B5628" t="s">
        <v>2891</v>
      </c>
      <c r="C5628" t="s">
        <v>1722</v>
      </c>
      <c r="D5628" t="s">
        <v>3260</v>
      </c>
      <c r="E5628" t="s">
        <v>1712</v>
      </c>
    </row>
    <row r="5629" spans="1:5">
      <c r="A5629" t="s">
        <v>3117</v>
      </c>
      <c r="B5629" t="s">
        <v>2891</v>
      </c>
      <c r="C5629" t="s">
        <v>1722</v>
      </c>
      <c r="D5629" t="s">
        <v>3260</v>
      </c>
      <c r="E5629" t="s">
        <v>1713</v>
      </c>
    </row>
    <row r="5630" spans="1:5">
      <c r="A5630" t="s">
        <v>3118</v>
      </c>
      <c r="B5630" t="s">
        <v>2891</v>
      </c>
      <c r="C5630" t="s">
        <v>1722</v>
      </c>
      <c r="D5630" t="s">
        <v>3260</v>
      </c>
      <c r="E5630" t="s">
        <v>1714</v>
      </c>
    </row>
    <row r="5631" spans="1:5">
      <c r="A5631" t="s">
        <v>3119</v>
      </c>
      <c r="B5631" t="s">
        <v>2891</v>
      </c>
      <c r="C5631" t="s">
        <v>1722</v>
      </c>
      <c r="D5631" t="s">
        <v>3260</v>
      </c>
      <c r="E5631" t="s">
        <v>1715</v>
      </c>
    </row>
    <row r="5632" spans="1:5">
      <c r="A5632" t="s">
        <v>3120</v>
      </c>
      <c r="B5632" t="s">
        <v>2891</v>
      </c>
      <c r="C5632" t="s">
        <v>1722</v>
      </c>
      <c r="D5632" t="s">
        <v>3261</v>
      </c>
      <c r="E5632" t="s">
        <v>1702</v>
      </c>
    </row>
    <row r="5633" spans="1:5">
      <c r="A5633" t="s">
        <v>3121</v>
      </c>
      <c r="B5633" t="s">
        <v>2891</v>
      </c>
      <c r="C5633" t="s">
        <v>1722</v>
      </c>
      <c r="D5633" t="s">
        <v>3261</v>
      </c>
      <c r="E5633" t="s">
        <v>1705</v>
      </c>
    </row>
    <row r="5634" spans="1:5">
      <c r="A5634" t="s">
        <v>3122</v>
      </c>
      <c r="B5634" t="s">
        <v>2891</v>
      </c>
      <c r="C5634" t="s">
        <v>1722</v>
      </c>
      <c r="D5634" t="s">
        <v>3261</v>
      </c>
      <c r="E5634" t="s">
        <v>1706</v>
      </c>
    </row>
    <row r="5635" spans="1:5">
      <c r="A5635" t="s">
        <v>3123</v>
      </c>
      <c r="B5635" t="s">
        <v>2891</v>
      </c>
      <c r="C5635" t="s">
        <v>1722</v>
      </c>
      <c r="D5635" t="s">
        <v>3261</v>
      </c>
      <c r="E5635" t="s">
        <v>1707</v>
      </c>
    </row>
    <row r="5636" spans="1:5">
      <c r="A5636" t="s">
        <v>3124</v>
      </c>
      <c r="B5636" t="s">
        <v>2891</v>
      </c>
      <c r="C5636" t="s">
        <v>1722</v>
      </c>
      <c r="D5636" t="s">
        <v>3261</v>
      </c>
      <c r="E5636" t="s">
        <v>1708</v>
      </c>
    </row>
    <row r="5637" spans="1:5">
      <c r="A5637" t="s">
        <v>3125</v>
      </c>
      <c r="B5637" t="s">
        <v>2891</v>
      </c>
      <c r="C5637" t="s">
        <v>1722</v>
      </c>
      <c r="D5637" t="s">
        <v>3261</v>
      </c>
      <c r="E5637" t="s">
        <v>1709</v>
      </c>
    </row>
    <row r="5638" spans="1:5">
      <c r="A5638" t="s">
        <v>3126</v>
      </c>
      <c r="B5638" t="s">
        <v>2891</v>
      </c>
      <c r="C5638" t="s">
        <v>1722</v>
      </c>
      <c r="D5638" t="s">
        <v>3261</v>
      </c>
      <c r="E5638" t="s">
        <v>1710</v>
      </c>
    </row>
    <row r="5639" spans="1:5">
      <c r="A5639" t="s">
        <v>3127</v>
      </c>
      <c r="B5639" t="s">
        <v>2891</v>
      </c>
      <c r="C5639" t="s">
        <v>1722</v>
      </c>
      <c r="D5639" t="s">
        <v>3261</v>
      </c>
      <c r="E5639" t="s">
        <v>1711</v>
      </c>
    </row>
    <row r="5640" spans="1:5">
      <c r="A5640" t="s">
        <v>3128</v>
      </c>
      <c r="B5640" t="s">
        <v>2891</v>
      </c>
      <c r="C5640" t="s">
        <v>1722</v>
      </c>
      <c r="D5640" t="s">
        <v>3261</v>
      </c>
      <c r="E5640" t="s">
        <v>1712</v>
      </c>
    </row>
    <row r="5641" spans="1:5">
      <c r="A5641" t="s">
        <v>3129</v>
      </c>
      <c r="B5641" t="s">
        <v>2891</v>
      </c>
      <c r="C5641" t="s">
        <v>1722</v>
      </c>
      <c r="D5641" t="s">
        <v>3261</v>
      </c>
      <c r="E5641" t="s">
        <v>1713</v>
      </c>
    </row>
    <row r="5642" spans="1:5">
      <c r="A5642" t="s">
        <v>3130</v>
      </c>
      <c r="B5642" t="s">
        <v>2891</v>
      </c>
      <c r="C5642" t="s">
        <v>1722</v>
      </c>
      <c r="D5642" t="s">
        <v>3261</v>
      </c>
      <c r="E5642" t="s">
        <v>1714</v>
      </c>
    </row>
    <row r="5643" spans="1:5">
      <c r="A5643" t="s">
        <v>3131</v>
      </c>
      <c r="B5643" t="s">
        <v>2891</v>
      </c>
      <c r="C5643" t="s">
        <v>1722</v>
      </c>
      <c r="D5643" t="s">
        <v>3261</v>
      </c>
      <c r="E5643" t="s">
        <v>1715</v>
      </c>
    </row>
    <row r="5644" spans="1:5">
      <c r="A5644" t="s">
        <v>3132</v>
      </c>
      <c r="B5644" t="s">
        <v>2891</v>
      </c>
      <c r="C5644" t="s">
        <v>1723</v>
      </c>
      <c r="D5644" t="s">
        <v>3252</v>
      </c>
      <c r="E5644" t="s">
        <v>1702</v>
      </c>
    </row>
    <row r="5645" spans="1:5">
      <c r="A5645" t="s">
        <v>3133</v>
      </c>
      <c r="B5645" t="s">
        <v>2891</v>
      </c>
      <c r="C5645" t="s">
        <v>1723</v>
      </c>
      <c r="D5645" t="s">
        <v>3252</v>
      </c>
      <c r="E5645" t="s">
        <v>1705</v>
      </c>
    </row>
    <row r="5646" spans="1:5">
      <c r="A5646" t="s">
        <v>3134</v>
      </c>
      <c r="B5646" t="s">
        <v>2891</v>
      </c>
      <c r="C5646" t="s">
        <v>1723</v>
      </c>
      <c r="D5646" t="s">
        <v>3252</v>
      </c>
      <c r="E5646" t="s">
        <v>1706</v>
      </c>
    </row>
    <row r="5647" spans="1:5">
      <c r="A5647" t="s">
        <v>3135</v>
      </c>
      <c r="B5647" t="s">
        <v>2891</v>
      </c>
      <c r="C5647" t="s">
        <v>1723</v>
      </c>
      <c r="D5647" t="s">
        <v>3252</v>
      </c>
      <c r="E5647" t="s">
        <v>1707</v>
      </c>
    </row>
    <row r="5648" spans="1:5">
      <c r="A5648" t="s">
        <v>3136</v>
      </c>
      <c r="B5648" t="s">
        <v>2891</v>
      </c>
      <c r="C5648" t="s">
        <v>1723</v>
      </c>
      <c r="D5648" t="s">
        <v>3252</v>
      </c>
      <c r="E5648" t="s">
        <v>1708</v>
      </c>
    </row>
    <row r="5649" spans="1:5">
      <c r="A5649" t="s">
        <v>3137</v>
      </c>
      <c r="B5649" t="s">
        <v>2891</v>
      </c>
      <c r="C5649" t="s">
        <v>1723</v>
      </c>
      <c r="D5649" t="s">
        <v>3252</v>
      </c>
      <c r="E5649" t="s">
        <v>1709</v>
      </c>
    </row>
    <row r="5650" spans="1:5">
      <c r="A5650" t="s">
        <v>3138</v>
      </c>
      <c r="B5650" t="s">
        <v>2891</v>
      </c>
      <c r="C5650" t="s">
        <v>1723</v>
      </c>
      <c r="D5650" t="s">
        <v>3252</v>
      </c>
      <c r="E5650" t="s">
        <v>1710</v>
      </c>
    </row>
    <row r="5651" spans="1:5">
      <c r="A5651" t="s">
        <v>3139</v>
      </c>
      <c r="B5651" t="s">
        <v>2891</v>
      </c>
      <c r="C5651" t="s">
        <v>1723</v>
      </c>
      <c r="D5651" t="s">
        <v>3252</v>
      </c>
      <c r="E5651" t="s">
        <v>1711</v>
      </c>
    </row>
    <row r="5652" spans="1:5">
      <c r="A5652" t="s">
        <v>3140</v>
      </c>
      <c r="B5652" t="s">
        <v>2891</v>
      </c>
      <c r="C5652" t="s">
        <v>1723</v>
      </c>
      <c r="D5652" t="s">
        <v>3252</v>
      </c>
      <c r="E5652" t="s">
        <v>1712</v>
      </c>
    </row>
    <row r="5653" spans="1:5">
      <c r="A5653" t="s">
        <v>3141</v>
      </c>
      <c r="B5653" t="s">
        <v>2891</v>
      </c>
      <c r="C5653" t="s">
        <v>1723</v>
      </c>
      <c r="D5653" t="s">
        <v>3252</v>
      </c>
      <c r="E5653" t="s">
        <v>1713</v>
      </c>
    </row>
    <row r="5654" spans="1:5">
      <c r="A5654" t="s">
        <v>3142</v>
      </c>
      <c r="B5654" t="s">
        <v>2891</v>
      </c>
      <c r="C5654" t="s">
        <v>1723</v>
      </c>
      <c r="D5654" t="s">
        <v>3252</v>
      </c>
      <c r="E5654" t="s">
        <v>1714</v>
      </c>
    </row>
    <row r="5655" spans="1:5">
      <c r="A5655" t="s">
        <v>3143</v>
      </c>
      <c r="B5655" t="s">
        <v>2891</v>
      </c>
      <c r="C5655" t="s">
        <v>1723</v>
      </c>
      <c r="D5655" t="s">
        <v>3252</v>
      </c>
      <c r="E5655" t="s">
        <v>1715</v>
      </c>
    </row>
    <row r="5656" spans="1:5">
      <c r="A5656" t="s">
        <v>3144</v>
      </c>
      <c r="B5656" t="s">
        <v>2891</v>
      </c>
      <c r="C5656" t="s">
        <v>1723</v>
      </c>
      <c r="D5656" t="s">
        <v>3253</v>
      </c>
      <c r="E5656" t="s">
        <v>1702</v>
      </c>
    </row>
    <row r="5657" spans="1:5">
      <c r="A5657" t="s">
        <v>3145</v>
      </c>
      <c r="B5657" t="s">
        <v>2891</v>
      </c>
      <c r="C5657" t="s">
        <v>1723</v>
      </c>
      <c r="D5657" t="s">
        <v>3253</v>
      </c>
      <c r="E5657" t="s">
        <v>1705</v>
      </c>
    </row>
    <row r="5658" spans="1:5">
      <c r="A5658" t="s">
        <v>3146</v>
      </c>
      <c r="B5658" t="s">
        <v>2891</v>
      </c>
      <c r="C5658" t="s">
        <v>1723</v>
      </c>
      <c r="D5658" t="s">
        <v>3253</v>
      </c>
      <c r="E5658" t="s">
        <v>1706</v>
      </c>
    </row>
    <row r="5659" spans="1:5">
      <c r="A5659" t="s">
        <v>3147</v>
      </c>
      <c r="B5659" t="s">
        <v>2891</v>
      </c>
      <c r="C5659" t="s">
        <v>1723</v>
      </c>
      <c r="D5659" t="s">
        <v>3253</v>
      </c>
      <c r="E5659" t="s">
        <v>1707</v>
      </c>
    </row>
    <row r="5660" spans="1:5">
      <c r="A5660" t="s">
        <v>3148</v>
      </c>
      <c r="B5660" t="s">
        <v>2891</v>
      </c>
      <c r="C5660" t="s">
        <v>1723</v>
      </c>
      <c r="D5660" t="s">
        <v>3253</v>
      </c>
      <c r="E5660" t="s">
        <v>1708</v>
      </c>
    </row>
    <row r="5661" spans="1:5">
      <c r="A5661" t="s">
        <v>3149</v>
      </c>
      <c r="B5661" t="s">
        <v>2891</v>
      </c>
      <c r="C5661" t="s">
        <v>1723</v>
      </c>
      <c r="D5661" t="s">
        <v>3253</v>
      </c>
      <c r="E5661" t="s">
        <v>1709</v>
      </c>
    </row>
    <row r="5662" spans="1:5">
      <c r="A5662" t="s">
        <v>3150</v>
      </c>
      <c r="B5662" t="s">
        <v>2891</v>
      </c>
      <c r="C5662" t="s">
        <v>1723</v>
      </c>
      <c r="D5662" t="s">
        <v>3253</v>
      </c>
      <c r="E5662" t="s">
        <v>1710</v>
      </c>
    </row>
    <row r="5663" spans="1:5">
      <c r="A5663" t="s">
        <v>3151</v>
      </c>
      <c r="B5663" t="s">
        <v>2891</v>
      </c>
      <c r="C5663" t="s">
        <v>1723</v>
      </c>
      <c r="D5663" t="s">
        <v>3253</v>
      </c>
      <c r="E5663" t="s">
        <v>1711</v>
      </c>
    </row>
    <row r="5664" spans="1:5">
      <c r="A5664" t="s">
        <v>3152</v>
      </c>
      <c r="B5664" t="s">
        <v>2891</v>
      </c>
      <c r="C5664" t="s">
        <v>1723</v>
      </c>
      <c r="D5664" t="s">
        <v>3253</v>
      </c>
      <c r="E5664" t="s">
        <v>1712</v>
      </c>
    </row>
    <row r="5665" spans="1:5">
      <c r="A5665" t="s">
        <v>3153</v>
      </c>
      <c r="B5665" t="s">
        <v>2891</v>
      </c>
      <c r="C5665" t="s">
        <v>1723</v>
      </c>
      <c r="D5665" t="s">
        <v>3253</v>
      </c>
      <c r="E5665" t="s">
        <v>1713</v>
      </c>
    </row>
    <row r="5666" spans="1:5">
      <c r="A5666" t="s">
        <v>3154</v>
      </c>
      <c r="B5666" t="s">
        <v>2891</v>
      </c>
      <c r="C5666" t="s">
        <v>1723</v>
      </c>
      <c r="D5666" t="s">
        <v>3253</v>
      </c>
      <c r="E5666" t="s">
        <v>1714</v>
      </c>
    </row>
    <row r="5667" spans="1:5">
      <c r="A5667" t="s">
        <v>3155</v>
      </c>
      <c r="B5667" t="s">
        <v>2891</v>
      </c>
      <c r="C5667" t="s">
        <v>1723</v>
      </c>
      <c r="D5667" t="s">
        <v>3253</v>
      </c>
      <c r="E5667" t="s">
        <v>1715</v>
      </c>
    </row>
    <row r="5668" spans="1:5">
      <c r="A5668" t="s">
        <v>3156</v>
      </c>
      <c r="B5668" t="s">
        <v>2891</v>
      </c>
      <c r="C5668" t="s">
        <v>1723</v>
      </c>
      <c r="D5668" t="s">
        <v>3254</v>
      </c>
      <c r="E5668" t="s">
        <v>1702</v>
      </c>
    </row>
    <row r="5669" spans="1:5">
      <c r="A5669" t="s">
        <v>3157</v>
      </c>
      <c r="B5669" t="s">
        <v>2891</v>
      </c>
      <c r="C5669" t="s">
        <v>1723</v>
      </c>
      <c r="D5669" t="s">
        <v>3254</v>
      </c>
      <c r="E5669" t="s">
        <v>1705</v>
      </c>
    </row>
    <row r="5670" spans="1:5">
      <c r="A5670" t="s">
        <v>3158</v>
      </c>
      <c r="B5670" t="s">
        <v>2891</v>
      </c>
      <c r="C5670" t="s">
        <v>1723</v>
      </c>
      <c r="D5670" t="s">
        <v>3254</v>
      </c>
      <c r="E5670" t="s">
        <v>1706</v>
      </c>
    </row>
    <row r="5671" spans="1:5">
      <c r="A5671" t="s">
        <v>3159</v>
      </c>
      <c r="B5671" t="s">
        <v>2891</v>
      </c>
      <c r="C5671" t="s">
        <v>1723</v>
      </c>
      <c r="D5671" t="s">
        <v>3254</v>
      </c>
      <c r="E5671" t="s">
        <v>1707</v>
      </c>
    </row>
    <row r="5672" spans="1:5">
      <c r="A5672" t="s">
        <v>3160</v>
      </c>
      <c r="B5672" t="s">
        <v>2891</v>
      </c>
      <c r="C5672" t="s">
        <v>1723</v>
      </c>
      <c r="D5672" t="s">
        <v>3254</v>
      </c>
      <c r="E5672" t="s">
        <v>1708</v>
      </c>
    </row>
    <row r="5673" spans="1:5">
      <c r="A5673" t="s">
        <v>3161</v>
      </c>
      <c r="B5673" t="s">
        <v>2891</v>
      </c>
      <c r="C5673" t="s">
        <v>1723</v>
      </c>
      <c r="D5673" t="s">
        <v>3254</v>
      </c>
      <c r="E5673" t="s">
        <v>1709</v>
      </c>
    </row>
    <row r="5674" spans="1:5">
      <c r="A5674" t="s">
        <v>3162</v>
      </c>
      <c r="B5674" t="s">
        <v>2891</v>
      </c>
      <c r="C5674" t="s">
        <v>1723</v>
      </c>
      <c r="D5674" t="s">
        <v>3254</v>
      </c>
      <c r="E5674" t="s">
        <v>1710</v>
      </c>
    </row>
    <row r="5675" spans="1:5">
      <c r="A5675" t="s">
        <v>3163</v>
      </c>
      <c r="B5675" t="s">
        <v>2891</v>
      </c>
      <c r="C5675" t="s">
        <v>1723</v>
      </c>
      <c r="D5675" t="s">
        <v>3254</v>
      </c>
      <c r="E5675" t="s">
        <v>1711</v>
      </c>
    </row>
    <row r="5676" spans="1:5">
      <c r="A5676" t="s">
        <v>3164</v>
      </c>
      <c r="B5676" t="s">
        <v>2891</v>
      </c>
      <c r="C5676" t="s">
        <v>1723</v>
      </c>
      <c r="D5676" t="s">
        <v>3254</v>
      </c>
      <c r="E5676" t="s">
        <v>1712</v>
      </c>
    </row>
    <row r="5677" spans="1:5">
      <c r="A5677" t="s">
        <v>3165</v>
      </c>
      <c r="B5677" t="s">
        <v>2891</v>
      </c>
      <c r="C5677" t="s">
        <v>1723</v>
      </c>
      <c r="D5677" t="s">
        <v>3254</v>
      </c>
      <c r="E5677" t="s">
        <v>1713</v>
      </c>
    </row>
    <row r="5678" spans="1:5">
      <c r="A5678" t="s">
        <v>3166</v>
      </c>
      <c r="B5678" t="s">
        <v>2891</v>
      </c>
      <c r="C5678" t="s">
        <v>1723</v>
      </c>
      <c r="D5678" t="s">
        <v>3254</v>
      </c>
      <c r="E5678" t="s">
        <v>1714</v>
      </c>
    </row>
    <row r="5679" spans="1:5">
      <c r="A5679" t="s">
        <v>3167</v>
      </c>
      <c r="B5679" t="s">
        <v>2891</v>
      </c>
      <c r="C5679" t="s">
        <v>1723</v>
      </c>
      <c r="D5679" t="s">
        <v>3254</v>
      </c>
      <c r="E5679" t="s">
        <v>1715</v>
      </c>
    </row>
    <row r="5680" spans="1:5">
      <c r="A5680" t="s">
        <v>3168</v>
      </c>
      <c r="B5680" t="s">
        <v>2891</v>
      </c>
      <c r="C5680" t="s">
        <v>1723</v>
      </c>
      <c r="D5680" t="s">
        <v>3255</v>
      </c>
      <c r="E5680" t="s">
        <v>1702</v>
      </c>
    </row>
    <row r="5681" spans="1:5">
      <c r="A5681" t="s">
        <v>3169</v>
      </c>
      <c r="B5681" t="s">
        <v>2891</v>
      </c>
      <c r="C5681" t="s">
        <v>1723</v>
      </c>
      <c r="D5681" t="s">
        <v>3255</v>
      </c>
      <c r="E5681" t="s">
        <v>1705</v>
      </c>
    </row>
    <row r="5682" spans="1:5">
      <c r="A5682" t="s">
        <v>3170</v>
      </c>
      <c r="B5682" t="s">
        <v>2891</v>
      </c>
      <c r="C5682" t="s">
        <v>1723</v>
      </c>
      <c r="D5682" t="s">
        <v>3255</v>
      </c>
      <c r="E5682" t="s">
        <v>1706</v>
      </c>
    </row>
    <row r="5683" spans="1:5">
      <c r="A5683" t="s">
        <v>3171</v>
      </c>
      <c r="B5683" t="s">
        <v>2891</v>
      </c>
      <c r="C5683" t="s">
        <v>1723</v>
      </c>
      <c r="D5683" t="s">
        <v>3255</v>
      </c>
      <c r="E5683" t="s">
        <v>1707</v>
      </c>
    </row>
    <row r="5684" spans="1:5">
      <c r="A5684" t="s">
        <v>3172</v>
      </c>
      <c r="B5684" t="s">
        <v>2891</v>
      </c>
      <c r="C5684" t="s">
        <v>1723</v>
      </c>
      <c r="D5684" t="s">
        <v>3255</v>
      </c>
      <c r="E5684" t="s">
        <v>1708</v>
      </c>
    </row>
    <row r="5685" spans="1:5">
      <c r="A5685" t="s">
        <v>3173</v>
      </c>
      <c r="B5685" t="s">
        <v>2891</v>
      </c>
      <c r="C5685" t="s">
        <v>1723</v>
      </c>
      <c r="D5685" t="s">
        <v>3255</v>
      </c>
      <c r="E5685" t="s">
        <v>1709</v>
      </c>
    </row>
    <row r="5686" spans="1:5">
      <c r="A5686" t="s">
        <v>3174</v>
      </c>
      <c r="B5686" t="s">
        <v>2891</v>
      </c>
      <c r="C5686" t="s">
        <v>1723</v>
      </c>
      <c r="D5686" t="s">
        <v>3255</v>
      </c>
      <c r="E5686" t="s">
        <v>1710</v>
      </c>
    </row>
    <row r="5687" spans="1:5">
      <c r="A5687" t="s">
        <v>3175</v>
      </c>
      <c r="B5687" t="s">
        <v>2891</v>
      </c>
      <c r="C5687" t="s">
        <v>1723</v>
      </c>
      <c r="D5687" t="s">
        <v>3255</v>
      </c>
      <c r="E5687" t="s">
        <v>1711</v>
      </c>
    </row>
    <row r="5688" spans="1:5">
      <c r="A5688" t="s">
        <v>3176</v>
      </c>
      <c r="B5688" t="s">
        <v>2891</v>
      </c>
      <c r="C5688" t="s">
        <v>1723</v>
      </c>
      <c r="D5688" t="s">
        <v>3255</v>
      </c>
      <c r="E5688" t="s">
        <v>1712</v>
      </c>
    </row>
    <row r="5689" spans="1:5">
      <c r="A5689" t="s">
        <v>3177</v>
      </c>
      <c r="B5689" t="s">
        <v>2891</v>
      </c>
      <c r="C5689" t="s">
        <v>1723</v>
      </c>
      <c r="D5689" t="s">
        <v>3255</v>
      </c>
      <c r="E5689" t="s">
        <v>1713</v>
      </c>
    </row>
    <row r="5690" spans="1:5">
      <c r="A5690" t="s">
        <v>3178</v>
      </c>
      <c r="B5690" t="s">
        <v>2891</v>
      </c>
      <c r="C5690" t="s">
        <v>1723</v>
      </c>
      <c r="D5690" t="s">
        <v>3255</v>
      </c>
      <c r="E5690" t="s">
        <v>1714</v>
      </c>
    </row>
    <row r="5691" spans="1:5">
      <c r="A5691" t="s">
        <v>3179</v>
      </c>
      <c r="B5691" t="s">
        <v>2891</v>
      </c>
      <c r="C5691" t="s">
        <v>1723</v>
      </c>
      <c r="D5691" t="s">
        <v>3255</v>
      </c>
      <c r="E5691" t="s">
        <v>1715</v>
      </c>
    </row>
    <row r="5692" spans="1:5">
      <c r="A5692" t="s">
        <v>3180</v>
      </c>
      <c r="B5692" t="s">
        <v>2891</v>
      </c>
      <c r="C5692" t="s">
        <v>1723</v>
      </c>
      <c r="D5692" t="s">
        <v>3256</v>
      </c>
      <c r="E5692" t="s">
        <v>1702</v>
      </c>
    </row>
    <row r="5693" spans="1:5">
      <c r="A5693" t="s">
        <v>3181</v>
      </c>
      <c r="B5693" t="s">
        <v>2891</v>
      </c>
      <c r="C5693" t="s">
        <v>1723</v>
      </c>
      <c r="D5693" t="s">
        <v>3256</v>
      </c>
      <c r="E5693" t="s">
        <v>1705</v>
      </c>
    </row>
    <row r="5694" spans="1:5">
      <c r="A5694" t="s">
        <v>3182</v>
      </c>
      <c r="B5694" t="s">
        <v>2891</v>
      </c>
      <c r="C5694" t="s">
        <v>1723</v>
      </c>
      <c r="D5694" t="s">
        <v>3256</v>
      </c>
      <c r="E5694" t="s">
        <v>1706</v>
      </c>
    </row>
    <row r="5695" spans="1:5">
      <c r="A5695" t="s">
        <v>3183</v>
      </c>
      <c r="B5695" t="s">
        <v>2891</v>
      </c>
      <c r="C5695" t="s">
        <v>1723</v>
      </c>
      <c r="D5695" t="s">
        <v>3256</v>
      </c>
      <c r="E5695" t="s">
        <v>1707</v>
      </c>
    </row>
    <row r="5696" spans="1:5">
      <c r="A5696" t="s">
        <v>3184</v>
      </c>
      <c r="B5696" t="s">
        <v>2891</v>
      </c>
      <c r="C5696" t="s">
        <v>1723</v>
      </c>
      <c r="D5696" t="s">
        <v>3256</v>
      </c>
      <c r="E5696" t="s">
        <v>1708</v>
      </c>
    </row>
    <row r="5697" spans="1:5">
      <c r="A5697" t="s">
        <v>3185</v>
      </c>
      <c r="B5697" t="s">
        <v>2891</v>
      </c>
      <c r="C5697" t="s">
        <v>1723</v>
      </c>
      <c r="D5697" t="s">
        <v>3256</v>
      </c>
      <c r="E5697" t="s">
        <v>1709</v>
      </c>
    </row>
    <row r="5698" spans="1:5">
      <c r="A5698" t="s">
        <v>3186</v>
      </c>
      <c r="B5698" t="s">
        <v>2891</v>
      </c>
      <c r="C5698" t="s">
        <v>1723</v>
      </c>
      <c r="D5698" t="s">
        <v>3256</v>
      </c>
      <c r="E5698" t="s">
        <v>1710</v>
      </c>
    </row>
    <row r="5699" spans="1:5">
      <c r="A5699" t="s">
        <v>3187</v>
      </c>
      <c r="B5699" t="s">
        <v>2891</v>
      </c>
      <c r="C5699" t="s">
        <v>1723</v>
      </c>
      <c r="D5699" t="s">
        <v>3256</v>
      </c>
      <c r="E5699" t="s">
        <v>1711</v>
      </c>
    </row>
    <row r="5700" spans="1:5">
      <c r="A5700" t="s">
        <v>3188</v>
      </c>
      <c r="B5700" t="s">
        <v>2891</v>
      </c>
      <c r="C5700" t="s">
        <v>1723</v>
      </c>
      <c r="D5700" t="s">
        <v>3256</v>
      </c>
      <c r="E5700" t="s">
        <v>1712</v>
      </c>
    </row>
    <row r="5701" spans="1:5">
      <c r="A5701" t="s">
        <v>3189</v>
      </c>
      <c r="B5701" t="s">
        <v>2891</v>
      </c>
      <c r="C5701" t="s">
        <v>1723</v>
      </c>
      <c r="D5701" t="s">
        <v>3256</v>
      </c>
      <c r="E5701" t="s">
        <v>1713</v>
      </c>
    </row>
    <row r="5702" spans="1:5">
      <c r="A5702" t="s">
        <v>3190</v>
      </c>
      <c r="B5702" t="s">
        <v>2891</v>
      </c>
      <c r="C5702" t="s">
        <v>1723</v>
      </c>
      <c r="D5702" t="s">
        <v>3256</v>
      </c>
      <c r="E5702" t="s">
        <v>1714</v>
      </c>
    </row>
    <row r="5703" spans="1:5">
      <c r="A5703" t="s">
        <v>3191</v>
      </c>
      <c r="B5703" t="s">
        <v>2891</v>
      </c>
      <c r="C5703" t="s">
        <v>1723</v>
      </c>
      <c r="D5703" t="s">
        <v>3256</v>
      </c>
      <c r="E5703" t="s">
        <v>1715</v>
      </c>
    </row>
    <row r="5704" spans="1:5">
      <c r="A5704" t="s">
        <v>3192</v>
      </c>
      <c r="B5704" t="s">
        <v>2891</v>
      </c>
      <c r="C5704" t="s">
        <v>1723</v>
      </c>
      <c r="D5704" t="s">
        <v>3257</v>
      </c>
      <c r="E5704" t="s">
        <v>1702</v>
      </c>
    </row>
    <row r="5705" spans="1:5">
      <c r="A5705" t="s">
        <v>3193</v>
      </c>
      <c r="B5705" t="s">
        <v>2891</v>
      </c>
      <c r="C5705" t="s">
        <v>1723</v>
      </c>
      <c r="D5705" t="s">
        <v>3257</v>
      </c>
      <c r="E5705" t="s">
        <v>1705</v>
      </c>
    </row>
    <row r="5706" spans="1:5">
      <c r="A5706" t="s">
        <v>3194</v>
      </c>
      <c r="B5706" t="s">
        <v>2891</v>
      </c>
      <c r="C5706" t="s">
        <v>1723</v>
      </c>
      <c r="D5706" t="s">
        <v>3257</v>
      </c>
      <c r="E5706" t="s">
        <v>1706</v>
      </c>
    </row>
    <row r="5707" spans="1:5">
      <c r="A5707" t="s">
        <v>3195</v>
      </c>
      <c r="B5707" t="s">
        <v>2891</v>
      </c>
      <c r="C5707" t="s">
        <v>1723</v>
      </c>
      <c r="D5707" t="s">
        <v>3257</v>
      </c>
      <c r="E5707" t="s">
        <v>1707</v>
      </c>
    </row>
    <row r="5708" spans="1:5">
      <c r="A5708" t="s">
        <v>3196</v>
      </c>
      <c r="B5708" t="s">
        <v>2891</v>
      </c>
      <c r="C5708" t="s">
        <v>1723</v>
      </c>
      <c r="D5708" t="s">
        <v>3257</v>
      </c>
      <c r="E5708" t="s">
        <v>1708</v>
      </c>
    </row>
    <row r="5709" spans="1:5">
      <c r="A5709" t="s">
        <v>3197</v>
      </c>
      <c r="B5709" t="s">
        <v>2891</v>
      </c>
      <c r="C5709" t="s">
        <v>1723</v>
      </c>
      <c r="D5709" t="s">
        <v>3257</v>
      </c>
      <c r="E5709" t="s">
        <v>1709</v>
      </c>
    </row>
    <row r="5710" spans="1:5">
      <c r="A5710" t="s">
        <v>3198</v>
      </c>
      <c r="B5710" t="s">
        <v>2891</v>
      </c>
      <c r="C5710" t="s">
        <v>1723</v>
      </c>
      <c r="D5710" t="s">
        <v>3257</v>
      </c>
      <c r="E5710" t="s">
        <v>1710</v>
      </c>
    </row>
    <row r="5711" spans="1:5">
      <c r="A5711" t="s">
        <v>3199</v>
      </c>
      <c r="B5711" t="s">
        <v>2891</v>
      </c>
      <c r="C5711" t="s">
        <v>1723</v>
      </c>
      <c r="D5711" t="s">
        <v>3257</v>
      </c>
      <c r="E5711" t="s">
        <v>1711</v>
      </c>
    </row>
    <row r="5712" spans="1:5">
      <c r="A5712" t="s">
        <v>3200</v>
      </c>
      <c r="B5712" t="s">
        <v>2891</v>
      </c>
      <c r="C5712" t="s">
        <v>1723</v>
      </c>
      <c r="D5712" t="s">
        <v>3257</v>
      </c>
      <c r="E5712" t="s">
        <v>1712</v>
      </c>
    </row>
    <row r="5713" spans="1:5">
      <c r="A5713" t="s">
        <v>3201</v>
      </c>
      <c r="B5713" t="s">
        <v>2891</v>
      </c>
      <c r="C5713" t="s">
        <v>1723</v>
      </c>
      <c r="D5713" t="s">
        <v>3257</v>
      </c>
      <c r="E5713" t="s">
        <v>1713</v>
      </c>
    </row>
    <row r="5714" spans="1:5">
      <c r="A5714" t="s">
        <v>3202</v>
      </c>
      <c r="B5714" t="s">
        <v>2891</v>
      </c>
      <c r="C5714" t="s">
        <v>1723</v>
      </c>
      <c r="D5714" t="s">
        <v>3257</v>
      </c>
      <c r="E5714" t="s">
        <v>1714</v>
      </c>
    </row>
    <row r="5715" spans="1:5">
      <c r="A5715" t="s">
        <v>3203</v>
      </c>
      <c r="B5715" t="s">
        <v>2891</v>
      </c>
      <c r="C5715" t="s">
        <v>1723</v>
      </c>
      <c r="D5715" t="s">
        <v>3257</v>
      </c>
      <c r="E5715" t="s">
        <v>1715</v>
      </c>
    </row>
    <row r="5716" spans="1:5">
      <c r="A5716" t="s">
        <v>3204</v>
      </c>
      <c r="B5716" t="s">
        <v>2891</v>
      </c>
      <c r="C5716" t="s">
        <v>1723</v>
      </c>
      <c r="D5716" t="s">
        <v>3258</v>
      </c>
      <c r="E5716" t="s">
        <v>1702</v>
      </c>
    </row>
    <row r="5717" spans="1:5">
      <c r="A5717" t="s">
        <v>3205</v>
      </c>
      <c r="B5717" t="s">
        <v>2891</v>
      </c>
      <c r="C5717" t="s">
        <v>1723</v>
      </c>
      <c r="D5717" t="s">
        <v>3258</v>
      </c>
      <c r="E5717" t="s">
        <v>1705</v>
      </c>
    </row>
    <row r="5718" spans="1:5">
      <c r="A5718" t="s">
        <v>3206</v>
      </c>
      <c r="B5718" t="s">
        <v>2891</v>
      </c>
      <c r="C5718" t="s">
        <v>1723</v>
      </c>
      <c r="D5718" t="s">
        <v>3258</v>
      </c>
      <c r="E5718" t="s">
        <v>1706</v>
      </c>
    </row>
    <row r="5719" spans="1:5">
      <c r="A5719" t="s">
        <v>3207</v>
      </c>
      <c r="B5719" t="s">
        <v>2891</v>
      </c>
      <c r="C5719" t="s">
        <v>1723</v>
      </c>
      <c r="D5719" t="s">
        <v>3258</v>
      </c>
      <c r="E5719" t="s">
        <v>1707</v>
      </c>
    </row>
    <row r="5720" spans="1:5">
      <c r="A5720" t="s">
        <v>3208</v>
      </c>
      <c r="B5720" t="s">
        <v>2891</v>
      </c>
      <c r="C5720" t="s">
        <v>1723</v>
      </c>
      <c r="D5720" t="s">
        <v>3258</v>
      </c>
      <c r="E5720" t="s">
        <v>1708</v>
      </c>
    </row>
    <row r="5721" spans="1:5">
      <c r="A5721" t="s">
        <v>3209</v>
      </c>
      <c r="B5721" t="s">
        <v>2891</v>
      </c>
      <c r="C5721" t="s">
        <v>1723</v>
      </c>
      <c r="D5721" t="s">
        <v>3258</v>
      </c>
      <c r="E5721" t="s">
        <v>1709</v>
      </c>
    </row>
    <row r="5722" spans="1:5">
      <c r="A5722" t="s">
        <v>3210</v>
      </c>
      <c r="B5722" t="s">
        <v>2891</v>
      </c>
      <c r="C5722" t="s">
        <v>1723</v>
      </c>
      <c r="D5722" t="s">
        <v>3258</v>
      </c>
      <c r="E5722" t="s">
        <v>1710</v>
      </c>
    </row>
    <row r="5723" spans="1:5">
      <c r="A5723" t="s">
        <v>3211</v>
      </c>
      <c r="B5723" t="s">
        <v>2891</v>
      </c>
      <c r="C5723" t="s">
        <v>1723</v>
      </c>
      <c r="D5723" t="s">
        <v>3258</v>
      </c>
      <c r="E5723" t="s">
        <v>1711</v>
      </c>
    </row>
    <row r="5724" spans="1:5">
      <c r="A5724" t="s">
        <v>3212</v>
      </c>
      <c r="B5724" t="s">
        <v>2891</v>
      </c>
      <c r="C5724" t="s">
        <v>1723</v>
      </c>
      <c r="D5724" t="s">
        <v>3258</v>
      </c>
      <c r="E5724" t="s">
        <v>1712</v>
      </c>
    </row>
    <row r="5725" spans="1:5">
      <c r="A5725" t="s">
        <v>3213</v>
      </c>
      <c r="B5725" t="s">
        <v>2891</v>
      </c>
      <c r="C5725" t="s">
        <v>1723</v>
      </c>
      <c r="D5725" t="s">
        <v>3258</v>
      </c>
      <c r="E5725" t="s">
        <v>1713</v>
      </c>
    </row>
    <row r="5726" spans="1:5">
      <c r="A5726" t="s">
        <v>3214</v>
      </c>
      <c r="B5726" t="s">
        <v>2891</v>
      </c>
      <c r="C5726" t="s">
        <v>1723</v>
      </c>
      <c r="D5726" t="s">
        <v>3258</v>
      </c>
      <c r="E5726" t="s">
        <v>1714</v>
      </c>
    </row>
    <row r="5727" spans="1:5">
      <c r="A5727" t="s">
        <v>3215</v>
      </c>
      <c r="B5727" t="s">
        <v>2891</v>
      </c>
      <c r="C5727" t="s">
        <v>1723</v>
      </c>
      <c r="D5727" t="s">
        <v>3258</v>
      </c>
      <c r="E5727" t="s">
        <v>1715</v>
      </c>
    </row>
    <row r="5728" spans="1:5">
      <c r="A5728" t="s">
        <v>3216</v>
      </c>
      <c r="B5728" t="s">
        <v>2891</v>
      </c>
      <c r="C5728" t="s">
        <v>1723</v>
      </c>
      <c r="D5728" t="s">
        <v>3259</v>
      </c>
      <c r="E5728" t="s">
        <v>1702</v>
      </c>
    </row>
    <row r="5729" spans="1:5">
      <c r="A5729" t="s">
        <v>3217</v>
      </c>
      <c r="B5729" t="s">
        <v>2891</v>
      </c>
      <c r="C5729" t="s">
        <v>1723</v>
      </c>
      <c r="D5729" t="s">
        <v>3259</v>
      </c>
      <c r="E5729" t="s">
        <v>1705</v>
      </c>
    </row>
    <row r="5730" spans="1:5">
      <c r="A5730" t="s">
        <v>3218</v>
      </c>
      <c r="B5730" t="s">
        <v>2891</v>
      </c>
      <c r="C5730" t="s">
        <v>1723</v>
      </c>
      <c r="D5730" t="s">
        <v>3259</v>
      </c>
      <c r="E5730" t="s">
        <v>1706</v>
      </c>
    </row>
    <row r="5731" spans="1:5">
      <c r="A5731" t="s">
        <v>3219</v>
      </c>
      <c r="B5731" t="s">
        <v>2891</v>
      </c>
      <c r="C5731" t="s">
        <v>1723</v>
      </c>
      <c r="D5731" t="s">
        <v>3259</v>
      </c>
      <c r="E5731" t="s">
        <v>1707</v>
      </c>
    </row>
    <row r="5732" spans="1:5">
      <c r="A5732" t="s">
        <v>3220</v>
      </c>
      <c r="B5732" t="s">
        <v>2891</v>
      </c>
      <c r="C5732" t="s">
        <v>1723</v>
      </c>
      <c r="D5732" t="s">
        <v>3259</v>
      </c>
      <c r="E5732" t="s">
        <v>1708</v>
      </c>
    </row>
    <row r="5733" spans="1:5">
      <c r="A5733" t="s">
        <v>3221</v>
      </c>
      <c r="B5733" t="s">
        <v>2891</v>
      </c>
      <c r="C5733" t="s">
        <v>1723</v>
      </c>
      <c r="D5733" t="s">
        <v>3259</v>
      </c>
      <c r="E5733" t="s">
        <v>1709</v>
      </c>
    </row>
    <row r="5734" spans="1:5">
      <c r="A5734" t="s">
        <v>3222</v>
      </c>
      <c r="B5734" t="s">
        <v>2891</v>
      </c>
      <c r="C5734" t="s">
        <v>1723</v>
      </c>
      <c r="D5734" t="s">
        <v>3259</v>
      </c>
      <c r="E5734" t="s">
        <v>1710</v>
      </c>
    </row>
    <row r="5735" spans="1:5">
      <c r="A5735" t="s">
        <v>3223</v>
      </c>
      <c r="B5735" t="s">
        <v>2891</v>
      </c>
      <c r="C5735" t="s">
        <v>1723</v>
      </c>
      <c r="D5735" t="s">
        <v>3259</v>
      </c>
      <c r="E5735" t="s">
        <v>1711</v>
      </c>
    </row>
    <row r="5736" spans="1:5">
      <c r="A5736" t="s">
        <v>3224</v>
      </c>
      <c r="B5736" t="s">
        <v>2891</v>
      </c>
      <c r="C5736" t="s">
        <v>1723</v>
      </c>
      <c r="D5736" t="s">
        <v>3259</v>
      </c>
      <c r="E5736" t="s">
        <v>1712</v>
      </c>
    </row>
    <row r="5737" spans="1:5">
      <c r="A5737" t="s">
        <v>3225</v>
      </c>
      <c r="B5737" t="s">
        <v>2891</v>
      </c>
      <c r="C5737" t="s">
        <v>1723</v>
      </c>
      <c r="D5737" t="s">
        <v>3259</v>
      </c>
      <c r="E5737" t="s">
        <v>1713</v>
      </c>
    </row>
    <row r="5738" spans="1:5">
      <c r="A5738" t="s">
        <v>3226</v>
      </c>
      <c r="B5738" t="s">
        <v>2891</v>
      </c>
      <c r="C5738" t="s">
        <v>1723</v>
      </c>
      <c r="D5738" t="s">
        <v>3259</v>
      </c>
      <c r="E5738" t="s">
        <v>1714</v>
      </c>
    </row>
    <row r="5739" spans="1:5">
      <c r="A5739" t="s">
        <v>3227</v>
      </c>
      <c r="B5739" t="s">
        <v>2891</v>
      </c>
      <c r="C5739" t="s">
        <v>1723</v>
      </c>
      <c r="D5739" t="s">
        <v>3259</v>
      </c>
      <c r="E5739" t="s">
        <v>1715</v>
      </c>
    </row>
    <row r="5740" spans="1:5">
      <c r="A5740" t="s">
        <v>3228</v>
      </c>
      <c r="B5740" t="s">
        <v>2891</v>
      </c>
      <c r="C5740" t="s">
        <v>1723</v>
      </c>
      <c r="D5740" t="s">
        <v>3260</v>
      </c>
      <c r="E5740" t="s">
        <v>1702</v>
      </c>
    </row>
    <row r="5741" spans="1:5">
      <c r="A5741" t="s">
        <v>3229</v>
      </c>
      <c r="B5741" t="s">
        <v>2891</v>
      </c>
      <c r="C5741" t="s">
        <v>1723</v>
      </c>
      <c r="D5741" t="s">
        <v>3260</v>
      </c>
      <c r="E5741" t="s">
        <v>1705</v>
      </c>
    </row>
    <row r="5742" spans="1:5">
      <c r="A5742" t="s">
        <v>3230</v>
      </c>
      <c r="B5742" t="s">
        <v>2891</v>
      </c>
      <c r="C5742" t="s">
        <v>1723</v>
      </c>
      <c r="D5742" t="s">
        <v>3260</v>
      </c>
      <c r="E5742" t="s">
        <v>1706</v>
      </c>
    </row>
    <row r="5743" spans="1:5">
      <c r="A5743" t="s">
        <v>3231</v>
      </c>
      <c r="B5743" t="s">
        <v>2891</v>
      </c>
      <c r="C5743" t="s">
        <v>1723</v>
      </c>
      <c r="D5743" t="s">
        <v>3260</v>
      </c>
      <c r="E5743" t="s">
        <v>1707</v>
      </c>
    </row>
    <row r="5744" spans="1:5">
      <c r="A5744" t="s">
        <v>3232</v>
      </c>
      <c r="B5744" t="s">
        <v>2891</v>
      </c>
      <c r="C5744" t="s">
        <v>1723</v>
      </c>
      <c r="D5744" t="s">
        <v>3260</v>
      </c>
      <c r="E5744" t="s">
        <v>1708</v>
      </c>
    </row>
    <row r="5745" spans="1:5">
      <c r="A5745" t="s">
        <v>3233</v>
      </c>
      <c r="B5745" t="s">
        <v>2891</v>
      </c>
      <c r="C5745" t="s">
        <v>1723</v>
      </c>
      <c r="D5745" t="s">
        <v>3260</v>
      </c>
      <c r="E5745" t="s">
        <v>1709</v>
      </c>
    </row>
    <row r="5746" spans="1:5">
      <c r="A5746" t="s">
        <v>3234</v>
      </c>
      <c r="B5746" t="s">
        <v>2891</v>
      </c>
      <c r="C5746" t="s">
        <v>1723</v>
      </c>
      <c r="D5746" t="s">
        <v>3260</v>
      </c>
      <c r="E5746" t="s">
        <v>1710</v>
      </c>
    </row>
    <row r="5747" spans="1:5">
      <c r="A5747" t="s">
        <v>3235</v>
      </c>
      <c r="B5747" t="s">
        <v>2891</v>
      </c>
      <c r="C5747" t="s">
        <v>1723</v>
      </c>
      <c r="D5747" t="s">
        <v>3260</v>
      </c>
      <c r="E5747" t="s">
        <v>1711</v>
      </c>
    </row>
    <row r="5748" spans="1:5">
      <c r="A5748" t="s">
        <v>3236</v>
      </c>
      <c r="B5748" t="s">
        <v>2891</v>
      </c>
      <c r="C5748" t="s">
        <v>1723</v>
      </c>
      <c r="D5748" t="s">
        <v>3260</v>
      </c>
      <c r="E5748" t="s">
        <v>1712</v>
      </c>
    </row>
    <row r="5749" spans="1:5">
      <c r="A5749" t="s">
        <v>3237</v>
      </c>
      <c r="B5749" t="s">
        <v>2891</v>
      </c>
      <c r="C5749" t="s">
        <v>1723</v>
      </c>
      <c r="D5749" t="s">
        <v>3260</v>
      </c>
      <c r="E5749" t="s">
        <v>1713</v>
      </c>
    </row>
    <row r="5750" spans="1:5">
      <c r="A5750" t="s">
        <v>3238</v>
      </c>
      <c r="B5750" t="s">
        <v>2891</v>
      </c>
      <c r="C5750" t="s">
        <v>1723</v>
      </c>
      <c r="D5750" t="s">
        <v>3260</v>
      </c>
      <c r="E5750" t="s">
        <v>1714</v>
      </c>
    </row>
    <row r="5751" spans="1:5">
      <c r="A5751" t="s">
        <v>3239</v>
      </c>
      <c r="B5751" t="s">
        <v>2891</v>
      </c>
      <c r="C5751" t="s">
        <v>1723</v>
      </c>
      <c r="D5751" t="s">
        <v>3260</v>
      </c>
      <c r="E5751" t="s">
        <v>1715</v>
      </c>
    </row>
    <row r="5752" spans="1:5">
      <c r="A5752" t="s">
        <v>3240</v>
      </c>
      <c r="B5752" t="s">
        <v>2891</v>
      </c>
      <c r="C5752" t="s">
        <v>1723</v>
      </c>
      <c r="D5752" t="s">
        <v>3261</v>
      </c>
      <c r="E5752" t="s">
        <v>1702</v>
      </c>
    </row>
    <row r="5753" spans="1:5">
      <c r="A5753" t="s">
        <v>3241</v>
      </c>
      <c r="B5753" t="s">
        <v>2891</v>
      </c>
      <c r="C5753" t="s">
        <v>1723</v>
      </c>
      <c r="D5753" t="s">
        <v>3261</v>
      </c>
      <c r="E5753" t="s">
        <v>1705</v>
      </c>
    </row>
    <row r="5754" spans="1:5">
      <c r="A5754" t="s">
        <v>3242</v>
      </c>
      <c r="B5754" t="s">
        <v>2891</v>
      </c>
      <c r="C5754" t="s">
        <v>1723</v>
      </c>
      <c r="D5754" t="s">
        <v>3261</v>
      </c>
      <c r="E5754" t="s">
        <v>1706</v>
      </c>
    </row>
    <row r="5755" spans="1:5">
      <c r="A5755" t="s">
        <v>3243</v>
      </c>
      <c r="B5755" t="s">
        <v>2891</v>
      </c>
      <c r="C5755" t="s">
        <v>1723</v>
      </c>
      <c r="D5755" t="s">
        <v>3261</v>
      </c>
      <c r="E5755" t="s">
        <v>1707</v>
      </c>
    </row>
    <row r="5756" spans="1:5">
      <c r="A5756" t="s">
        <v>3244</v>
      </c>
      <c r="B5756" t="s">
        <v>2891</v>
      </c>
      <c r="C5756" t="s">
        <v>1723</v>
      </c>
      <c r="D5756" t="s">
        <v>3261</v>
      </c>
      <c r="E5756" t="s">
        <v>1708</v>
      </c>
    </row>
    <row r="5757" spans="1:5">
      <c r="A5757" t="s">
        <v>3245</v>
      </c>
      <c r="B5757" t="s">
        <v>2891</v>
      </c>
      <c r="C5757" t="s">
        <v>1723</v>
      </c>
      <c r="D5757" t="s">
        <v>3261</v>
      </c>
      <c r="E5757" t="s">
        <v>1709</v>
      </c>
    </row>
    <row r="5758" spans="1:5">
      <c r="A5758" t="s">
        <v>3246</v>
      </c>
      <c r="B5758" t="s">
        <v>2891</v>
      </c>
      <c r="C5758" t="s">
        <v>1723</v>
      </c>
      <c r="D5758" t="s">
        <v>3261</v>
      </c>
      <c r="E5758" t="s">
        <v>1710</v>
      </c>
    </row>
    <row r="5759" spans="1:5">
      <c r="A5759" t="s">
        <v>3247</v>
      </c>
      <c r="B5759" t="s">
        <v>2891</v>
      </c>
      <c r="C5759" t="s">
        <v>1723</v>
      </c>
      <c r="D5759" t="s">
        <v>3261</v>
      </c>
      <c r="E5759" t="s">
        <v>1711</v>
      </c>
    </row>
    <row r="5760" spans="1:5">
      <c r="A5760" t="s">
        <v>3248</v>
      </c>
      <c r="B5760" t="s">
        <v>2891</v>
      </c>
      <c r="C5760" t="s">
        <v>1723</v>
      </c>
      <c r="D5760" t="s">
        <v>3261</v>
      </c>
      <c r="E5760" t="s">
        <v>1712</v>
      </c>
    </row>
    <row r="5761" spans="1:5">
      <c r="A5761" t="s">
        <v>3249</v>
      </c>
      <c r="B5761" t="s">
        <v>2891</v>
      </c>
      <c r="C5761" t="s">
        <v>1723</v>
      </c>
      <c r="D5761" t="s">
        <v>3261</v>
      </c>
      <c r="E5761" t="s">
        <v>1713</v>
      </c>
    </row>
    <row r="5762" spans="1:5">
      <c r="A5762" t="s">
        <v>3250</v>
      </c>
      <c r="B5762" t="s">
        <v>2891</v>
      </c>
      <c r="C5762" t="s">
        <v>1723</v>
      </c>
      <c r="D5762" t="s">
        <v>3261</v>
      </c>
      <c r="E5762" t="s">
        <v>1714</v>
      </c>
    </row>
    <row r="5763" spans="1:5">
      <c r="A5763" t="s">
        <v>3251</v>
      </c>
      <c r="B5763" t="s">
        <v>2891</v>
      </c>
      <c r="C5763" t="s">
        <v>1723</v>
      </c>
      <c r="D5763" t="s">
        <v>3261</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10695</v>
      </c>
      <c r="B6" t="s">
        <v>1780</v>
      </c>
    </row>
    <row r="7" spans="1:3">
      <c r="A7" t="s">
        <v>7394</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2757</v>
      </c>
      <c r="B20" t="s">
        <v>1780</v>
      </c>
    </row>
    <row r="21" spans="1:2">
      <c r="A21" t="s">
        <v>2891</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activeCell="G10" sqref="G10:H29"/>
    </sheetView>
  </sheetViews>
  <sheetFormatPr defaultColWidth="9.140625" defaultRowHeight="15"/>
  <cols>
    <col min="2" max="2" width="25.85546875" customWidth="1"/>
    <col min="4" max="4" width="10.140625" customWidth="1"/>
    <col min="5" max="5" width="16" customWidth="1"/>
  </cols>
  <sheetData>
    <row r="1" spans="1:6">
      <c r="A1" t="s">
        <v>1785</v>
      </c>
      <c r="E1">
        <f>SUM(C13:C14,C24,C26,C28)</f>
        <v>300.7</v>
      </c>
    </row>
    <row r="3" spans="1:6">
      <c r="B3" t="s">
        <v>1786</v>
      </c>
      <c r="C3">
        <v>2021</v>
      </c>
      <c r="D3" s="1" t="s">
        <v>1989</v>
      </c>
      <c r="E3" s="1" t="s">
        <v>1990</v>
      </c>
      <c r="F3" s="1" t="s">
        <v>1992</v>
      </c>
    </row>
    <row r="4" spans="1:6">
      <c r="B4" t="s">
        <v>1702</v>
      </c>
      <c r="C4" s="59">
        <v>4855</v>
      </c>
    </row>
    <row r="5" spans="1:6">
      <c r="B5" t="s">
        <v>1787</v>
      </c>
      <c r="C5" s="59">
        <v>4639.1000000000004</v>
      </c>
      <c r="D5" t="s">
        <v>1986</v>
      </c>
      <c r="F5" t="s">
        <v>1702</v>
      </c>
    </row>
    <row r="6" spans="1:6">
      <c r="B6" t="s">
        <v>1788</v>
      </c>
      <c r="C6" s="59">
        <v>1752.4</v>
      </c>
      <c r="D6" t="s">
        <v>1986</v>
      </c>
      <c r="F6" t="s">
        <v>1702</v>
      </c>
    </row>
    <row r="7" spans="1:6">
      <c r="B7" t="s">
        <v>1789</v>
      </c>
      <c r="C7" s="59">
        <v>1540.9</v>
      </c>
      <c r="D7" t="s">
        <v>1986</v>
      </c>
      <c r="F7" t="s">
        <v>1702</v>
      </c>
    </row>
    <row r="8" spans="1:6">
      <c r="B8" t="s">
        <v>1790</v>
      </c>
      <c r="C8">
        <v>775.6</v>
      </c>
      <c r="D8" t="s">
        <v>1986</v>
      </c>
      <c r="F8" t="s">
        <v>1702</v>
      </c>
    </row>
    <row r="9" spans="1:6">
      <c r="B9" t="s">
        <v>1791</v>
      </c>
      <c r="C9">
        <v>313.3</v>
      </c>
      <c r="D9" t="s">
        <v>1986</v>
      </c>
      <c r="F9" t="s">
        <v>1702</v>
      </c>
    </row>
    <row r="10" spans="1:6">
      <c r="B10" t="s">
        <v>1792</v>
      </c>
      <c r="C10">
        <v>233</v>
      </c>
      <c r="D10" t="s">
        <v>1986</v>
      </c>
      <c r="F10" t="s">
        <v>1702</v>
      </c>
    </row>
    <row r="11" spans="1:6">
      <c r="B11" t="s">
        <v>1793</v>
      </c>
      <c r="C11">
        <v>23.8</v>
      </c>
      <c r="D11" t="s">
        <v>1991</v>
      </c>
      <c r="F11" t="s">
        <v>1702</v>
      </c>
    </row>
    <row r="12" spans="1:6">
      <c r="B12" t="s">
        <v>1794</v>
      </c>
      <c r="C12">
        <v>140.19999999999999</v>
      </c>
      <c r="D12" t="s">
        <v>1987</v>
      </c>
      <c r="E12" t="s">
        <v>6889</v>
      </c>
      <c r="F12" t="s">
        <v>1702</v>
      </c>
    </row>
    <row r="13" spans="1:6">
      <c r="B13" t="s">
        <v>1796</v>
      </c>
      <c r="C13">
        <v>36.200000000000003</v>
      </c>
      <c r="D13" t="s">
        <v>1987</v>
      </c>
      <c r="E13" t="s">
        <v>6882</v>
      </c>
      <c r="F13" t="s">
        <v>1702</v>
      </c>
    </row>
    <row r="14" spans="1:6">
      <c r="B14" t="s">
        <v>1795</v>
      </c>
      <c r="C14">
        <v>24.7</v>
      </c>
      <c r="D14" t="s">
        <v>1987</v>
      </c>
      <c r="E14" t="s">
        <v>6882</v>
      </c>
      <c r="F14" t="s">
        <v>1702</v>
      </c>
    </row>
    <row r="15" spans="1:6">
      <c r="B15" s="145" t="s">
        <v>1797</v>
      </c>
      <c r="C15" s="145">
        <v>12.5</v>
      </c>
      <c r="D15" s="145"/>
      <c r="E15" s="145"/>
      <c r="F15" t="s">
        <v>1702</v>
      </c>
    </row>
    <row r="16" spans="1:6">
      <c r="B16" s="58" t="s">
        <v>1804</v>
      </c>
      <c r="C16">
        <v>2.5</v>
      </c>
      <c r="D16" t="s">
        <v>1987</v>
      </c>
      <c r="E16" t="s">
        <v>6881</v>
      </c>
      <c r="F16" t="s">
        <v>1702</v>
      </c>
    </row>
    <row r="17" spans="2:7">
      <c r="B17" t="s">
        <v>1798</v>
      </c>
      <c r="C17">
        <v>0</v>
      </c>
      <c r="D17" t="s">
        <v>1987</v>
      </c>
      <c r="F17" t="s">
        <v>1702</v>
      </c>
    </row>
    <row r="18" spans="2:7">
      <c r="B18" t="s">
        <v>1800</v>
      </c>
      <c r="C18">
        <v>204.8</v>
      </c>
      <c r="D18" t="s">
        <v>1991</v>
      </c>
      <c r="F18" t="s">
        <v>1702</v>
      </c>
    </row>
    <row r="19" spans="2:7">
      <c r="B19" t="s">
        <v>1802</v>
      </c>
      <c r="C19">
        <v>80.2</v>
      </c>
      <c r="D19" t="s">
        <v>1991</v>
      </c>
      <c r="F19" t="s">
        <v>1702</v>
      </c>
    </row>
    <row r="20" spans="2:7">
      <c r="B20" t="s">
        <v>1801</v>
      </c>
      <c r="C20">
        <v>79.099999999999994</v>
      </c>
      <c r="D20" t="s">
        <v>1991</v>
      </c>
      <c r="F20" t="s">
        <v>1702</v>
      </c>
    </row>
    <row r="21" spans="2:7">
      <c r="B21" t="s">
        <v>1803</v>
      </c>
      <c r="C21">
        <v>16.100000000000001</v>
      </c>
      <c r="D21" t="s">
        <v>1991</v>
      </c>
      <c r="F21" t="s">
        <v>1702</v>
      </c>
    </row>
    <row r="22" spans="2:7">
      <c r="B22" t="s">
        <v>7114</v>
      </c>
      <c r="C22">
        <v>15.3</v>
      </c>
      <c r="D22" t="s">
        <v>1991</v>
      </c>
      <c r="F22" t="s">
        <v>1702</v>
      </c>
    </row>
    <row r="23" spans="2:7">
      <c r="B23" t="s">
        <v>1713</v>
      </c>
      <c r="C23">
        <v>302.3</v>
      </c>
    </row>
    <row r="24" spans="2:7">
      <c r="B24" s="58" t="s">
        <v>1796</v>
      </c>
      <c r="C24" s="58">
        <v>181.4</v>
      </c>
      <c r="D24" s="58" t="s">
        <v>1987</v>
      </c>
      <c r="E24" s="58" t="s">
        <v>6882</v>
      </c>
      <c r="F24" s="58" t="s">
        <v>1713</v>
      </c>
    </row>
    <row r="25" spans="2:7">
      <c r="B25" s="58" t="s">
        <v>1804</v>
      </c>
      <c r="C25" s="58">
        <v>44.7</v>
      </c>
      <c r="D25" s="58" t="s">
        <v>1987</v>
      </c>
      <c r="E25" s="58" t="s">
        <v>6881</v>
      </c>
      <c r="F25" s="58" t="s">
        <v>1713</v>
      </c>
    </row>
    <row r="26" spans="2:7">
      <c r="B26" s="58" t="s">
        <v>1805</v>
      </c>
      <c r="C26" s="58">
        <v>50.2</v>
      </c>
      <c r="D26" s="58" t="s">
        <v>1987</v>
      </c>
      <c r="E26" s="58" t="s">
        <v>6882</v>
      </c>
      <c r="F26" s="58" t="s">
        <v>1713</v>
      </c>
    </row>
    <row r="27" spans="2:7">
      <c r="B27" t="s">
        <v>1806</v>
      </c>
      <c r="C27">
        <v>8.9</v>
      </c>
      <c r="D27" t="s">
        <v>1986</v>
      </c>
      <c r="F27" t="s">
        <v>1713</v>
      </c>
    </row>
    <row r="28" spans="2:7">
      <c r="B28" s="58" t="s">
        <v>1798</v>
      </c>
      <c r="C28" s="58">
        <v>8.1999999999999993</v>
      </c>
      <c r="D28" s="58" t="s">
        <v>1987</v>
      </c>
      <c r="E28" s="58" t="s">
        <v>6882</v>
      </c>
      <c r="F28" s="58" t="s">
        <v>1713</v>
      </c>
      <c r="G28" s="58"/>
    </row>
    <row r="29" spans="2:7">
      <c r="B29" s="58" t="s">
        <v>1807</v>
      </c>
      <c r="C29" s="58">
        <v>6.4</v>
      </c>
      <c r="D29" s="58" t="s">
        <v>1987</v>
      </c>
      <c r="E29" s="58" t="s">
        <v>6881</v>
      </c>
      <c r="F29" s="58" t="s">
        <v>1713</v>
      </c>
    </row>
    <row r="30" spans="2:7">
      <c r="B30" t="s">
        <v>1808</v>
      </c>
      <c r="C30">
        <v>2.6</v>
      </c>
      <c r="D30" t="s">
        <v>1986</v>
      </c>
      <c r="F30" t="s">
        <v>1713</v>
      </c>
    </row>
    <row r="31" spans="2:7">
      <c r="B31" s="145" t="s">
        <v>1797</v>
      </c>
      <c r="C31" s="145">
        <v>0</v>
      </c>
      <c r="D31" s="145"/>
      <c r="E31" s="145"/>
      <c r="F31" s="145" t="s">
        <v>1713</v>
      </c>
    </row>
    <row r="32" spans="2:7">
      <c r="B32" t="s">
        <v>1801</v>
      </c>
      <c r="C32">
        <v>0.1</v>
      </c>
      <c r="D32" t="s">
        <v>1991</v>
      </c>
      <c r="F32" t="s">
        <v>1713</v>
      </c>
    </row>
    <row r="33" spans="2:6">
      <c r="B33" t="s">
        <v>1714</v>
      </c>
      <c r="C33">
        <v>39.200000000000003</v>
      </c>
    </row>
    <row r="34" spans="2:6">
      <c r="B34" t="s">
        <v>1806</v>
      </c>
      <c r="C34">
        <v>22.1</v>
      </c>
      <c r="D34" t="s">
        <v>1986</v>
      </c>
      <c r="F34" t="s">
        <v>1714</v>
      </c>
    </row>
    <row r="35" spans="2:6">
      <c r="B35" t="s">
        <v>1808</v>
      </c>
      <c r="C35">
        <v>16.7</v>
      </c>
      <c r="D35" t="s">
        <v>1986</v>
      </c>
      <c r="F35" t="s">
        <v>1714</v>
      </c>
    </row>
    <row r="36" spans="2:6">
      <c r="B36" s="145" t="s">
        <v>1797</v>
      </c>
      <c r="C36" s="145">
        <v>0.4</v>
      </c>
      <c r="D36" s="145"/>
      <c r="E36" s="145"/>
      <c r="F36" s="145" t="s">
        <v>1714</v>
      </c>
    </row>
    <row r="37" spans="2:6">
      <c r="B37" t="s">
        <v>1805</v>
      </c>
      <c r="C37">
        <v>0</v>
      </c>
      <c r="D37" t="s">
        <v>1987</v>
      </c>
      <c r="E37" t="s">
        <v>1725</v>
      </c>
      <c r="F37" t="s">
        <v>1714</v>
      </c>
    </row>
    <row r="38" spans="2:6">
      <c r="B38" t="s">
        <v>1796</v>
      </c>
      <c r="C38">
        <v>0</v>
      </c>
      <c r="F38" t="s">
        <v>1714</v>
      </c>
    </row>
    <row r="39" spans="2:6">
      <c r="B39" t="s">
        <v>1801</v>
      </c>
      <c r="C39">
        <v>0.6</v>
      </c>
      <c r="D39" t="s">
        <v>1991</v>
      </c>
      <c r="F39" t="s">
        <v>1714</v>
      </c>
    </row>
    <row r="40" spans="2:6">
      <c r="B40" t="s">
        <v>1809</v>
      </c>
      <c r="C40">
        <v>5196.6000000000004</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activeCell="F4" sqref="F4:F8"/>
    </sheetView>
  </sheetViews>
  <sheetFormatPr defaultRowHeight="15"/>
  <cols>
    <col min="2" max="2" width="37" customWidth="1"/>
    <col min="9" max="9" width="50.42578125" customWidth="1"/>
  </cols>
  <sheetData>
    <row r="1" spans="1:13">
      <c r="A1" t="s">
        <v>7018</v>
      </c>
    </row>
    <row r="3" spans="1:13">
      <c r="B3" t="s">
        <v>1830</v>
      </c>
      <c r="C3">
        <v>2021</v>
      </c>
    </row>
    <row r="4" spans="1:13">
      <c r="B4" s="1" t="s">
        <v>1816</v>
      </c>
      <c r="C4" s="59">
        <v>1540.9</v>
      </c>
    </row>
    <row r="5" spans="1:13">
      <c r="B5" t="s">
        <v>1831</v>
      </c>
      <c r="C5">
        <v>909.9</v>
      </c>
    </row>
    <row r="6" spans="1:13">
      <c r="B6" t="s">
        <v>1832</v>
      </c>
      <c r="C6">
        <v>612.9</v>
      </c>
      <c r="F6" s="29"/>
    </row>
    <row r="7" spans="1:13">
      <c r="B7" t="s">
        <v>1833</v>
      </c>
      <c r="C7">
        <v>17.7</v>
      </c>
      <c r="J7" s="2"/>
      <c r="M7" s="2"/>
    </row>
    <row r="8" spans="1:13">
      <c r="B8" t="s">
        <v>1834</v>
      </c>
      <c r="C8">
        <v>0.4</v>
      </c>
    </row>
    <row r="9" spans="1:13">
      <c r="B9" s="1" t="s">
        <v>1817</v>
      </c>
      <c r="C9">
        <v>775.6</v>
      </c>
      <c r="J9" s="2"/>
    </row>
    <row r="10" spans="1:13">
      <c r="B10" t="s">
        <v>1831</v>
      </c>
      <c r="C10">
        <v>43</v>
      </c>
    </row>
    <row r="11" spans="1:13">
      <c r="B11" t="s">
        <v>1832</v>
      </c>
      <c r="C11">
        <v>499.6</v>
      </c>
      <c r="J11" s="2"/>
    </row>
    <row r="12" spans="1:13">
      <c r="B12" t="s">
        <v>1833</v>
      </c>
      <c r="C12">
        <v>232.9</v>
      </c>
    </row>
    <row r="13" spans="1:13">
      <c r="B13" s="1" t="s">
        <v>1819</v>
      </c>
      <c r="C13">
        <v>233</v>
      </c>
      <c r="J13" s="2"/>
    </row>
    <row r="14" spans="1:13">
      <c r="B14" t="s">
        <v>1831</v>
      </c>
      <c r="C14">
        <v>1.4</v>
      </c>
    </row>
    <row r="15" spans="1:13">
      <c r="B15" t="s">
        <v>1832</v>
      </c>
      <c r="C15">
        <v>180.9</v>
      </c>
      <c r="J15" s="2"/>
    </row>
    <row r="16" spans="1:13">
      <c r="B16" t="s">
        <v>1833</v>
      </c>
      <c r="C16">
        <v>50.7</v>
      </c>
    </row>
    <row r="17" spans="2:10">
      <c r="B17" s="1" t="s">
        <v>1818</v>
      </c>
      <c r="C17">
        <v>313.3</v>
      </c>
      <c r="J17" s="2"/>
    </row>
    <row r="18" spans="2:10">
      <c r="B18" t="s">
        <v>1831</v>
      </c>
      <c r="C18">
        <v>0</v>
      </c>
    </row>
    <row r="19" spans="2:10">
      <c r="B19" t="s">
        <v>1835</v>
      </c>
      <c r="C19">
        <v>258.60000000000002</v>
      </c>
      <c r="J19" s="2"/>
    </row>
    <row r="20" spans="2:10">
      <c r="B20" t="s">
        <v>1833</v>
      </c>
      <c r="C20">
        <v>54.7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s="59">
        <v>2886.6</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7020</v>
      </c>
    </row>
    <row r="3" spans="1:3">
      <c r="B3" t="s">
        <v>1830</v>
      </c>
      <c r="C3">
        <v>2021</v>
      </c>
    </row>
    <row r="4" spans="1:3">
      <c r="B4" s="1" t="s">
        <v>1816</v>
      </c>
      <c r="C4">
        <v>1.4</v>
      </c>
    </row>
    <row r="5" spans="1:3">
      <c r="B5" t="s">
        <v>1831</v>
      </c>
      <c r="C5">
        <v>0.2</v>
      </c>
    </row>
    <row r="6" spans="1:3">
      <c r="B6" t="s">
        <v>1833</v>
      </c>
      <c r="C6">
        <v>0</v>
      </c>
    </row>
    <row r="7" spans="1:3">
      <c r="B7" t="s">
        <v>1842</v>
      </c>
      <c r="C7">
        <v>1.2</v>
      </c>
    </row>
    <row r="8" spans="1:3">
      <c r="B8" t="s">
        <v>1843</v>
      </c>
      <c r="C8">
        <v>0</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v>0</v>
      </c>
    </row>
    <row r="16" spans="1:3">
      <c r="B16" t="s">
        <v>1833</v>
      </c>
      <c r="C16">
        <v>0.2</v>
      </c>
    </row>
    <row r="17" spans="2:3">
      <c r="B17" t="s">
        <v>1842</v>
      </c>
      <c r="C17">
        <v>0.5</v>
      </c>
    </row>
    <row r="18" spans="2:3">
      <c r="B18" t="s">
        <v>1843</v>
      </c>
      <c r="C18">
        <v>0.7</v>
      </c>
    </row>
    <row r="19" spans="2:3">
      <c r="B19" s="1" t="s">
        <v>1818</v>
      </c>
      <c r="C19">
        <v>4.5999999999999996</v>
      </c>
    </row>
    <row r="20" spans="2:3">
      <c r="B20" t="s">
        <v>1831</v>
      </c>
      <c r="C20">
        <v>0</v>
      </c>
    </row>
    <row r="21" spans="2:3">
      <c r="B21" t="s">
        <v>1833</v>
      </c>
      <c r="C21">
        <v>0.2</v>
      </c>
    </row>
    <row r="22" spans="2:3">
      <c r="B22" t="s">
        <v>1832</v>
      </c>
      <c r="C22">
        <v>0.6</v>
      </c>
    </row>
    <row r="23" spans="2:3">
      <c r="B23" t="s">
        <v>1843</v>
      </c>
      <c r="C23">
        <v>3.7</v>
      </c>
    </row>
    <row r="24" spans="2:3">
      <c r="B24" t="s">
        <v>1836</v>
      </c>
      <c r="C24">
        <v>0</v>
      </c>
    </row>
    <row r="25" spans="2:3">
      <c r="B25" t="s">
        <v>1831</v>
      </c>
      <c r="C25">
        <v>0</v>
      </c>
    </row>
    <row r="26" spans="2:3">
      <c r="B26" t="s">
        <v>1833</v>
      </c>
      <c r="C26">
        <v>0</v>
      </c>
    </row>
    <row r="27" spans="2:3">
      <c r="B27" t="s">
        <v>1832</v>
      </c>
      <c r="C27">
        <v>0</v>
      </c>
    </row>
    <row r="28" spans="2:3">
      <c r="B28" t="s">
        <v>1843</v>
      </c>
      <c r="C28">
        <v>0</v>
      </c>
    </row>
    <row r="29" spans="2:3">
      <c r="B29" t="s">
        <v>1809</v>
      </c>
      <c r="C29">
        <v>8.9</v>
      </c>
    </row>
    <row r="30" spans="2:3">
      <c r="B30" t="s">
        <v>1811</v>
      </c>
    </row>
    <row r="31" spans="2:3">
      <c r="B31" t="s">
        <v>1837</v>
      </c>
    </row>
    <row r="32" spans="2:3">
      <c r="B32" t="s">
        <v>7019</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I23" sqref="I23"/>
    </sheetView>
  </sheetViews>
  <sheetFormatPr defaultRowHeight="15"/>
  <cols>
    <col min="2" max="2" width="22.28515625" customWidth="1"/>
    <col min="6" max="6" width="12" bestFit="1" customWidth="1"/>
    <col min="10" max="10" width="12" bestFit="1" customWidth="1"/>
  </cols>
  <sheetData>
    <row r="1" spans="1:3">
      <c r="A1" t="s">
        <v>7021</v>
      </c>
    </row>
    <row r="3" spans="1:3">
      <c r="B3" t="s">
        <v>1830</v>
      </c>
      <c r="C3">
        <v>2021</v>
      </c>
    </row>
    <row r="4" spans="1:3">
      <c r="B4" s="1" t="s">
        <v>7022</v>
      </c>
      <c r="C4">
        <v>19</v>
      </c>
    </row>
    <row r="5" spans="1:3">
      <c r="B5" t="s">
        <v>7023</v>
      </c>
      <c r="C5">
        <v>15.1</v>
      </c>
    </row>
    <row r="6" spans="1:3">
      <c r="B6" t="s">
        <v>7024</v>
      </c>
      <c r="C6" t="s">
        <v>1799</v>
      </c>
    </row>
    <row r="7" spans="1:3">
      <c r="B7" t="s">
        <v>7025</v>
      </c>
      <c r="C7">
        <v>3.9</v>
      </c>
    </row>
    <row r="8" spans="1:3">
      <c r="B8" t="s">
        <v>7026</v>
      </c>
      <c r="C8" t="s">
        <v>1799</v>
      </c>
    </row>
    <row r="9" spans="1:3">
      <c r="B9" s="1" t="s">
        <v>7013</v>
      </c>
      <c r="C9">
        <v>2.1</v>
      </c>
    </row>
    <row r="10" spans="1:3">
      <c r="B10" t="s">
        <v>7023</v>
      </c>
      <c r="C10">
        <v>0.2</v>
      </c>
    </row>
    <row r="11" spans="1:3">
      <c r="B11" t="s">
        <v>7024</v>
      </c>
      <c r="C11">
        <v>0.3</v>
      </c>
    </row>
    <row r="12" spans="1:3">
      <c r="B12" t="s">
        <v>7025</v>
      </c>
      <c r="C12">
        <v>0.2</v>
      </c>
    </row>
    <row r="13" spans="1:3">
      <c r="B13" t="s">
        <v>7026</v>
      </c>
      <c r="C13">
        <v>1.4</v>
      </c>
    </row>
    <row r="14" spans="1:3">
      <c r="B14" s="1" t="s">
        <v>7016</v>
      </c>
      <c r="C14">
        <v>0.3</v>
      </c>
    </row>
    <row r="15" spans="1:3">
      <c r="B15" t="s">
        <v>7023</v>
      </c>
      <c r="C15" t="s">
        <v>1799</v>
      </c>
    </row>
    <row r="16" spans="1:3">
      <c r="B16" t="s">
        <v>7024</v>
      </c>
      <c r="C16">
        <v>0.1</v>
      </c>
    </row>
    <row r="17" spans="2:3">
      <c r="B17" t="s">
        <v>7025</v>
      </c>
      <c r="C17">
        <v>0.1</v>
      </c>
    </row>
    <row r="18" spans="2:3">
      <c r="B18" t="s">
        <v>7026</v>
      </c>
      <c r="C18">
        <v>0.1</v>
      </c>
    </row>
    <row r="19" spans="2:3">
      <c r="B19" s="1" t="s">
        <v>7015</v>
      </c>
      <c r="C19">
        <v>0.7</v>
      </c>
    </row>
    <row r="20" spans="2:3">
      <c r="B20" t="s">
        <v>7023</v>
      </c>
      <c r="C20">
        <v>0</v>
      </c>
    </row>
    <row r="21" spans="2:3">
      <c r="B21" t="s">
        <v>7024</v>
      </c>
      <c r="C21">
        <v>0.1</v>
      </c>
    </row>
    <row r="22" spans="2:3">
      <c r="B22" t="s">
        <v>7025</v>
      </c>
      <c r="C22">
        <v>0.1</v>
      </c>
    </row>
    <row r="23" spans="2:3">
      <c r="B23" t="s">
        <v>7026</v>
      </c>
      <c r="C23">
        <v>0.5</v>
      </c>
    </row>
    <row r="24" spans="2:3">
      <c r="B24" t="s">
        <v>7027</v>
      </c>
      <c r="C24">
        <v>0.1</v>
      </c>
    </row>
    <row r="25" spans="2:3">
      <c r="B25" t="s">
        <v>7023</v>
      </c>
      <c r="C25" t="s">
        <v>1799</v>
      </c>
    </row>
    <row r="26" spans="2:3">
      <c r="B26" t="s">
        <v>7024</v>
      </c>
      <c r="C26" t="s">
        <v>1799</v>
      </c>
    </row>
    <row r="27" spans="2:3">
      <c r="B27" t="s">
        <v>7025</v>
      </c>
      <c r="C27" t="s">
        <v>1799</v>
      </c>
    </row>
    <row r="28" spans="2:3">
      <c r="B28" t="s">
        <v>7026</v>
      </c>
      <c r="C28">
        <v>0</v>
      </c>
    </row>
    <row r="29" spans="2:3">
      <c r="B29" t="s">
        <v>7028</v>
      </c>
      <c r="C29">
        <v>22.1</v>
      </c>
    </row>
    <row r="30" spans="2:3">
      <c r="B30" t="s">
        <v>1844</v>
      </c>
    </row>
    <row r="31" spans="2:3">
      <c r="B31" t="s">
        <v>1837</v>
      </c>
    </row>
    <row r="32" spans="2:3">
      <c r="B32" t="s">
        <v>7019</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D1" sqref="D1:D1048576"/>
    </sheetView>
  </sheetViews>
  <sheetFormatPr defaultRowHeight="15"/>
  <cols>
    <col min="2" max="2" width="60.5703125" customWidth="1"/>
  </cols>
  <sheetData>
    <row r="1" spans="1:3">
      <c r="A1" t="s">
        <v>7010</v>
      </c>
      <c r="C1">
        <v>2021</v>
      </c>
    </row>
    <row r="2" spans="1:3">
      <c r="C2" s="59"/>
    </row>
    <row r="3" spans="1:3">
      <c r="B3" t="s">
        <v>1814</v>
      </c>
    </row>
    <row r="4" spans="1:3">
      <c r="B4" t="s">
        <v>1815</v>
      </c>
      <c r="C4" s="59">
        <v>1771.7</v>
      </c>
    </row>
    <row r="5" spans="1:3">
      <c r="B5" t="s">
        <v>1702</v>
      </c>
      <c r="C5" s="59">
        <v>1752.4</v>
      </c>
    </row>
    <row r="6" spans="1:3">
      <c r="B6" t="s">
        <v>7011</v>
      </c>
      <c r="C6">
        <v>2.6</v>
      </c>
    </row>
    <row r="7" spans="1:3">
      <c r="B7" t="s">
        <v>7012</v>
      </c>
      <c r="C7">
        <v>16.7</v>
      </c>
    </row>
    <row r="8" spans="1:3">
      <c r="B8" t="s">
        <v>1816</v>
      </c>
      <c r="C8" s="59">
        <v>1561.3</v>
      </c>
    </row>
    <row r="9" spans="1:3">
      <c r="B9" t="s">
        <v>1702</v>
      </c>
      <c r="C9" s="59">
        <v>1540.9</v>
      </c>
    </row>
    <row r="10" spans="1:3">
      <c r="B10" t="s">
        <v>7011</v>
      </c>
      <c r="C10">
        <v>1.4</v>
      </c>
    </row>
    <row r="11" spans="1:3">
      <c r="B11" t="s">
        <v>7012</v>
      </c>
      <c r="C11">
        <v>19</v>
      </c>
    </row>
    <row r="12" spans="1:3">
      <c r="B12" t="s">
        <v>7013</v>
      </c>
      <c r="C12">
        <v>779.3</v>
      </c>
    </row>
    <row r="13" spans="1:3">
      <c r="B13" t="s">
        <v>7014</v>
      </c>
      <c r="C13">
        <v>775.6</v>
      </c>
    </row>
    <row r="14" spans="1:3">
      <c r="B14" t="s">
        <v>7011</v>
      </c>
      <c r="C14">
        <v>1.6</v>
      </c>
    </row>
    <row r="15" spans="1:3">
      <c r="B15" t="s">
        <v>7012</v>
      </c>
      <c r="C15">
        <v>2.1</v>
      </c>
    </row>
    <row r="16" spans="1:3">
      <c r="B16" t="s">
        <v>7015</v>
      </c>
      <c r="C16">
        <v>318.60000000000002</v>
      </c>
    </row>
    <row r="17" spans="2:3">
      <c r="B17" t="s">
        <v>7014</v>
      </c>
      <c r="C17">
        <v>313.3</v>
      </c>
    </row>
    <row r="18" spans="2:3">
      <c r="B18" t="s">
        <v>7011</v>
      </c>
      <c r="C18">
        <v>4.5999999999999996</v>
      </c>
    </row>
    <row r="19" spans="2:3">
      <c r="B19" t="s">
        <v>7012</v>
      </c>
      <c r="C19">
        <v>0.7</v>
      </c>
    </row>
    <row r="20" spans="2:3">
      <c r="B20" t="s">
        <v>7016</v>
      </c>
      <c r="C20">
        <v>234.6</v>
      </c>
    </row>
    <row r="21" spans="2:3">
      <c r="B21" t="s">
        <v>7014</v>
      </c>
      <c r="C21">
        <v>233</v>
      </c>
    </row>
    <row r="22" spans="2:3">
      <c r="B22" t="s">
        <v>7011</v>
      </c>
      <c r="C22">
        <v>1.3</v>
      </c>
    </row>
    <row r="23" spans="2:3">
      <c r="B23" t="s">
        <v>7012</v>
      </c>
      <c r="C23">
        <v>0.3</v>
      </c>
    </row>
    <row r="24" spans="2:3">
      <c r="B24" t="s">
        <v>7017</v>
      </c>
      <c r="C24">
        <v>23.9</v>
      </c>
    </row>
    <row r="25" spans="2:3">
      <c r="B25" t="s">
        <v>1809</v>
      </c>
      <c r="C25" s="59">
        <v>4689.3999999999996</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0.374</v>
      </c>
    </row>
    <row r="6" spans="1:3">
      <c r="B6" t="s">
        <v>1847</v>
      </c>
      <c r="C6" s="8">
        <v>0.19700000000000001</v>
      </c>
    </row>
    <row r="7" spans="1:3">
      <c r="B7" t="s">
        <v>1848</v>
      </c>
      <c r="C7" s="8">
        <v>0.19900000000000001</v>
      </c>
    </row>
    <row r="8" spans="1:3">
      <c r="B8" t="s">
        <v>1849</v>
      </c>
      <c r="C8" s="8">
        <v>5.0000000000000001E-3</v>
      </c>
    </row>
    <row r="9" spans="1:3">
      <c r="B9" t="s">
        <v>7029</v>
      </c>
      <c r="C9" s="8">
        <v>1E-3</v>
      </c>
    </row>
    <row r="10" spans="1:3">
      <c r="B10" t="s">
        <v>7030</v>
      </c>
      <c r="C10" s="9">
        <v>3954</v>
      </c>
    </row>
    <row r="11" spans="1:3">
      <c r="B11" t="s">
        <v>1850</v>
      </c>
    </row>
    <row r="12" spans="1:3">
      <c r="B12" t="s">
        <v>1851</v>
      </c>
    </row>
    <row r="13" spans="1:3">
      <c r="B13" t="s">
        <v>7031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election activeCell="M2" sqref="M2:P16"/>
    </sheetView>
  </sheetViews>
  <sheetFormatPr defaultRowHeight="15"/>
  <cols>
    <col min="1" max="3" width="41.28515625" customWidth="1"/>
    <col min="5" max="5" width="14.5703125" style="11" customWidth="1"/>
    <col min="6" max="6" width="9" style="11"/>
  </cols>
  <sheetData>
    <row r="1" spans="1:15">
      <c r="A1" t="s">
        <v>1852</v>
      </c>
    </row>
    <row r="3" spans="1:15">
      <c r="A3" t="s">
        <v>1853</v>
      </c>
      <c r="B3">
        <v>2019</v>
      </c>
      <c r="C3">
        <v>2020</v>
      </c>
      <c r="D3">
        <v>2021</v>
      </c>
      <c r="E3" s="11" t="s">
        <v>7380</v>
      </c>
      <c r="F3" s="11" t="s">
        <v>1898</v>
      </c>
    </row>
    <row r="4" spans="1:15">
      <c r="A4" s="1" t="s">
        <v>7126</v>
      </c>
      <c r="B4" s="59">
        <v>1087</v>
      </c>
      <c r="C4">
        <v>937</v>
      </c>
      <c r="D4" s="59">
        <v>1029</v>
      </c>
    </row>
    <row r="5" spans="1:15">
      <c r="A5" s="10" t="s">
        <v>1854</v>
      </c>
      <c r="B5">
        <v>380</v>
      </c>
      <c r="C5">
        <v>328</v>
      </c>
      <c r="D5">
        <v>361</v>
      </c>
      <c r="F5" s="11" t="s">
        <v>1892</v>
      </c>
      <c r="K5" s="59"/>
    </row>
    <row r="6" spans="1:15">
      <c r="A6" s="10" t="s">
        <v>1855</v>
      </c>
      <c r="B6">
        <v>659</v>
      </c>
      <c r="C6">
        <v>566</v>
      </c>
      <c r="D6">
        <v>620</v>
      </c>
      <c r="F6" s="11" t="s">
        <v>1892</v>
      </c>
    </row>
    <row r="7" spans="1:15">
      <c r="A7" t="s">
        <v>7127</v>
      </c>
      <c r="B7">
        <v>27</v>
      </c>
      <c r="C7">
        <v>24</v>
      </c>
      <c r="D7">
        <v>27</v>
      </c>
      <c r="F7" s="11" t="s">
        <v>1893</v>
      </c>
    </row>
    <row r="8" spans="1:15">
      <c r="A8" t="s">
        <v>1856</v>
      </c>
      <c r="B8">
        <v>3</v>
      </c>
      <c r="C8">
        <v>3</v>
      </c>
      <c r="D8">
        <v>3</v>
      </c>
      <c r="E8" s="11">
        <f>B8*SUM(BTS!AM12,BTS!AM14,BTS!AM18,BTS!AM20)/SUM(BTS!AK12,BTS!AK14,BTS!AK18,BTS!AK20)</f>
        <v>2.8044401877731624</v>
      </c>
      <c r="F8" s="11" t="s">
        <v>1856</v>
      </c>
    </row>
    <row r="9" spans="1:15">
      <c r="A9" t="s">
        <v>1857</v>
      </c>
      <c r="B9">
        <v>7</v>
      </c>
      <c r="C9">
        <v>7</v>
      </c>
      <c r="D9">
        <v>7</v>
      </c>
      <c r="F9" s="11" t="s">
        <v>1857</v>
      </c>
    </row>
    <row r="10" spans="1:15">
      <c r="A10" t="s">
        <v>7128</v>
      </c>
      <c r="B10">
        <v>11</v>
      </c>
      <c r="C10">
        <v>10</v>
      </c>
      <c r="D10">
        <v>11</v>
      </c>
      <c r="F10" s="11" t="s">
        <v>1894</v>
      </c>
    </row>
    <row r="11" spans="1:15">
      <c r="A11" s="1" t="s">
        <v>7129</v>
      </c>
      <c r="B11">
        <v>484</v>
      </c>
      <c r="C11">
        <v>455</v>
      </c>
      <c r="D11">
        <v>488</v>
      </c>
    </row>
    <row r="12" spans="1:15">
      <c r="A12" s="10" t="s">
        <v>1854</v>
      </c>
      <c r="B12">
        <v>3</v>
      </c>
      <c r="C12">
        <v>3</v>
      </c>
      <c r="D12">
        <v>3</v>
      </c>
      <c r="F12" s="11" t="s">
        <v>1892</v>
      </c>
    </row>
    <row r="13" spans="1:15">
      <c r="A13" s="10" t="s">
        <v>1855</v>
      </c>
      <c r="B13">
        <v>31</v>
      </c>
      <c r="C13">
        <v>30</v>
      </c>
      <c r="D13">
        <v>33</v>
      </c>
      <c r="F13" s="11" t="s">
        <v>1892</v>
      </c>
      <c r="N13" s="44"/>
      <c r="O13" s="44"/>
    </row>
    <row r="14" spans="1:15">
      <c r="A14" t="s">
        <v>7127</v>
      </c>
      <c r="B14">
        <v>373</v>
      </c>
      <c r="C14">
        <v>353</v>
      </c>
      <c r="D14">
        <v>380</v>
      </c>
      <c r="F14" s="11" t="s">
        <v>1893</v>
      </c>
    </row>
    <row r="15" spans="1:15">
      <c r="A15" t="s">
        <v>1856</v>
      </c>
      <c r="B15">
        <v>21</v>
      </c>
      <c r="C15">
        <v>20</v>
      </c>
      <c r="D15">
        <v>21</v>
      </c>
      <c r="E15" s="11">
        <f>B15*SUM(BTS!AM12,BTS!AM14,BTS!AM18,BTS!AM20)/SUM(BTS!AK12,BTS!AK14,BTS!AK18,BTS!AK20)</f>
        <v>19.631081314412139</v>
      </c>
      <c r="F15" s="11" t="s">
        <v>1856</v>
      </c>
    </row>
    <row r="16" spans="1:15">
      <c r="A16" t="s">
        <v>1858</v>
      </c>
      <c r="B16">
        <v>36</v>
      </c>
      <c r="C16">
        <v>31</v>
      </c>
      <c r="D16">
        <v>32</v>
      </c>
      <c r="F16" s="11" t="s">
        <v>1858</v>
      </c>
    </row>
    <row r="17" spans="1:6">
      <c r="A17" t="s">
        <v>7128</v>
      </c>
      <c r="B17">
        <v>3</v>
      </c>
      <c r="C17">
        <v>3</v>
      </c>
      <c r="D17">
        <v>3</v>
      </c>
      <c r="F17" s="11" t="s">
        <v>1894</v>
      </c>
    </row>
    <row r="18" spans="1:6">
      <c r="A18" t="s">
        <v>7130</v>
      </c>
      <c r="B18">
        <v>7</v>
      </c>
      <c r="C18">
        <v>8</v>
      </c>
      <c r="D18">
        <v>8</v>
      </c>
      <c r="F18" s="11" t="s">
        <v>1900</v>
      </c>
    </row>
    <row r="19" spans="1:6">
      <c r="A19" t="s">
        <v>7131</v>
      </c>
      <c r="B19">
        <v>10</v>
      </c>
      <c r="C19">
        <v>8</v>
      </c>
      <c r="D19">
        <v>7</v>
      </c>
    </row>
    <row r="20" spans="1:6">
      <c r="A20" s="1" t="s">
        <v>1859</v>
      </c>
      <c r="B20">
        <v>259</v>
      </c>
      <c r="C20">
        <v>160</v>
      </c>
      <c r="D20">
        <v>203</v>
      </c>
    </row>
    <row r="21" spans="1:6">
      <c r="A21" t="s">
        <v>7132</v>
      </c>
      <c r="B21">
        <v>137</v>
      </c>
      <c r="C21">
        <v>91</v>
      </c>
      <c r="D21">
        <v>119</v>
      </c>
      <c r="F21" s="11" t="s">
        <v>7302</v>
      </c>
    </row>
    <row r="22" spans="1:6">
      <c r="A22" t="s">
        <v>1860</v>
      </c>
      <c r="B22">
        <v>12</v>
      </c>
      <c r="C22">
        <v>12</v>
      </c>
      <c r="D22">
        <v>13</v>
      </c>
      <c r="F22" s="11" t="s">
        <v>1897</v>
      </c>
    </row>
    <row r="23" spans="1:6">
      <c r="A23" t="s">
        <v>1861</v>
      </c>
      <c r="B23">
        <v>31</v>
      </c>
      <c r="C23">
        <v>18</v>
      </c>
      <c r="D23">
        <v>21</v>
      </c>
      <c r="F23" s="11" t="s">
        <v>1897</v>
      </c>
    </row>
    <row r="24" spans="1:6">
      <c r="A24" t="s">
        <v>7131</v>
      </c>
      <c r="B24">
        <v>78</v>
      </c>
      <c r="C24">
        <v>40</v>
      </c>
      <c r="F24" s="11" t="s">
        <v>1897</v>
      </c>
    </row>
    <row r="25" spans="1:6">
      <c r="A25" t="s">
        <v>1862</v>
      </c>
      <c r="B25">
        <v>75</v>
      </c>
      <c r="C25">
        <v>37</v>
      </c>
      <c r="F25" s="11" t="s">
        <v>7302</v>
      </c>
    </row>
    <row r="26" spans="1:6">
      <c r="A26" s="1" t="s">
        <v>1863</v>
      </c>
      <c r="B26">
        <v>2</v>
      </c>
      <c r="C26">
        <v>1</v>
      </c>
      <c r="D26">
        <v>1</v>
      </c>
    </row>
    <row r="27" spans="1:6">
      <c r="A27" t="s">
        <v>1861</v>
      </c>
      <c r="B27">
        <v>2</v>
      </c>
      <c r="C27">
        <v>1</v>
      </c>
      <c r="D27">
        <v>1</v>
      </c>
      <c r="F27" s="11" t="s">
        <v>1897</v>
      </c>
    </row>
    <row r="28" spans="1:6">
      <c r="A28" s="1" t="s">
        <v>1864</v>
      </c>
      <c r="B28">
        <v>40</v>
      </c>
      <c r="C28">
        <v>29</v>
      </c>
      <c r="D28">
        <v>46</v>
      </c>
    </row>
    <row r="29" spans="1:6">
      <c r="A29" t="s">
        <v>7032</v>
      </c>
      <c r="B29">
        <v>14</v>
      </c>
      <c r="C29">
        <v>7</v>
      </c>
      <c r="D29">
        <v>24</v>
      </c>
      <c r="F29" s="11" t="s">
        <v>1900</v>
      </c>
    </row>
    <row r="30" spans="1:6">
      <c r="A30" t="s">
        <v>7131</v>
      </c>
      <c r="B30">
        <v>25</v>
      </c>
      <c r="C30">
        <v>22</v>
      </c>
      <c r="D30">
        <v>22</v>
      </c>
    </row>
    <row r="31" spans="1:6">
      <c r="A31" s="1" t="s">
        <v>7133</v>
      </c>
      <c r="B31">
        <v>59</v>
      </c>
      <c r="C31">
        <v>59</v>
      </c>
      <c r="D31">
        <v>65</v>
      </c>
    </row>
    <row r="32" spans="1:6">
      <c r="A32" s="10" t="s">
        <v>1854</v>
      </c>
      <c r="B32">
        <v>0</v>
      </c>
      <c r="C32">
        <v>0</v>
      </c>
      <c r="D32">
        <v>0</v>
      </c>
    </row>
    <row r="33" spans="1:6">
      <c r="A33" s="10" t="s">
        <v>1855</v>
      </c>
      <c r="B33">
        <v>0</v>
      </c>
      <c r="C33">
        <v>0</v>
      </c>
      <c r="D33">
        <v>0</v>
      </c>
    </row>
    <row r="34" spans="1:6">
      <c r="A34" t="s">
        <v>1865</v>
      </c>
      <c r="B34">
        <v>0</v>
      </c>
      <c r="C34">
        <v>0</v>
      </c>
      <c r="D34">
        <v>0</v>
      </c>
      <c r="F34" s="11" t="s">
        <v>1900</v>
      </c>
    </row>
    <row r="35" spans="1:6">
      <c r="A35" t="s">
        <v>1856</v>
      </c>
      <c r="B35">
        <v>1</v>
      </c>
      <c r="C35">
        <v>1</v>
      </c>
      <c r="D35">
        <v>1</v>
      </c>
      <c r="F35" s="11" t="s">
        <v>1856</v>
      </c>
    </row>
    <row r="36" spans="1:6">
      <c r="A36" t="s">
        <v>7134</v>
      </c>
      <c r="B36">
        <v>58</v>
      </c>
      <c r="C36">
        <v>58</v>
      </c>
      <c r="D36">
        <v>64</v>
      </c>
      <c r="F36" s="11" t="s">
        <v>1899</v>
      </c>
    </row>
    <row r="37" spans="1:6">
      <c r="A37" s="1" t="s">
        <v>7135</v>
      </c>
      <c r="B37">
        <v>1</v>
      </c>
      <c r="C37">
        <v>0</v>
      </c>
      <c r="D37">
        <v>0</v>
      </c>
    </row>
    <row r="38" spans="1:6">
      <c r="A38" s="10" t="s">
        <v>1854</v>
      </c>
      <c r="B38">
        <v>0</v>
      </c>
      <c r="C38">
        <v>0</v>
      </c>
      <c r="D38">
        <v>0</v>
      </c>
    </row>
    <row r="39" spans="1:6">
      <c r="A39" s="10" t="s">
        <v>1855</v>
      </c>
      <c r="B39">
        <v>0</v>
      </c>
      <c r="C39">
        <v>0</v>
      </c>
      <c r="D39">
        <v>0</v>
      </c>
      <c r="F39" s="11" t="s">
        <v>1892</v>
      </c>
    </row>
    <row r="40" spans="1:6">
      <c r="A40" t="s">
        <v>7127</v>
      </c>
      <c r="B40">
        <v>0</v>
      </c>
      <c r="C40">
        <v>0</v>
      </c>
      <c r="D40">
        <v>0</v>
      </c>
      <c r="F40" s="11" t="s">
        <v>1893</v>
      </c>
    </row>
    <row r="41" spans="1:6">
      <c r="A41" t="s">
        <v>1856</v>
      </c>
      <c r="B41">
        <v>0</v>
      </c>
      <c r="C41">
        <v>0</v>
      </c>
      <c r="D41">
        <v>0</v>
      </c>
      <c r="F41" s="11" t="s">
        <v>1856</v>
      </c>
    </row>
    <row r="42" spans="1:6">
      <c r="A42" s="1" t="s">
        <v>7136</v>
      </c>
      <c r="B42">
        <v>5</v>
      </c>
      <c r="C42">
        <v>4</v>
      </c>
      <c r="D42">
        <v>5</v>
      </c>
      <c r="F42" s="11" t="s">
        <v>1899</v>
      </c>
    </row>
    <row r="43" spans="1:6">
      <c r="A43" t="s">
        <v>1854</v>
      </c>
      <c r="B43">
        <v>1</v>
      </c>
      <c r="C43">
        <v>1</v>
      </c>
      <c r="D43">
        <v>2</v>
      </c>
      <c r="F43" s="11" t="s">
        <v>1899</v>
      </c>
    </row>
    <row r="44" spans="1:6">
      <c r="A44" t="s">
        <v>1855</v>
      </c>
      <c r="B44">
        <v>0</v>
      </c>
      <c r="C44">
        <v>0</v>
      </c>
      <c r="D44">
        <v>1</v>
      </c>
      <c r="F44" s="11" t="s">
        <v>1899</v>
      </c>
    </row>
    <row r="45" spans="1:6">
      <c r="A45" t="s">
        <v>1856</v>
      </c>
      <c r="B45">
        <v>0</v>
      </c>
      <c r="C45">
        <v>0</v>
      </c>
      <c r="D45">
        <v>0</v>
      </c>
      <c r="F45" s="11" t="s">
        <v>1899</v>
      </c>
    </row>
    <row r="46" spans="1:6">
      <c r="A46" t="s">
        <v>1858</v>
      </c>
      <c r="B46">
        <v>3</v>
      </c>
      <c r="C46">
        <v>2</v>
      </c>
      <c r="D46">
        <v>2</v>
      </c>
      <c r="F46" s="11" t="s">
        <v>1899</v>
      </c>
    </row>
    <row r="47" spans="1:6">
      <c r="A47" t="s">
        <v>7137</v>
      </c>
      <c r="B47">
        <v>78.7</v>
      </c>
      <c r="C47">
        <v>68.099999999999994</v>
      </c>
      <c r="D47" s="59">
        <v>75.400000000000006</v>
      </c>
      <c r="F47" s="11" t="s">
        <v>1899</v>
      </c>
    </row>
    <row r="48" spans="1:6">
      <c r="A48" t="s">
        <v>1895</v>
      </c>
      <c r="B48">
        <v>114</v>
      </c>
      <c r="C48">
        <v>70</v>
      </c>
      <c r="D48">
        <v>80</v>
      </c>
      <c r="F48" s="11" t="s">
        <v>1899</v>
      </c>
    </row>
    <row r="49" spans="1:6">
      <c r="A49" t="s">
        <v>7138</v>
      </c>
      <c r="B49">
        <v>78.7</v>
      </c>
      <c r="C49">
        <v>68.099999999999994</v>
      </c>
      <c r="D49">
        <v>75.400000000000006</v>
      </c>
      <c r="F49" s="11" t="s">
        <v>1899</v>
      </c>
    </row>
    <row r="50" spans="1:6">
      <c r="A50" t="s">
        <v>7139</v>
      </c>
      <c r="B50">
        <v>17.100000000000001</v>
      </c>
      <c r="C50">
        <v>17.7</v>
      </c>
      <c r="D50">
        <v>16.100000000000001</v>
      </c>
      <c r="F50" s="11" t="s">
        <v>1899</v>
      </c>
    </row>
    <row r="51" spans="1:6">
      <c r="A51" t="s">
        <v>1811</v>
      </c>
    </row>
    <row r="52" spans="1:6">
      <c r="A52" t="s">
        <v>7115</v>
      </c>
    </row>
    <row r="53" spans="1:6">
      <c r="A53" t="s">
        <v>7116</v>
      </c>
    </row>
    <row r="54" spans="1:6">
      <c r="A54" t="s">
        <v>7117</v>
      </c>
    </row>
    <row r="55" spans="1:6">
      <c r="A55" t="s">
        <v>7118</v>
      </c>
    </row>
    <row r="56" spans="1:6">
      <c r="A56" t="s">
        <v>7119</v>
      </c>
    </row>
    <row r="57" spans="1:6">
      <c r="A57" t="s">
        <v>7120</v>
      </c>
    </row>
    <row r="58" spans="1:6">
      <c r="A58" t="s">
        <v>7121</v>
      </c>
    </row>
    <row r="59" spans="1:6">
      <c r="A59" t="s">
        <v>7122</v>
      </c>
    </row>
    <row r="60" spans="1:6">
      <c r="A60" t="s">
        <v>7123</v>
      </c>
    </row>
    <row r="61" spans="1:6">
      <c r="A61" t="s">
        <v>7124</v>
      </c>
    </row>
    <row r="62" spans="1:6">
      <c r="A62" t="s">
        <v>7125</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55" t="s">
        <v>7303</v>
      </c>
      <c r="B1" s="155"/>
      <c r="C1" s="155"/>
      <c r="D1" s="155"/>
      <c r="E1" s="155"/>
      <c r="F1" s="155"/>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c r="AG1" s="155"/>
      <c r="AH1" s="155"/>
      <c r="AI1" s="155"/>
      <c r="AJ1" s="155"/>
      <c r="AK1" s="155"/>
      <c r="AL1" s="155"/>
      <c r="AM1" s="155"/>
      <c r="AN1" s="155"/>
    </row>
    <row r="2" spans="1:46" ht="16.5">
      <c r="A2" s="123"/>
      <c r="B2" s="124">
        <v>1960</v>
      </c>
      <c r="C2" s="124">
        <v>1965</v>
      </c>
      <c r="D2" s="124">
        <v>1970</v>
      </c>
      <c r="E2" s="124">
        <v>1975</v>
      </c>
      <c r="F2" s="124">
        <v>1980</v>
      </c>
      <c r="G2" s="124">
        <v>1985</v>
      </c>
      <c r="H2" s="124">
        <v>1990</v>
      </c>
      <c r="I2" s="124">
        <v>1991</v>
      </c>
      <c r="J2" s="124">
        <v>1992</v>
      </c>
      <c r="K2" s="124">
        <v>1993</v>
      </c>
      <c r="L2" s="124">
        <v>1994</v>
      </c>
      <c r="M2" s="124">
        <v>1995</v>
      </c>
      <c r="N2" s="124">
        <v>1996</v>
      </c>
      <c r="O2" s="124">
        <v>1997</v>
      </c>
      <c r="P2" s="124">
        <v>1998</v>
      </c>
      <c r="Q2" s="124">
        <v>1999</v>
      </c>
      <c r="R2" s="124">
        <v>2000</v>
      </c>
      <c r="S2" s="124">
        <v>2001</v>
      </c>
      <c r="T2" s="123">
        <v>2002</v>
      </c>
      <c r="U2" s="123">
        <v>2003</v>
      </c>
      <c r="V2" s="125">
        <v>2004</v>
      </c>
      <c r="W2" s="123">
        <v>2005</v>
      </c>
      <c r="X2" s="123">
        <v>2006</v>
      </c>
      <c r="Y2" s="123">
        <v>2007</v>
      </c>
      <c r="Z2" s="123">
        <v>2008</v>
      </c>
      <c r="AA2" s="123">
        <v>2009</v>
      </c>
      <c r="AB2" s="123">
        <v>2010</v>
      </c>
      <c r="AC2" s="124">
        <v>2011</v>
      </c>
      <c r="AD2" s="124">
        <v>2012</v>
      </c>
      <c r="AE2" s="123">
        <v>2013</v>
      </c>
      <c r="AF2" s="124">
        <v>2014</v>
      </c>
      <c r="AG2" s="124">
        <v>2015</v>
      </c>
      <c r="AH2" s="124">
        <v>2016</v>
      </c>
      <c r="AI2" s="124">
        <v>2017</v>
      </c>
      <c r="AJ2" s="124">
        <v>2018</v>
      </c>
      <c r="AK2" s="124">
        <v>2019</v>
      </c>
      <c r="AL2" s="124">
        <v>2020</v>
      </c>
      <c r="AM2" s="124">
        <v>2021</v>
      </c>
      <c r="AN2" s="124">
        <v>2022</v>
      </c>
    </row>
    <row r="3" spans="1:46" ht="16.5">
      <c r="A3" s="126" t="s">
        <v>7304</v>
      </c>
      <c r="B3" s="127"/>
      <c r="C3" s="127"/>
      <c r="D3" s="127"/>
      <c r="E3" s="128"/>
      <c r="F3" s="128"/>
      <c r="G3" s="129"/>
      <c r="H3" s="129"/>
      <c r="I3" s="129"/>
      <c r="J3" s="129"/>
      <c r="K3" s="129"/>
      <c r="L3" s="129"/>
      <c r="M3" s="129"/>
      <c r="N3" s="129"/>
      <c r="O3" s="129"/>
      <c r="P3" s="129"/>
      <c r="Q3" s="129"/>
      <c r="R3" s="129"/>
      <c r="S3" s="127"/>
      <c r="T3" s="129"/>
      <c r="U3" s="129"/>
      <c r="V3" s="129"/>
      <c r="W3" s="129"/>
      <c r="X3" s="129"/>
      <c r="Y3" s="129"/>
      <c r="Z3" s="129"/>
      <c r="AA3" s="127"/>
      <c r="AB3" s="127"/>
      <c r="AC3" s="127"/>
      <c r="AD3" s="127"/>
      <c r="AE3" s="130"/>
      <c r="AF3" s="130"/>
      <c r="AG3" s="130"/>
      <c r="AH3" s="130"/>
      <c r="AI3" s="130"/>
      <c r="AJ3" s="130"/>
      <c r="AK3" s="130"/>
      <c r="AL3" s="130"/>
      <c r="AM3" s="130"/>
      <c r="AN3" s="130"/>
    </row>
    <row r="4" spans="1:46" ht="16.5">
      <c r="A4" s="131" t="s">
        <v>7305</v>
      </c>
      <c r="B4" s="132">
        <v>31099</v>
      </c>
      <c r="C4" s="132">
        <v>53226</v>
      </c>
      <c r="D4" s="132">
        <v>108442</v>
      </c>
      <c r="E4" s="132">
        <v>119591.474</v>
      </c>
      <c r="F4" s="132">
        <v>190765.929</v>
      </c>
      <c r="G4" s="132">
        <v>275863.54700000002</v>
      </c>
      <c r="H4" s="132">
        <v>337215.22553599998</v>
      </c>
      <c r="I4" s="132">
        <v>329787.96750099998</v>
      </c>
      <c r="J4" s="132">
        <v>345019.61278099997</v>
      </c>
      <c r="K4" s="132">
        <v>351096.458323</v>
      </c>
      <c r="L4" s="132">
        <v>376873.402328</v>
      </c>
      <c r="M4" s="132">
        <v>391593.82941200002</v>
      </c>
      <c r="N4" s="132">
        <v>419281.55251800001</v>
      </c>
      <c r="O4" s="132">
        <v>439262.67014</v>
      </c>
      <c r="P4" s="132">
        <v>449103.79910300003</v>
      </c>
      <c r="Q4" s="132">
        <v>473081.98319599999</v>
      </c>
      <c r="R4" s="132">
        <v>500431.77514500002</v>
      </c>
      <c r="S4" s="132">
        <v>473591.64681000001</v>
      </c>
      <c r="T4" s="132">
        <v>472190.76637199998</v>
      </c>
      <c r="U4" s="132">
        <v>497648.14399399998</v>
      </c>
      <c r="V4" s="132">
        <v>547931.15319800004</v>
      </c>
      <c r="W4" s="132">
        <v>572868.82004599995</v>
      </c>
      <c r="X4" s="132">
        <v>576823.04937200004</v>
      </c>
      <c r="Y4" s="132">
        <v>594614.09036200005</v>
      </c>
      <c r="Z4" s="132">
        <v>570089.94696500001</v>
      </c>
      <c r="AA4" s="132">
        <v>540693.68270899996</v>
      </c>
      <c r="AB4" s="132">
        <v>554710.522322</v>
      </c>
      <c r="AC4" s="132">
        <v>565613.64535799995</v>
      </c>
      <c r="AD4" s="132">
        <v>570438.230553</v>
      </c>
      <c r="AE4" s="132">
        <v>579461.44977599999</v>
      </c>
      <c r="AF4" s="132">
        <v>597005.00355200004</v>
      </c>
      <c r="AG4" s="132">
        <v>632154.82412700006</v>
      </c>
      <c r="AH4" s="132">
        <v>661477.92748199997</v>
      </c>
      <c r="AI4" s="132">
        <v>685472.464806</v>
      </c>
      <c r="AJ4" s="132">
        <v>722415.33364099998</v>
      </c>
      <c r="AK4" s="132">
        <v>754449.99504800001</v>
      </c>
      <c r="AL4" s="132">
        <v>304493.67882299999</v>
      </c>
      <c r="AM4" s="132">
        <v>573403.80981300003</v>
      </c>
      <c r="AN4" s="132">
        <v>708837.67463999998</v>
      </c>
    </row>
    <row r="5" spans="1:46" ht="16.5">
      <c r="A5" s="131" t="s">
        <v>7306</v>
      </c>
      <c r="B5" s="132">
        <v>2300</v>
      </c>
      <c r="C5" s="132" t="s">
        <v>7307</v>
      </c>
      <c r="D5" s="132">
        <v>9100</v>
      </c>
      <c r="E5" s="132" t="s">
        <v>7307</v>
      </c>
      <c r="F5" s="132">
        <v>14700</v>
      </c>
      <c r="G5" s="132" t="s">
        <v>7307</v>
      </c>
      <c r="H5" s="132">
        <v>13000</v>
      </c>
      <c r="I5" s="132" t="s">
        <v>7307</v>
      </c>
      <c r="J5" s="132" t="s">
        <v>7307</v>
      </c>
      <c r="K5" s="132" t="s">
        <v>7307</v>
      </c>
      <c r="L5" s="132" t="s">
        <v>7307</v>
      </c>
      <c r="M5" s="132">
        <v>10800</v>
      </c>
      <c r="N5" s="132">
        <v>12000</v>
      </c>
      <c r="O5" s="132">
        <v>12500</v>
      </c>
      <c r="P5" s="132">
        <v>13100</v>
      </c>
      <c r="Q5" s="132">
        <v>14100</v>
      </c>
      <c r="R5" s="132">
        <v>15200</v>
      </c>
      <c r="S5" s="132">
        <v>15900</v>
      </c>
      <c r="T5" s="132" t="s">
        <v>7307</v>
      </c>
      <c r="U5" s="132" t="s">
        <v>7307</v>
      </c>
      <c r="V5" s="132" t="s">
        <v>7307</v>
      </c>
      <c r="W5" s="132" t="s">
        <v>7307</v>
      </c>
      <c r="X5" s="132" t="s">
        <v>7307</v>
      </c>
      <c r="Y5" s="132" t="s">
        <v>7307</v>
      </c>
      <c r="Z5" s="132" t="s">
        <v>7307</v>
      </c>
      <c r="AA5" s="132" t="s">
        <v>7307</v>
      </c>
      <c r="AB5" s="132" t="s">
        <v>7307</v>
      </c>
      <c r="AC5" s="132" t="s">
        <v>7307</v>
      </c>
      <c r="AD5" s="132" t="s">
        <v>7307</v>
      </c>
      <c r="AE5" s="132" t="s">
        <v>7307</v>
      </c>
      <c r="AF5" s="132" t="s">
        <v>7307</v>
      </c>
      <c r="AG5" s="132" t="s">
        <v>7307</v>
      </c>
      <c r="AH5" s="132" t="s">
        <v>7307</v>
      </c>
      <c r="AI5" s="132" t="s">
        <v>7307</v>
      </c>
      <c r="AJ5" s="132" t="s">
        <v>7307</v>
      </c>
      <c r="AK5" s="132" t="s">
        <v>7307</v>
      </c>
      <c r="AL5" s="132" t="s">
        <v>7307</v>
      </c>
      <c r="AM5" s="132" t="s">
        <v>7307</v>
      </c>
      <c r="AN5" s="132" t="s">
        <v>7307</v>
      </c>
    </row>
    <row r="6" spans="1:46" ht="16.5">
      <c r="A6" s="133" t="s">
        <v>7308</v>
      </c>
      <c r="B6" s="129">
        <v>1272078.3999999999</v>
      </c>
      <c r="C6" s="129">
        <v>1555237.28</v>
      </c>
      <c r="D6" s="129">
        <v>2042002.2799999998</v>
      </c>
      <c r="E6" s="129">
        <v>2404954.4</v>
      </c>
      <c r="F6" s="129">
        <v>2653510.21</v>
      </c>
      <c r="G6" s="129">
        <v>2991120.8</v>
      </c>
      <c r="H6" s="129">
        <v>3539602.56</v>
      </c>
      <c r="I6" s="129">
        <v>3578582.4400000004</v>
      </c>
      <c r="J6" s="129">
        <v>3676688.44</v>
      </c>
      <c r="K6" s="129">
        <v>3747067.87</v>
      </c>
      <c r="L6" s="129">
        <v>3939875</v>
      </c>
      <c r="M6" s="129">
        <v>3848458</v>
      </c>
      <c r="N6" s="129">
        <v>3951008.7272999999</v>
      </c>
      <c r="O6" s="129">
        <v>4071136.5328719998</v>
      </c>
      <c r="P6" s="129">
        <v>4182066.2400156059</v>
      </c>
      <c r="Q6" s="129">
        <v>4285299.4390774053</v>
      </c>
      <c r="R6" s="129">
        <v>4370488.7148582162</v>
      </c>
      <c r="S6" s="129">
        <v>4623397.8260386921</v>
      </c>
      <c r="T6" s="129">
        <v>4646520.9849062953</v>
      </c>
      <c r="U6" s="129">
        <v>4701825.0032426612</v>
      </c>
      <c r="V6" s="129">
        <v>4824654.4447763506</v>
      </c>
      <c r="W6" s="129">
        <v>4867608.4897589097</v>
      </c>
      <c r="X6" s="129">
        <v>4908058.8374757655</v>
      </c>
      <c r="Y6" s="129">
        <v>4959766.7012</v>
      </c>
      <c r="Z6" s="129">
        <v>4900171</v>
      </c>
      <c r="AA6" s="129">
        <v>5000591.895902345</v>
      </c>
      <c r="AB6" s="129">
        <v>5009805.5620214241</v>
      </c>
      <c r="AC6" s="129">
        <v>4997049.3066988336</v>
      </c>
      <c r="AD6" s="129">
        <v>5046332.4132198002</v>
      </c>
      <c r="AE6" s="129">
        <v>5083123.4649372874</v>
      </c>
      <c r="AF6" s="129">
        <v>5158160.8548277542</v>
      </c>
      <c r="AG6" s="129">
        <v>5282710.2500658771</v>
      </c>
      <c r="AH6" s="129">
        <v>5411827.6229987517</v>
      </c>
      <c r="AI6" s="129">
        <v>5482189.7570441701</v>
      </c>
      <c r="AJ6" s="129">
        <v>5545845.3035232006</v>
      </c>
      <c r="AK6" s="129">
        <v>5579125.9722718718</v>
      </c>
      <c r="AL6" s="129">
        <v>4934929.062720011</v>
      </c>
      <c r="AM6" s="140">
        <v>5335751.8060417445</v>
      </c>
      <c r="AN6" s="129" t="s">
        <v>7309</v>
      </c>
    </row>
    <row r="7" spans="1:46" ht="18">
      <c r="A7" s="134" t="s">
        <v>7310</v>
      </c>
      <c r="B7" s="132">
        <v>1144673.3999999999</v>
      </c>
      <c r="C7" s="132">
        <v>1394803.28</v>
      </c>
      <c r="D7" s="132">
        <v>1750897</v>
      </c>
      <c r="E7" s="132">
        <v>1954165.5</v>
      </c>
      <c r="F7" s="132">
        <v>2011988.76</v>
      </c>
      <c r="G7" s="132">
        <v>2094620.64</v>
      </c>
      <c r="H7" s="132">
        <v>2281390.92</v>
      </c>
      <c r="I7" s="132">
        <v>2200259.7000000002</v>
      </c>
      <c r="J7" s="132">
        <v>2208226.09</v>
      </c>
      <c r="K7" s="132">
        <v>2213281.4900000002</v>
      </c>
      <c r="L7" s="132">
        <v>2756223</v>
      </c>
      <c r="M7" s="132">
        <v>2286887</v>
      </c>
      <c r="N7" s="132">
        <v>2337068</v>
      </c>
      <c r="O7" s="132">
        <v>2389065</v>
      </c>
      <c r="P7" s="132">
        <v>2463828.420042248</v>
      </c>
      <c r="Q7" s="132">
        <v>2495140.3026243281</v>
      </c>
      <c r="R7" s="132">
        <v>2544457.3524414399</v>
      </c>
      <c r="S7" s="132">
        <v>2556481.2400000002</v>
      </c>
      <c r="T7" s="132">
        <v>2620388.92</v>
      </c>
      <c r="U7" s="132">
        <v>2641885.0920744999</v>
      </c>
      <c r="V7" s="132">
        <v>2685826.6531088967</v>
      </c>
      <c r="W7" s="132">
        <v>2699304.6428176584</v>
      </c>
      <c r="X7" s="132">
        <v>2671044.2305259043</v>
      </c>
      <c r="Y7" s="132">
        <v>3324977</v>
      </c>
      <c r="Z7" s="132">
        <v>3199116</v>
      </c>
      <c r="AA7" s="132">
        <v>3413874.6951679634</v>
      </c>
      <c r="AB7" s="132">
        <v>3429995.6410861243</v>
      </c>
      <c r="AC7" s="132">
        <v>3464405.2296386864</v>
      </c>
      <c r="AD7" s="132">
        <v>3490438.2857423411</v>
      </c>
      <c r="AE7" s="132">
        <v>3507723.0973114655</v>
      </c>
      <c r="AF7" s="132">
        <v>3502000.6903627221</v>
      </c>
      <c r="AG7" s="132">
        <v>3628378.8815517384</v>
      </c>
      <c r="AH7" s="132">
        <v>3699794.4380078609</v>
      </c>
      <c r="AI7" s="132">
        <v>3709919.1961312541</v>
      </c>
      <c r="AJ7" s="132">
        <v>3729610.234329388</v>
      </c>
      <c r="AK7" s="132">
        <v>3765896.0121443863</v>
      </c>
      <c r="AL7" s="132">
        <v>3225113.8011595304</v>
      </c>
      <c r="AM7" s="141">
        <v>3471173.7607224053</v>
      </c>
      <c r="AN7" s="132" t="s">
        <v>7309</v>
      </c>
    </row>
    <row r="8" spans="1:46" ht="18">
      <c r="A8" s="134" t="s">
        <v>7311</v>
      </c>
      <c r="B8" s="132" t="s">
        <v>7309</v>
      </c>
      <c r="C8" s="132" t="s">
        <v>7309</v>
      </c>
      <c r="D8" s="132">
        <v>3276.9</v>
      </c>
      <c r="E8" s="132">
        <v>6191.9</v>
      </c>
      <c r="F8" s="132">
        <v>12256.8</v>
      </c>
      <c r="G8" s="132">
        <v>11811.8</v>
      </c>
      <c r="H8" s="132">
        <v>12424.1</v>
      </c>
      <c r="I8" s="132">
        <v>11656.06</v>
      </c>
      <c r="J8" s="132">
        <v>11946.25</v>
      </c>
      <c r="K8" s="132">
        <v>12184.38</v>
      </c>
      <c r="L8" s="132">
        <v>11264</v>
      </c>
      <c r="M8" s="132">
        <v>10777</v>
      </c>
      <c r="N8" s="132">
        <v>10912</v>
      </c>
      <c r="O8" s="132">
        <v>11089</v>
      </c>
      <c r="P8" s="132">
        <v>11311.197996230532</v>
      </c>
      <c r="Q8" s="132">
        <v>11642.295010415633</v>
      </c>
      <c r="R8" s="132">
        <v>11515.796151175477</v>
      </c>
      <c r="S8" s="132">
        <v>11759.58</v>
      </c>
      <c r="T8" s="132">
        <v>12131.04</v>
      </c>
      <c r="U8" s="132">
        <v>12162.999800241942</v>
      </c>
      <c r="V8" s="132">
        <v>12855.361903711795</v>
      </c>
      <c r="W8" s="132">
        <v>13276.957048550581</v>
      </c>
      <c r="X8" s="132">
        <v>15302.837710775921</v>
      </c>
      <c r="Y8" s="132">
        <v>27173</v>
      </c>
      <c r="Z8" s="132">
        <v>26430</v>
      </c>
      <c r="AA8" s="132">
        <v>24162.284984465721</v>
      </c>
      <c r="AB8" s="132">
        <v>21482.715623236356</v>
      </c>
      <c r="AC8" s="132">
        <v>21516.752486125952</v>
      </c>
      <c r="AD8" s="132">
        <v>24815.916143547372</v>
      </c>
      <c r="AE8" s="132">
        <v>23633.293571165999</v>
      </c>
      <c r="AF8" s="132">
        <v>23173.173385423503</v>
      </c>
      <c r="AG8" s="132">
        <v>22751.532128664399</v>
      </c>
      <c r="AH8" s="132">
        <v>23725.111955421387</v>
      </c>
      <c r="AI8" s="132">
        <v>23381.622003386132</v>
      </c>
      <c r="AJ8" s="132">
        <v>23296.76856786057</v>
      </c>
      <c r="AK8" s="132">
        <v>22846.373475193806</v>
      </c>
      <c r="AL8" s="132">
        <v>21617.631727385826</v>
      </c>
      <c r="AM8" s="141">
        <v>23658.519407819236</v>
      </c>
      <c r="AN8" s="132" t="s">
        <v>7309</v>
      </c>
      <c r="AR8">
        <v>2019</v>
      </c>
      <c r="AS8">
        <v>2020</v>
      </c>
      <c r="AT8">
        <v>2021</v>
      </c>
    </row>
    <row r="9" spans="1:46" ht="18">
      <c r="A9" s="134" t="s">
        <v>7312</v>
      </c>
      <c r="B9" s="132" t="s">
        <v>7309</v>
      </c>
      <c r="C9" s="132" t="s">
        <v>7309</v>
      </c>
      <c r="D9" s="132">
        <v>225613.38</v>
      </c>
      <c r="E9" s="132">
        <v>363267</v>
      </c>
      <c r="F9" s="132">
        <v>520773.65</v>
      </c>
      <c r="G9" s="132">
        <v>688091.36</v>
      </c>
      <c r="H9" s="132">
        <v>999753.54</v>
      </c>
      <c r="I9" s="132">
        <v>1116957.68</v>
      </c>
      <c r="J9" s="132">
        <v>1201667.1000000001</v>
      </c>
      <c r="K9" s="132">
        <v>1252860</v>
      </c>
      <c r="L9" s="132">
        <v>885897</v>
      </c>
      <c r="M9" s="132">
        <v>1256146</v>
      </c>
      <c r="N9" s="132">
        <v>1298299</v>
      </c>
      <c r="O9" s="132">
        <v>1352675</v>
      </c>
      <c r="P9" s="132">
        <v>1380557.2397938734</v>
      </c>
      <c r="Q9" s="132">
        <v>1432782.3794077854</v>
      </c>
      <c r="R9" s="132">
        <v>1467663.7991499156</v>
      </c>
      <c r="S9" s="132">
        <v>1678852.5595885422</v>
      </c>
      <c r="T9" s="132">
        <v>1674791.8930520001</v>
      </c>
      <c r="U9" s="132">
        <v>1706102.912463947</v>
      </c>
      <c r="V9" s="132">
        <v>1780771.1384466074</v>
      </c>
      <c r="W9" s="132">
        <v>1804848.0064037023</v>
      </c>
      <c r="X9" s="132">
        <v>1876689.847532914</v>
      </c>
      <c r="Y9" s="132">
        <v>1017007</v>
      </c>
      <c r="Z9" s="132">
        <v>1049667</v>
      </c>
      <c r="AA9" s="132">
        <v>991383.33848368167</v>
      </c>
      <c r="AB9" s="132">
        <v>1001455.7277059199</v>
      </c>
      <c r="AC9" s="132">
        <v>972382.44726826402</v>
      </c>
      <c r="AD9" s="132">
        <v>970669.41516661318</v>
      </c>
      <c r="AE9" s="132">
        <v>977476.62107445241</v>
      </c>
      <c r="AF9" s="132">
        <v>1037129.0861966583</v>
      </c>
      <c r="AG9" s="132">
        <v>1028773.6840018815</v>
      </c>
      <c r="AH9" s="132">
        <v>1075233.5052042801</v>
      </c>
      <c r="AI9" s="132">
        <v>1106303.4454204475</v>
      </c>
      <c r="AJ9" s="132">
        <v>1119644.0825954296</v>
      </c>
      <c r="AK9" s="132">
        <v>1128488.8887035879</v>
      </c>
      <c r="AL9" s="132">
        <v>1085129.151521432</v>
      </c>
      <c r="AM9" s="141">
        <v>1168195.84879263</v>
      </c>
      <c r="AN9" s="132" t="s">
        <v>7309</v>
      </c>
      <c r="AQ9" t="s">
        <v>7381</v>
      </c>
      <c r="AR9" s="9">
        <f>SUM(AK12,AK14,AK18,AK20)</f>
        <v>379195.9488488732</v>
      </c>
      <c r="AS9" s="9">
        <f t="shared" ref="AS9:AT9" si="0">SUM(AL12,AL14,AL18,AL20)</f>
        <v>317898.72644778667</v>
      </c>
      <c r="AT9" s="9">
        <f t="shared" si="0"/>
        <v>354477.45266418549</v>
      </c>
    </row>
    <row r="10" spans="1:46" ht="18">
      <c r="A10" s="131" t="s">
        <v>7313</v>
      </c>
      <c r="B10" s="132">
        <v>98551</v>
      </c>
      <c r="C10" s="132">
        <v>128769</v>
      </c>
      <c r="D10" s="132">
        <v>27081</v>
      </c>
      <c r="E10" s="132">
        <v>34606</v>
      </c>
      <c r="F10" s="132">
        <v>39813</v>
      </c>
      <c r="G10" s="132">
        <v>45441</v>
      </c>
      <c r="H10" s="132">
        <v>51901</v>
      </c>
      <c r="I10" s="132">
        <v>52898</v>
      </c>
      <c r="J10" s="132">
        <v>53874</v>
      </c>
      <c r="K10" s="132">
        <v>56772</v>
      </c>
      <c r="L10" s="132">
        <v>61284</v>
      </c>
      <c r="M10" s="132">
        <v>62705</v>
      </c>
      <c r="N10" s="132">
        <v>64072</v>
      </c>
      <c r="O10" s="132">
        <v>66893</v>
      </c>
      <c r="P10" s="132">
        <v>68021</v>
      </c>
      <c r="Q10" s="132">
        <v>70311</v>
      </c>
      <c r="R10" s="132">
        <v>70500</v>
      </c>
      <c r="S10" s="132">
        <v>85488.639999999999</v>
      </c>
      <c r="T10" s="132">
        <v>75866</v>
      </c>
      <c r="U10" s="132">
        <v>77756.625026012029</v>
      </c>
      <c r="V10" s="132">
        <v>78441.001270563196</v>
      </c>
      <c r="W10" s="132">
        <v>78495.659525951312</v>
      </c>
      <c r="X10" s="132">
        <v>80344.221164056842</v>
      </c>
      <c r="Y10" s="132">
        <v>119979</v>
      </c>
      <c r="Z10" s="132">
        <v>126855</v>
      </c>
      <c r="AA10" s="132">
        <v>120206.75691287633</v>
      </c>
      <c r="AB10" s="132">
        <v>110738.2452064016</v>
      </c>
      <c r="AC10" s="132">
        <v>103803.03027298137</v>
      </c>
      <c r="AD10" s="132">
        <v>105605.2225970268</v>
      </c>
      <c r="AE10" s="132">
        <v>106581.57890487878</v>
      </c>
      <c r="AF10" s="132">
        <v>109301.40619692924</v>
      </c>
      <c r="AG10" s="132">
        <v>109597.31844960712</v>
      </c>
      <c r="AH10" s="132">
        <v>113337.94163267993</v>
      </c>
      <c r="AI10" s="132">
        <v>116102.39910916959</v>
      </c>
      <c r="AJ10" s="132">
        <v>120698.99421461202</v>
      </c>
      <c r="AK10" s="132">
        <v>124745.70718075465</v>
      </c>
      <c r="AL10" s="132">
        <v>117832.17393367999</v>
      </c>
      <c r="AM10" s="141">
        <v>131637.174901808</v>
      </c>
      <c r="AN10" s="132" t="s">
        <v>7309</v>
      </c>
      <c r="AS10">
        <f>AS9/$AR$9</f>
        <v>0.83834947976852925</v>
      </c>
      <c r="AT10">
        <f>AT9/$AR$9</f>
        <v>0.9348133959243875</v>
      </c>
    </row>
    <row r="11" spans="1:46" ht="16.5">
      <c r="A11" s="131" t="s">
        <v>7314</v>
      </c>
      <c r="B11" s="132">
        <v>28854</v>
      </c>
      <c r="C11" s="132">
        <v>31665</v>
      </c>
      <c r="D11" s="132">
        <v>35134</v>
      </c>
      <c r="E11" s="132">
        <v>46724</v>
      </c>
      <c r="F11" s="132">
        <v>68678</v>
      </c>
      <c r="G11" s="132">
        <v>78063</v>
      </c>
      <c r="H11" s="132">
        <v>94341</v>
      </c>
      <c r="I11" s="132">
        <v>96645</v>
      </c>
      <c r="J11" s="132">
        <v>99510</v>
      </c>
      <c r="K11" s="132">
        <v>103116</v>
      </c>
      <c r="L11" s="132">
        <v>108932</v>
      </c>
      <c r="M11" s="132">
        <v>115451</v>
      </c>
      <c r="N11" s="132">
        <v>118899</v>
      </c>
      <c r="O11" s="132">
        <v>124584</v>
      </c>
      <c r="P11" s="132">
        <v>128359</v>
      </c>
      <c r="Q11" s="132">
        <v>132386</v>
      </c>
      <c r="R11" s="132">
        <v>135020</v>
      </c>
      <c r="S11" s="132">
        <v>161169.12</v>
      </c>
      <c r="T11" s="132">
        <v>138737</v>
      </c>
      <c r="U11" s="132">
        <v>140159.96248174272</v>
      </c>
      <c r="V11" s="132">
        <v>142369.77185656936</v>
      </c>
      <c r="W11" s="132">
        <v>144027.63604132412</v>
      </c>
      <c r="X11" s="132">
        <v>142169.22730548185</v>
      </c>
      <c r="Y11" s="132">
        <v>184199</v>
      </c>
      <c r="Z11" s="132">
        <v>183826</v>
      </c>
      <c r="AA11" s="132">
        <v>168099.53433899098</v>
      </c>
      <c r="AB11" s="132">
        <v>175788.97173715092</v>
      </c>
      <c r="AC11" s="132">
        <v>163791.29311902044</v>
      </c>
      <c r="AD11" s="132">
        <v>163601.73110557569</v>
      </c>
      <c r="AE11" s="132">
        <v>168435.63414130086</v>
      </c>
      <c r="AF11" s="132">
        <v>169830.17838475661</v>
      </c>
      <c r="AG11" s="132">
        <v>170246.27799988686</v>
      </c>
      <c r="AH11" s="132">
        <v>174556.97827435564</v>
      </c>
      <c r="AI11" s="132">
        <v>181490.18169777928</v>
      </c>
      <c r="AJ11" s="132">
        <v>184165.1211510069</v>
      </c>
      <c r="AK11" s="132">
        <v>175304.70135307586</v>
      </c>
      <c r="AL11" s="132">
        <v>179816.80092319596</v>
      </c>
      <c r="AM11" s="141">
        <v>195389.15734589699</v>
      </c>
      <c r="AN11" s="132" t="s">
        <v>7309</v>
      </c>
    </row>
    <row r="12" spans="1:46" ht="18">
      <c r="A12" s="131" t="s">
        <v>7315</v>
      </c>
      <c r="B12" s="132" t="s">
        <v>7309</v>
      </c>
      <c r="C12" s="132" t="s">
        <v>7309</v>
      </c>
      <c r="D12" s="132" t="s">
        <v>7309</v>
      </c>
      <c r="E12" s="132" t="s">
        <v>7309</v>
      </c>
      <c r="F12" s="132" t="s">
        <v>7309</v>
      </c>
      <c r="G12" s="132">
        <v>73093</v>
      </c>
      <c r="H12" s="132">
        <v>99792</v>
      </c>
      <c r="I12" s="132">
        <v>100166</v>
      </c>
      <c r="J12" s="132">
        <v>101465</v>
      </c>
      <c r="K12" s="132">
        <v>108854</v>
      </c>
      <c r="L12" s="132">
        <v>116275</v>
      </c>
      <c r="M12" s="132">
        <v>116492</v>
      </c>
      <c r="N12" s="132">
        <v>121758.7273</v>
      </c>
      <c r="O12" s="132">
        <v>126830.53287200001</v>
      </c>
      <c r="P12" s="132">
        <v>129989.38218325401</v>
      </c>
      <c r="Q12" s="132">
        <v>143037.46203487608</v>
      </c>
      <c r="R12" s="132">
        <v>141331.7671156849</v>
      </c>
      <c r="S12" s="132">
        <v>129646.68645014966</v>
      </c>
      <c r="T12" s="132">
        <v>124606.13185429553</v>
      </c>
      <c r="U12" s="132">
        <v>123757.41139621758</v>
      </c>
      <c r="V12" s="132">
        <v>124390.5181900022</v>
      </c>
      <c r="W12" s="132">
        <v>127655.58792172259</v>
      </c>
      <c r="X12" s="132">
        <v>122508.47323663282</v>
      </c>
      <c r="Y12" s="132">
        <v>286431.70120000001</v>
      </c>
      <c r="Z12" s="132">
        <v>292075.290018</v>
      </c>
      <c r="AA12" s="132">
        <v>282865.28601436689</v>
      </c>
      <c r="AB12" s="132">
        <v>270344.2606625912</v>
      </c>
      <c r="AC12" s="132">
        <v>271150.55391375569</v>
      </c>
      <c r="AD12" s="132">
        <v>291201.84246469656</v>
      </c>
      <c r="AE12" s="132">
        <v>299273.23993402399</v>
      </c>
      <c r="AF12" s="132">
        <v>316726.32030126388</v>
      </c>
      <c r="AG12" s="132">
        <v>322962.55593409849</v>
      </c>
      <c r="AH12" s="132">
        <v>325179.64792415383</v>
      </c>
      <c r="AI12" s="132">
        <v>344992.9126821332</v>
      </c>
      <c r="AJ12" s="132">
        <v>368430.10266490339</v>
      </c>
      <c r="AK12" s="132">
        <v>361844.28941487317</v>
      </c>
      <c r="AL12" s="132">
        <v>305419.50345478667</v>
      </c>
      <c r="AM12" s="141">
        <v>345697.34487118549</v>
      </c>
      <c r="AN12" s="132" t="s">
        <v>7309</v>
      </c>
      <c r="AQ12" t="s">
        <v>7304</v>
      </c>
      <c r="AR12">
        <v>2019</v>
      </c>
      <c r="AS12">
        <v>2020</v>
      </c>
      <c r="AT12">
        <v>2021</v>
      </c>
    </row>
    <row r="13" spans="1:46" ht="18">
      <c r="A13" s="135" t="s">
        <v>7316</v>
      </c>
      <c r="B13" s="129" t="s">
        <v>7307</v>
      </c>
      <c r="C13" s="129" t="s">
        <v>7307</v>
      </c>
      <c r="D13" s="129" t="s">
        <v>7307</v>
      </c>
      <c r="E13" s="129" t="s">
        <v>7307</v>
      </c>
      <c r="F13" s="129">
        <v>39854</v>
      </c>
      <c r="G13" s="129">
        <v>39581</v>
      </c>
      <c r="H13" s="129">
        <v>41143</v>
      </c>
      <c r="I13" s="129">
        <v>40703</v>
      </c>
      <c r="J13" s="129">
        <v>40241</v>
      </c>
      <c r="K13" s="129">
        <v>39384</v>
      </c>
      <c r="L13" s="129">
        <v>39585</v>
      </c>
      <c r="M13" s="129">
        <v>39808</v>
      </c>
      <c r="N13" s="129">
        <v>38984.124200000006</v>
      </c>
      <c r="O13" s="129">
        <v>40180.218951999996</v>
      </c>
      <c r="P13" s="129">
        <v>41605.038687999993</v>
      </c>
      <c r="Q13" s="129">
        <v>43278.862481000004</v>
      </c>
      <c r="R13" s="129">
        <v>45100.241891000005</v>
      </c>
      <c r="S13" s="129">
        <v>46507.533026999998</v>
      </c>
      <c r="T13" s="129">
        <v>46096.088878999995</v>
      </c>
      <c r="U13" s="129">
        <v>45676.831126000005</v>
      </c>
      <c r="V13" s="129">
        <v>46545.783080000001</v>
      </c>
      <c r="W13" s="129">
        <v>47124.653055000002</v>
      </c>
      <c r="X13" s="129">
        <v>49504.172899999998</v>
      </c>
      <c r="Y13" s="129">
        <v>51873.259700000002</v>
      </c>
      <c r="Z13" s="129">
        <v>53712.078122999999</v>
      </c>
      <c r="AA13" s="129">
        <v>53898.382540000013</v>
      </c>
      <c r="AB13" s="129">
        <v>52627.181348999991</v>
      </c>
      <c r="AC13" s="129">
        <v>54328.134432999992</v>
      </c>
      <c r="AD13" s="129">
        <v>55169.258447999993</v>
      </c>
      <c r="AE13" s="129">
        <v>56467.102654000009</v>
      </c>
      <c r="AF13" s="129">
        <v>57012.092909000006</v>
      </c>
      <c r="AG13" s="129">
        <v>55697.697335999997</v>
      </c>
      <c r="AH13" s="129">
        <v>56321.611936000008</v>
      </c>
      <c r="AI13" s="129">
        <v>54825.884253999997</v>
      </c>
      <c r="AJ13" s="129">
        <v>53830.315945999995</v>
      </c>
      <c r="AK13" s="129">
        <v>54097.055531000005</v>
      </c>
      <c r="AL13" s="129">
        <v>31546.991245999998</v>
      </c>
      <c r="AM13" s="129">
        <v>22371.473348</v>
      </c>
      <c r="AN13" s="129" t="s">
        <v>7309</v>
      </c>
      <c r="AR13" s="9">
        <f>AK4</f>
        <v>754449.99504800001</v>
      </c>
      <c r="AS13" s="9">
        <f t="shared" ref="AS13:AT13" si="1">AL4</f>
        <v>304493.67882299999</v>
      </c>
      <c r="AT13" s="9">
        <f t="shared" si="1"/>
        <v>573403.80981300003</v>
      </c>
    </row>
    <row r="14" spans="1:46" ht="18">
      <c r="A14" s="131" t="s">
        <v>7317</v>
      </c>
      <c r="B14" s="132" t="s">
        <v>7307</v>
      </c>
      <c r="C14" s="132" t="s">
        <v>7307</v>
      </c>
      <c r="D14" s="132" t="s">
        <v>7307</v>
      </c>
      <c r="E14" s="132" t="s">
        <v>7307</v>
      </c>
      <c r="F14" s="132">
        <v>21790</v>
      </c>
      <c r="G14" s="132">
        <v>21161</v>
      </c>
      <c r="H14" s="132">
        <v>20981</v>
      </c>
      <c r="I14" s="132">
        <v>21090</v>
      </c>
      <c r="J14" s="132">
        <v>20336</v>
      </c>
      <c r="K14" s="132">
        <v>20247</v>
      </c>
      <c r="L14" s="132">
        <v>18832</v>
      </c>
      <c r="M14" s="132">
        <v>18818</v>
      </c>
      <c r="N14" s="132">
        <v>16802.168100000003</v>
      </c>
      <c r="O14" s="132">
        <v>17509.219211999996</v>
      </c>
      <c r="P14" s="132">
        <v>17873.721648999999</v>
      </c>
      <c r="Q14" s="132">
        <v>18683.797939</v>
      </c>
      <c r="R14" s="132">
        <v>18807.334752999999</v>
      </c>
      <c r="S14" s="132">
        <v>19582.868181999998</v>
      </c>
      <c r="T14" s="132">
        <v>19678.689117000002</v>
      </c>
      <c r="U14" s="132">
        <v>19178.851354999999</v>
      </c>
      <c r="V14" s="132">
        <v>18920.853862999997</v>
      </c>
      <c r="W14" s="132">
        <v>19424.922553999997</v>
      </c>
      <c r="X14" s="132">
        <v>20390.185932999997</v>
      </c>
      <c r="Y14" s="132">
        <v>20388.053</v>
      </c>
      <c r="Z14" s="132">
        <v>21198.098654000001</v>
      </c>
      <c r="AA14" s="132">
        <v>21099.988628999999</v>
      </c>
      <c r="AB14" s="132">
        <v>20569.726839999999</v>
      </c>
      <c r="AC14" s="132">
        <v>19905.426138999999</v>
      </c>
      <c r="AD14" s="132">
        <v>20129.730629000001</v>
      </c>
      <c r="AE14" s="132">
        <v>18926.876337000002</v>
      </c>
      <c r="AF14" s="132">
        <v>18964.660620999999</v>
      </c>
      <c r="AG14" s="132">
        <v>18506.425159999999</v>
      </c>
      <c r="AH14" s="132">
        <v>18149.823675</v>
      </c>
      <c r="AI14" s="132">
        <v>17075.697165000001</v>
      </c>
      <c r="AJ14" s="132">
        <v>16584.114250999999</v>
      </c>
      <c r="AK14" s="132">
        <v>16387.317525999999</v>
      </c>
      <c r="AL14" s="132">
        <v>11736.487144000001</v>
      </c>
      <c r="AM14" s="132">
        <v>8243.0161960000005</v>
      </c>
      <c r="AN14" s="132" t="s">
        <v>7309</v>
      </c>
      <c r="AS14" s="44">
        <f>AS13/$AR$13</f>
        <v>0.40359689949183092</v>
      </c>
      <c r="AT14" s="44">
        <f>AT13/$AR$13</f>
        <v>0.76002891321712929</v>
      </c>
    </row>
    <row r="15" spans="1:46" ht="18">
      <c r="A15" s="131" t="s">
        <v>7318</v>
      </c>
      <c r="B15" s="132" t="s">
        <v>7307</v>
      </c>
      <c r="C15" s="132" t="s">
        <v>7307</v>
      </c>
      <c r="D15" s="132" t="s">
        <v>7307</v>
      </c>
      <c r="E15" s="132" t="s">
        <v>7307</v>
      </c>
      <c r="F15" s="132" t="s">
        <v>7309</v>
      </c>
      <c r="G15" s="132" t="s">
        <v>7309</v>
      </c>
      <c r="H15" s="132" t="s">
        <v>7309</v>
      </c>
      <c r="I15" s="132" t="s">
        <v>7309</v>
      </c>
      <c r="J15" s="132" t="s">
        <v>7309</v>
      </c>
      <c r="K15" s="132" t="s">
        <v>7309</v>
      </c>
      <c r="L15" s="132" t="s">
        <v>7309</v>
      </c>
      <c r="M15" s="132" t="s">
        <v>7309</v>
      </c>
      <c r="N15" s="132" t="s">
        <v>7309</v>
      </c>
      <c r="O15" s="132" t="s">
        <v>7309</v>
      </c>
      <c r="P15" s="132" t="s">
        <v>7309</v>
      </c>
      <c r="Q15" s="132" t="s">
        <v>7309</v>
      </c>
      <c r="R15" s="132" t="s">
        <v>7309</v>
      </c>
      <c r="S15" s="132" t="s">
        <v>7309</v>
      </c>
      <c r="T15" s="132" t="s">
        <v>7309</v>
      </c>
      <c r="U15" s="132" t="s">
        <v>7309</v>
      </c>
      <c r="V15" s="132" t="s">
        <v>7309</v>
      </c>
      <c r="W15" s="132" t="s">
        <v>7309</v>
      </c>
      <c r="X15" s="132" t="s">
        <v>7309</v>
      </c>
      <c r="Y15" s="132" t="s">
        <v>7309</v>
      </c>
      <c r="Z15" s="132" t="s">
        <v>7309</v>
      </c>
      <c r="AA15" s="132" t="s">
        <v>7309</v>
      </c>
      <c r="AB15" s="132" t="s">
        <v>7309</v>
      </c>
      <c r="AC15" s="132">
        <v>653.14929600000005</v>
      </c>
      <c r="AD15" s="132">
        <v>1012.461811</v>
      </c>
      <c r="AE15" s="132">
        <v>2330.5266470000001</v>
      </c>
      <c r="AF15" s="132">
        <v>2464.2874219999999</v>
      </c>
      <c r="AG15" s="132">
        <v>1586.7355230000001</v>
      </c>
      <c r="AH15" s="132">
        <v>2261.1835350000001</v>
      </c>
      <c r="AI15" s="132">
        <v>2147.8257210000002</v>
      </c>
      <c r="AJ15" s="132">
        <v>2040.4712919999999</v>
      </c>
      <c r="AK15" s="132">
        <v>1979.8159760000001</v>
      </c>
      <c r="AL15" s="132">
        <v>879.57698000000005</v>
      </c>
      <c r="AM15" s="132">
        <v>505.66693800000002</v>
      </c>
      <c r="AN15" s="132" t="s">
        <v>7309</v>
      </c>
    </row>
    <row r="16" spans="1:46" ht="18">
      <c r="A16" s="131" t="s">
        <v>7319</v>
      </c>
      <c r="B16" s="132" t="s">
        <v>7307</v>
      </c>
      <c r="C16" s="132" t="s">
        <v>7307</v>
      </c>
      <c r="D16" s="132" t="s">
        <v>7307</v>
      </c>
      <c r="E16" s="132" t="s">
        <v>7307</v>
      </c>
      <c r="F16" s="132">
        <v>381</v>
      </c>
      <c r="G16" s="132">
        <v>350</v>
      </c>
      <c r="H16" s="132">
        <v>571</v>
      </c>
      <c r="I16" s="132">
        <v>662</v>
      </c>
      <c r="J16" s="132">
        <v>701</v>
      </c>
      <c r="K16" s="132">
        <v>705</v>
      </c>
      <c r="L16" s="132">
        <v>833</v>
      </c>
      <c r="M16" s="132">
        <v>860</v>
      </c>
      <c r="N16" s="132">
        <v>955.24509999999998</v>
      </c>
      <c r="O16" s="132">
        <v>1023.7081319999999</v>
      </c>
      <c r="P16" s="132">
        <v>1115.35194</v>
      </c>
      <c r="Q16" s="132">
        <v>1190.168551</v>
      </c>
      <c r="R16" s="132">
        <v>1339.431795</v>
      </c>
      <c r="S16" s="132">
        <v>1427.305259</v>
      </c>
      <c r="T16" s="132">
        <v>1431.6725369999999</v>
      </c>
      <c r="U16" s="132">
        <v>1476.0326319999997</v>
      </c>
      <c r="V16" s="132">
        <v>1576.197658</v>
      </c>
      <c r="W16" s="132">
        <v>1699.5838489999999</v>
      </c>
      <c r="X16" s="132">
        <v>1865.7201999999997</v>
      </c>
      <c r="Y16" s="132">
        <v>1930.2944</v>
      </c>
      <c r="Z16" s="132">
        <v>2081.062559</v>
      </c>
      <c r="AA16" s="132">
        <v>2196.117518</v>
      </c>
      <c r="AB16" s="132">
        <v>2172.7471529999998</v>
      </c>
      <c r="AC16" s="132">
        <v>2363.430715</v>
      </c>
      <c r="AD16" s="132">
        <v>2488.8479259999999</v>
      </c>
      <c r="AE16" s="132">
        <v>2564.6256589999998</v>
      </c>
      <c r="AF16" s="132">
        <v>2674.5207209999999</v>
      </c>
      <c r="AG16" s="132">
        <v>2678.1120999999998</v>
      </c>
      <c r="AH16" s="132">
        <v>2755.9249209999998</v>
      </c>
      <c r="AI16" s="132">
        <v>2776.0459599999999</v>
      </c>
      <c r="AJ16" s="132">
        <v>2728.4780609999998</v>
      </c>
      <c r="AK16" s="132">
        <v>2692.6561099999999</v>
      </c>
      <c r="AL16" s="132">
        <v>1834.1855929999999</v>
      </c>
      <c r="AM16" s="132">
        <v>1040.6861719999999</v>
      </c>
      <c r="AN16" s="132" t="s">
        <v>7309</v>
      </c>
    </row>
    <row r="17" spans="1:40" ht="16.5">
      <c r="A17" s="131" t="s">
        <v>7320</v>
      </c>
      <c r="B17" s="132" t="s">
        <v>7307</v>
      </c>
      <c r="C17" s="132" t="s">
        <v>7307</v>
      </c>
      <c r="D17" s="132" t="s">
        <v>7307</v>
      </c>
      <c r="E17" s="132" t="s">
        <v>7307</v>
      </c>
      <c r="F17" s="132">
        <v>10558</v>
      </c>
      <c r="G17" s="132">
        <v>10427</v>
      </c>
      <c r="H17" s="132">
        <v>11475</v>
      </c>
      <c r="I17" s="132">
        <v>10528</v>
      </c>
      <c r="J17" s="132">
        <v>10737</v>
      </c>
      <c r="K17" s="132">
        <v>10231</v>
      </c>
      <c r="L17" s="132">
        <v>10668</v>
      </c>
      <c r="M17" s="132">
        <v>10559</v>
      </c>
      <c r="N17" s="132">
        <v>11530.220300000001</v>
      </c>
      <c r="O17" s="132">
        <v>12056.0676</v>
      </c>
      <c r="P17" s="132">
        <v>12284.382321999999</v>
      </c>
      <c r="Q17" s="132">
        <v>12902.056581000001</v>
      </c>
      <c r="R17" s="132">
        <v>13843.512074999999</v>
      </c>
      <c r="S17" s="132">
        <v>14178.091572000001</v>
      </c>
      <c r="T17" s="132">
        <v>13663.224326</v>
      </c>
      <c r="U17" s="132">
        <v>13606.195594000001</v>
      </c>
      <c r="V17" s="132">
        <v>14354.281087000001</v>
      </c>
      <c r="W17" s="132">
        <v>14417.698761</v>
      </c>
      <c r="X17" s="132">
        <v>14721.465516</v>
      </c>
      <c r="Y17" s="132">
        <v>16137.9522</v>
      </c>
      <c r="Z17" s="132">
        <v>16849.920437000001</v>
      </c>
      <c r="AA17" s="132">
        <v>16805.109970000001</v>
      </c>
      <c r="AB17" s="132">
        <v>16406.938677999999</v>
      </c>
      <c r="AC17" s="132">
        <v>17316.613255</v>
      </c>
      <c r="AD17" s="132">
        <v>17516.432841999998</v>
      </c>
      <c r="AE17" s="132">
        <v>18004.627035000001</v>
      </c>
      <c r="AF17" s="132">
        <v>18339.048674999998</v>
      </c>
      <c r="AG17" s="132">
        <v>18283.014310999999</v>
      </c>
      <c r="AH17" s="132">
        <v>18356.560739</v>
      </c>
      <c r="AI17" s="132">
        <v>17591.049738000002</v>
      </c>
      <c r="AJ17" s="132">
        <v>16914.100309000001</v>
      </c>
      <c r="AK17" s="132">
        <v>17365.828963</v>
      </c>
      <c r="AL17" s="132">
        <v>8947.3054759999995</v>
      </c>
      <c r="AM17" s="132">
        <v>7405.0892560000002</v>
      </c>
      <c r="AN17" s="132" t="s">
        <v>7309</v>
      </c>
    </row>
    <row r="18" spans="1:40" ht="18">
      <c r="A18" s="131" t="s">
        <v>7321</v>
      </c>
      <c r="B18" s="132" t="s">
        <v>7307</v>
      </c>
      <c r="C18" s="132" t="s">
        <v>7307</v>
      </c>
      <c r="D18" s="132" t="s">
        <v>7307</v>
      </c>
      <c r="E18" s="132" t="s">
        <v>7307</v>
      </c>
      <c r="F18" s="132">
        <v>219</v>
      </c>
      <c r="G18" s="132">
        <v>306</v>
      </c>
      <c r="H18" s="132">
        <v>193</v>
      </c>
      <c r="I18" s="132">
        <v>195</v>
      </c>
      <c r="J18" s="132">
        <v>199</v>
      </c>
      <c r="K18" s="132">
        <v>188</v>
      </c>
      <c r="L18" s="132">
        <v>187</v>
      </c>
      <c r="M18" s="132">
        <v>187</v>
      </c>
      <c r="N18" s="132">
        <v>184.16370000000001</v>
      </c>
      <c r="O18" s="132">
        <v>189.170345</v>
      </c>
      <c r="P18" s="132">
        <v>181.71669800000001</v>
      </c>
      <c r="Q18" s="132">
        <v>186.10567</v>
      </c>
      <c r="R18" s="132">
        <v>191.89107100000004</v>
      </c>
      <c r="S18" s="132">
        <v>186.99797199999998</v>
      </c>
      <c r="T18" s="132">
        <v>187.793553</v>
      </c>
      <c r="U18" s="132">
        <v>176.144657</v>
      </c>
      <c r="V18" s="132">
        <v>173.21470899999997</v>
      </c>
      <c r="W18" s="132">
        <v>172.98174700000001</v>
      </c>
      <c r="X18" s="132">
        <v>163.88912900000003</v>
      </c>
      <c r="Y18" s="132">
        <v>155.51650000000001</v>
      </c>
      <c r="Z18" s="132">
        <v>160.68531200000001</v>
      </c>
      <c r="AA18" s="132">
        <v>168.066937</v>
      </c>
      <c r="AB18" s="132">
        <v>158.87200799999999</v>
      </c>
      <c r="AC18" s="132">
        <v>160.306691</v>
      </c>
      <c r="AD18" s="132">
        <v>161.88904700000001</v>
      </c>
      <c r="AE18" s="132">
        <v>156.31329400000001</v>
      </c>
      <c r="AF18" s="132">
        <v>157.73160200000001</v>
      </c>
      <c r="AG18" s="132">
        <v>146.21782099999999</v>
      </c>
      <c r="AH18" s="132">
        <v>153.97867400000001</v>
      </c>
      <c r="AI18" s="132">
        <v>140.21642199999999</v>
      </c>
      <c r="AJ18" s="132">
        <v>126.282285</v>
      </c>
      <c r="AK18" s="132">
        <v>125.805218</v>
      </c>
      <c r="AL18" s="132">
        <v>89.173112000000003</v>
      </c>
      <c r="AM18" s="132">
        <v>56.164338000000001</v>
      </c>
      <c r="AN18" s="132" t="s">
        <v>7309</v>
      </c>
    </row>
    <row r="19" spans="1:40" ht="16.5">
      <c r="A19" s="131" t="s">
        <v>7322</v>
      </c>
      <c r="B19" s="132">
        <v>4197</v>
      </c>
      <c r="C19" s="132">
        <v>4128</v>
      </c>
      <c r="D19" s="132">
        <v>4592</v>
      </c>
      <c r="E19" s="132">
        <v>4513</v>
      </c>
      <c r="F19" s="132">
        <v>6516</v>
      </c>
      <c r="G19" s="132">
        <v>6534</v>
      </c>
      <c r="H19" s="132">
        <v>7082</v>
      </c>
      <c r="I19" s="132">
        <v>7344</v>
      </c>
      <c r="J19" s="132">
        <v>7320</v>
      </c>
      <c r="K19" s="132">
        <v>6940</v>
      </c>
      <c r="L19" s="132">
        <v>7996</v>
      </c>
      <c r="M19" s="132">
        <v>8244</v>
      </c>
      <c r="N19" s="132">
        <v>8350.4012999999995</v>
      </c>
      <c r="O19" s="132">
        <v>8037.4858980000008</v>
      </c>
      <c r="P19" s="132">
        <v>8702.2589120000011</v>
      </c>
      <c r="Q19" s="132">
        <v>8764.0169889999997</v>
      </c>
      <c r="R19" s="132">
        <v>9399.8729629999998</v>
      </c>
      <c r="S19" s="132">
        <v>9543.5642550000011</v>
      </c>
      <c r="T19" s="132">
        <v>9499.8287029999992</v>
      </c>
      <c r="U19" s="132">
        <v>9555.383124</v>
      </c>
      <c r="V19" s="132">
        <v>9715.2788890000011</v>
      </c>
      <c r="W19" s="132">
        <v>9470.1332469999998</v>
      </c>
      <c r="X19" s="132">
        <v>10358.926487000002</v>
      </c>
      <c r="Y19" s="132">
        <v>11136.821900000001</v>
      </c>
      <c r="Z19" s="132">
        <v>11031.999811</v>
      </c>
      <c r="AA19" s="132">
        <v>11129.418953</v>
      </c>
      <c r="AB19" s="132">
        <v>10773.7353</v>
      </c>
      <c r="AC19" s="132">
        <v>11314.228574000001</v>
      </c>
      <c r="AD19" s="132">
        <v>11120.63185</v>
      </c>
      <c r="AE19" s="132">
        <v>11735.558829</v>
      </c>
      <c r="AF19" s="132">
        <v>11599.846942</v>
      </c>
      <c r="AG19" s="132">
        <v>11687.41799</v>
      </c>
      <c r="AH19" s="132">
        <v>11767.703304999999</v>
      </c>
      <c r="AI19" s="132">
        <v>12250.669639</v>
      </c>
      <c r="AJ19" s="132">
        <v>12609.891154999999</v>
      </c>
      <c r="AK19" s="132">
        <v>12707.307116</v>
      </c>
      <c r="AL19" s="132">
        <v>6020.8763829999998</v>
      </c>
      <c r="AM19" s="132">
        <v>3706.5763750000001</v>
      </c>
      <c r="AN19" s="132" t="s">
        <v>7309</v>
      </c>
    </row>
    <row r="20" spans="1:40" ht="18">
      <c r="A20" s="134" t="s">
        <v>7323</v>
      </c>
      <c r="B20" s="132" t="s">
        <v>7307</v>
      </c>
      <c r="C20" s="132" t="s">
        <v>7307</v>
      </c>
      <c r="D20" s="132" t="s">
        <v>7307</v>
      </c>
      <c r="E20" s="132" t="s">
        <v>7307</v>
      </c>
      <c r="F20" s="132" t="s">
        <v>7309</v>
      </c>
      <c r="G20" s="132">
        <v>364</v>
      </c>
      <c r="H20" s="132">
        <v>431</v>
      </c>
      <c r="I20" s="132">
        <v>454</v>
      </c>
      <c r="J20" s="132">
        <v>495</v>
      </c>
      <c r="K20" s="132">
        <v>562</v>
      </c>
      <c r="L20" s="132">
        <v>577</v>
      </c>
      <c r="M20" s="132">
        <v>607</v>
      </c>
      <c r="N20" s="132">
        <v>390.9409</v>
      </c>
      <c r="O20" s="132">
        <v>531.07757100000003</v>
      </c>
      <c r="P20" s="132">
        <v>513.41098099999999</v>
      </c>
      <c r="Q20" s="132">
        <v>558.98629999999991</v>
      </c>
      <c r="R20" s="132">
        <v>587.65657799999997</v>
      </c>
      <c r="S20" s="132">
        <v>625.77712400000007</v>
      </c>
      <c r="T20" s="132">
        <v>650.98968500000001</v>
      </c>
      <c r="U20" s="132">
        <v>688.58305900000005</v>
      </c>
      <c r="V20" s="132">
        <v>703.84377199999994</v>
      </c>
      <c r="W20" s="132">
        <v>738.47902800000008</v>
      </c>
      <c r="X20" s="132">
        <v>753.30440099999998</v>
      </c>
      <c r="Y20" s="132">
        <v>777.72930000000008</v>
      </c>
      <c r="Z20" s="132">
        <v>843.926016</v>
      </c>
      <c r="AA20" s="132">
        <v>881.04851499999995</v>
      </c>
      <c r="AB20" s="132">
        <v>841.18544899999995</v>
      </c>
      <c r="AC20" s="132">
        <v>846.28385000000003</v>
      </c>
      <c r="AD20" s="132">
        <v>851.33871699999997</v>
      </c>
      <c r="AE20" s="132">
        <v>851.65238199999999</v>
      </c>
      <c r="AF20" s="132">
        <v>863.76945699999999</v>
      </c>
      <c r="AG20" s="132">
        <v>871.27002600000003</v>
      </c>
      <c r="AH20" s="132">
        <v>865.04832399999998</v>
      </c>
      <c r="AI20" s="132">
        <v>863.55728899999997</v>
      </c>
      <c r="AJ20" s="132">
        <v>851.11984399999994</v>
      </c>
      <c r="AK20" s="132">
        <v>838.53669000000002</v>
      </c>
      <c r="AL20" s="132">
        <v>653.56273699999997</v>
      </c>
      <c r="AM20" s="132">
        <v>480.92725899999999</v>
      </c>
      <c r="AN20" s="132" t="s">
        <v>7309</v>
      </c>
    </row>
    <row r="21" spans="1:40" ht="18">
      <c r="A21" s="131" t="s">
        <v>7324</v>
      </c>
      <c r="B21" s="132" t="s">
        <v>7307</v>
      </c>
      <c r="C21" s="132" t="s">
        <v>7307</v>
      </c>
      <c r="D21" s="132" t="s">
        <v>7307</v>
      </c>
      <c r="E21" s="132" t="s">
        <v>7307</v>
      </c>
      <c r="F21" s="132" t="s">
        <v>7309</v>
      </c>
      <c r="G21" s="132" t="s">
        <v>7309</v>
      </c>
      <c r="H21" s="132">
        <v>286</v>
      </c>
      <c r="I21" s="132">
        <v>282</v>
      </c>
      <c r="J21" s="132">
        <v>271</v>
      </c>
      <c r="K21" s="132">
        <v>260</v>
      </c>
      <c r="L21" s="132">
        <v>260</v>
      </c>
      <c r="M21" s="132">
        <v>260</v>
      </c>
      <c r="N21" s="132">
        <v>255.38840000000002</v>
      </c>
      <c r="O21" s="132">
        <v>254.21924200000004</v>
      </c>
      <c r="P21" s="132">
        <v>280.125878</v>
      </c>
      <c r="Q21" s="132">
        <v>294.71404899999999</v>
      </c>
      <c r="R21" s="132">
        <v>298.132858</v>
      </c>
      <c r="S21" s="132">
        <v>295.33117599999997</v>
      </c>
      <c r="T21" s="132">
        <v>301.363563</v>
      </c>
      <c r="U21" s="132">
        <v>366.84362800000002</v>
      </c>
      <c r="V21" s="132">
        <v>356.984306</v>
      </c>
      <c r="W21" s="132">
        <v>359.19848399999995</v>
      </c>
      <c r="X21" s="132">
        <v>359.85686900000002</v>
      </c>
      <c r="Y21" s="132">
        <v>380.78190000000001</v>
      </c>
      <c r="Z21" s="132">
        <v>390.45811700000002</v>
      </c>
      <c r="AA21" s="132">
        <v>364.67172900000003</v>
      </c>
      <c r="AB21" s="132">
        <v>389.20500600000003</v>
      </c>
      <c r="AC21" s="132">
        <v>389.38419099999999</v>
      </c>
      <c r="AD21" s="132">
        <v>402.115701</v>
      </c>
      <c r="AE21" s="132">
        <v>402.30593399999998</v>
      </c>
      <c r="AF21" s="132">
        <v>414.20945999999998</v>
      </c>
      <c r="AG21" s="132">
        <v>450.52650199999999</v>
      </c>
      <c r="AH21" s="132">
        <v>489.35633300000001</v>
      </c>
      <c r="AI21" s="132">
        <v>486.03749599999998</v>
      </c>
      <c r="AJ21" s="132">
        <v>519.78385800000001</v>
      </c>
      <c r="AK21" s="132">
        <v>546.56959700000004</v>
      </c>
      <c r="AL21" s="132">
        <v>411.191959</v>
      </c>
      <c r="AM21" s="132">
        <v>268.01794899999999</v>
      </c>
      <c r="AN21" s="132" t="s">
        <v>7309</v>
      </c>
    </row>
    <row r="22" spans="1:40" ht="18">
      <c r="A22" s="131" t="s">
        <v>7325</v>
      </c>
      <c r="B22" s="132" t="s">
        <v>7307</v>
      </c>
      <c r="C22" s="132" t="s">
        <v>7307</v>
      </c>
      <c r="D22" s="132" t="s">
        <v>7307</v>
      </c>
      <c r="E22" s="132" t="s">
        <v>7307</v>
      </c>
      <c r="F22" s="132">
        <v>390</v>
      </c>
      <c r="G22" s="132">
        <v>439</v>
      </c>
      <c r="H22" s="132">
        <v>124</v>
      </c>
      <c r="I22" s="132">
        <v>148</v>
      </c>
      <c r="J22" s="132">
        <v>182</v>
      </c>
      <c r="K22" s="132">
        <v>251</v>
      </c>
      <c r="L22" s="132">
        <v>232</v>
      </c>
      <c r="M22" s="132">
        <v>273</v>
      </c>
      <c r="N22" s="132">
        <v>515.5963999999949</v>
      </c>
      <c r="O22" s="132">
        <v>579.27095199999894</v>
      </c>
      <c r="P22" s="132">
        <v>654.07030799999484</v>
      </c>
      <c r="Q22" s="132">
        <v>699.01640200000111</v>
      </c>
      <c r="R22" s="132">
        <v>632.40979800000787</v>
      </c>
      <c r="S22" s="132">
        <v>667.59748699999909</v>
      </c>
      <c r="T22" s="132">
        <v>682.52739499999007</v>
      </c>
      <c r="U22" s="132">
        <v>628.79707700001018</v>
      </c>
      <c r="V22" s="132">
        <v>745.12879600000451</v>
      </c>
      <c r="W22" s="132">
        <v>841.65538500000548</v>
      </c>
      <c r="X22" s="132">
        <v>890.82436499999312</v>
      </c>
      <c r="Y22" s="132">
        <v>966.1105000000025</v>
      </c>
      <c r="Z22" s="132">
        <v>1155.9272169999999</v>
      </c>
      <c r="AA22" s="132">
        <v>1253.9602890000001</v>
      </c>
      <c r="AB22" s="132">
        <v>1314.7709150000001</v>
      </c>
      <c r="AC22" s="132">
        <v>1379.3117219999999</v>
      </c>
      <c r="AD22" s="132">
        <v>1485.809925</v>
      </c>
      <c r="AE22" s="132">
        <v>1494.6165370000001</v>
      </c>
      <c r="AF22" s="132">
        <v>1534.0180089999999</v>
      </c>
      <c r="AG22" s="132">
        <v>1487.977903</v>
      </c>
      <c r="AH22" s="132">
        <v>1522.03243</v>
      </c>
      <c r="AI22" s="132">
        <v>1494.7848240000001</v>
      </c>
      <c r="AJ22" s="132">
        <v>1456.074891</v>
      </c>
      <c r="AK22" s="132">
        <v>1453.218335</v>
      </c>
      <c r="AL22" s="132">
        <v>974.63186199999996</v>
      </c>
      <c r="AM22" s="132">
        <v>665.32886499999995</v>
      </c>
      <c r="AN22" s="132" t="s">
        <v>7309</v>
      </c>
    </row>
    <row r="23" spans="1:40" ht="18">
      <c r="A23" s="126" t="s">
        <v>7326</v>
      </c>
      <c r="B23" s="129">
        <v>17064</v>
      </c>
      <c r="C23" s="129">
        <v>13260</v>
      </c>
      <c r="D23" s="129">
        <v>6179</v>
      </c>
      <c r="E23" s="129">
        <v>3931</v>
      </c>
      <c r="F23" s="129">
        <v>4503</v>
      </c>
      <c r="G23" s="129">
        <v>4825</v>
      </c>
      <c r="H23" s="129">
        <v>6057</v>
      </c>
      <c r="I23" s="129">
        <v>6273</v>
      </c>
      <c r="J23" s="129">
        <v>6091</v>
      </c>
      <c r="K23" s="129">
        <v>6199</v>
      </c>
      <c r="L23" s="129">
        <v>5921</v>
      </c>
      <c r="M23" s="129">
        <v>5545</v>
      </c>
      <c r="N23" s="129">
        <v>5050</v>
      </c>
      <c r="O23" s="129">
        <v>5166</v>
      </c>
      <c r="P23" s="129">
        <v>5304</v>
      </c>
      <c r="Q23" s="129">
        <v>5330</v>
      </c>
      <c r="R23" s="129">
        <v>5573.9916949999997</v>
      </c>
      <c r="S23" s="129">
        <v>5571</v>
      </c>
      <c r="T23" s="129">
        <v>5313.8277230000003</v>
      </c>
      <c r="U23" s="129">
        <v>5679.9337930000002</v>
      </c>
      <c r="V23" s="129">
        <v>5510.88</v>
      </c>
      <c r="W23" s="129">
        <v>5381.3719999999994</v>
      </c>
      <c r="X23" s="129">
        <v>5409.8040000000001</v>
      </c>
      <c r="Y23" s="129">
        <v>5782.8180000000002</v>
      </c>
      <c r="Z23" s="129">
        <v>6178.5059999999994</v>
      </c>
      <c r="AA23" s="129">
        <v>5914.0330000000004</v>
      </c>
      <c r="AB23" s="129">
        <v>6419.7687269999997</v>
      </c>
      <c r="AC23" s="129">
        <v>6567.8390909999989</v>
      </c>
      <c r="AD23" s="129">
        <v>6803.8689760000007</v>
      </c>
      <c r="AE23" s="129">
        <v>6809.5782929999996</v>
      </c>
      <c r="AF23" s="129">
        <v>6674.6713220000001</v>
      </c>
      <c r="AG23" s="129">
        <v>6535.9128009999995</v>
      </c>
      <c r="AH23" s="129">
        <v>6519.6</v>
      </c>
      <c r="AI23" s="129">
        <v>6563</v>
      </c>
      <c r="AJ23" s="129">
        <v>6361</v>
      </c>
      <c r="AK23" s="129">
        <v>6487.2486840000001</v>
      </c>
      <c r="AL23" s="129">
        <v>3450.2113960000001</v>
      </c>
      <c r="AM23" s="129">
        <v>2860.29</v>
      </c>
      <c r="AN23" s="129">
        <v>4887.7799409999998</v>
      </c>
    </row>
    <row r="24" spans="1:40" ht="18">
      <c r="A24" s="126" t="s">
        <v>7327</v>
      </c>
      <c r="B24" s="129" t="s">
        <v>7307</v>
      </c>
      <c r="C24" s="129" t="s">
        <v>7307</v>
      </c>
      <c r="D24" s="129" t="s">
        <v>7307</v>
      </c>
      <c r="E24" s="129" t="s">
        <v>7307</v>
      </c>
      <c r="F24" s="129" t="s">
        <v>7307</v>
      </c>
      <c r="G24" s="129" t="s">
        <v>7307</v>
      </c>
      <c r="H24" s="129">
        <v>11418</v>
      </c>
      <c r="I24" s="129" t="s">
        <v>7307</v>
      </c>
      <c r="J24" s="129" t="s">
        <v>7307</v>
      </c>
      <c r="K24" s="129" t="s">
        <v>7307</v>
      </c>
      <c r="L24" s="129" t="s">
        <v>7307</v>
      </c>
      <c r="M24" s="129">
        <v>10821</v>
      </c>
      <c r="N24" s="129" t="s">
        <v>7307</v>
      </c>
      <c r="O24" s="129" t="s">
        <v>7307</v>
      </c>
      <c r="P24" s="129" t="s">
        <v>7307</v>
      </c>
      <c r="Q24" s="129" t="s">
        <v>7307</v>
      </c>
      <c r="R24" s="129" t="s">
        <v>7307</v>
      </c>
      <c r="S24" s="129">
        <v>24779</v>
      </c>
      <c r="T24" s="129" t="s">
        <v>7307</v>
      </c>
      <c r="U24" s="129" t="s">
        <v>7307</v>
      </c>
      <c r="V24" s="129" t="s">
        <v>7307</v>
      </c>
      <c r="W24" s="129" t="s">
        <v>7307</v>
      </c>
      <c r="X24" s="129" t="s">
        <v>7307</v>
      </c>
      <c r="Y24" s="129" t="s">
        <v>7307</v>
      </c>
      <c r="Z24" s="129" t="s">
        <v>7307</v>
      </c>
      <c r="AA24" s="129">
        <v>27943</v>
      </c>
      <c r="AB24" s="129" t="s">
        <v>7307</v>
      </c>
      <c r="AC24" s="129" t="s">
        <v>7307</v>
      </c>
      <c r="AD24" s="129" t="s">
        <v>7307</v>
      </c>
      <c r="AE24" s="129" t="s">
        <v>7307</v>
      </c>
      <c r="AF24" s="129" t="s">
        <v>7307</v>
      </c>
      <c r="AG24" s="129" t="s">
        <v>7307</v>
      </c>
      <c r="AH24" s="129" t="s">
        <v>7307</v>
      </c>
      <c r="AI24" s="129">
        <v>33651</v>
      </c>
      <c r="AJ24" s="129" t="s">
        <v>7307</v>
      </c>
      <c r="AK24" s="129" t="s">
        <v>7307</v>
      </c>
      <c r="AL24" s="129" t="s">
        <v>7307</v>
      </c>
      <c r="AM24" s="129" t="s">
        <v>7307</v>
      </c>
      <c r="AN24" s="129" t="s">
        <v>7307</v>
      </c>
    </row>
    <row r="25" spans="1:40" ht="18.75" thickBot="1">
      <c r="A25" s="126" t="s">
        <v>7328</v>
      </c>
      <c r="B25" s="136" t="s">
        <v>7307</v>
      </c>
      <c r="C25" s="136" t="s">
        <v>7307</v>
      </c>
      <c r="D25" s="136" t="s">
        <v>7307</v>
      </c>
      <c r="E25" s="136" t="s">
        <v>7307</v>
      </c>
      <c r="F25" s="136" t="s">
        <v>7307</v>
      </c>
      <c r="G25" s="136" t="s">
        <v>7307</v>
      </c>
      <c r="H25" s="136">
        <v>3471</v>
      </c>
      <c r="I25" s="136" t="s">
        <v>7307</v>
      </c>
      <c r="J25" s="136" t="s">
        <v>7307</v>
      </c>
      <c r="K25" s="136" t="s">
        <v>7307</v>
      </c>
      <c r="L25" s="136" t="s">
        <v>7307</v>
      </c>
      <c r="M25" s="136">
        <v>4593</v>
      </c>
      <c r="N25" s="136" t="s">
        <v>7307</v>
      </c>
      <c r="O25" s="136" t="s">
        <v>7307</v>
      </c>
      <c r="P25" s="136" t="s">
        <v>7307</v>
      </c>
      <c r="Q25" s="136" t="s">
        <v>7307</v>
      </c>
      <c r="R25" s="136" t="s">
        <v>7307</v>
      </c>
      <c r="S25" s="136">
        <v>6266</v>
      </c>
      <c r="T25" s="136" t="s">
        <v>7307</v>
      </c>
      <c r="U25" s="136" t="s">
        <v>7307</v>
      </c>
      <c r="V25" s="136" t="s">
        <v>7307</v>
      </c>
      <c r="W25" s="136" t="s">
        <v>7307</v>
      </c>
      <c r="X25" s="136" t="s">
        <v>7307</v>
      </c>
      <c r="Y25" s="136" t="s">
        <v>7307</v>
      </c>
      <c r="Z25" s="136" t="s">
        <v>7307</v>
      </c>
      <c r="AA25" s="136">
        <v>8956</v>
      </c>
      <c r="AB25" s="136" t="s">
        <v>7307</v>
      </c>
      <c r="AC25" s="136" t="s">
        <v>7307</v>
      </c>
      <c r="AD25" s="136" t="s">
        <v>7307</v>
      </c>
      <c r="AE25" s="136" t="s">
        <v>7307</v>
      </c>
      <c r="AF25" s="136" t="s">
        <v>7307</v>
      </c>
      <c r="AG25" s="136" t="s">
        <v>7307</v>
      </c>
      <c r="AH25" s="136" t="s">
        <v>7307</v>
      </c>
      <c r="AI25" s="136">
        <v>8499</v>
      </c>
      <c r="AJ25" s="136" t="s">
        <v>7307</v>
      </c>
      <c r="AK25" s="136" t="s">
        <v>7307</v>
      </c>
      <c r="AL25" s="136" t="s">
        <v>7307</v>
      </c>
      <c r="AM25" s="136" t="s">
        <v>7307</v>
      </c>
      <c r="AN25" s="136" t="s">
        <v>7307</v>
      </c>
    </row>
    <row r="26" spans="1:40">
      <c r="A26" s="156" t="s">
        <v>7329</v>
      </c>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37"/>
      <c r="AB26" s="137"/>
      <c r="AC26" s="137"/>
      <c r="AD26" s="137"/>
      <c r="AE26" s="137"/>
      <c r="AF26" s="137"/>
      <c r="AG26" s="137"/>
      <c r="AH26" s="137"/>
      <c r="AI26" s="137"/>
      <c r="AJ26" s="137"/>
      <c r="AK26" s="137"/>
      <c r="AL26" s="137"/>
      <c r="AM26" s="137"/>
      <c r="AN26" s="122"/>
    </row>
    <row r="27" spans="1:40">
      <c r="A27" s="157"/>
      <c r="B27" s="157"/>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c r="AA27" s="138"/>
      <c r="AB27" s="138"/>
      <c r="AC27" s="138"/>
      <c r="AD27" s="138"/>
      <c r="AE27" s="138"/>
      <c r="AF27" s="138"/>
      <c r="AG27" s="138"/>
      <c r="AH27" s="138"/>
      <c r="AI27" s="138"/>
      <c r="AJ27" s="138"/>
      <c r="AK27" s="138"/>
      <c r="AL27" s="138"/>
      <c r="AM27" s="138"/>
      <c r="AN27" s="122"/>
    </row>
    <row r="28" spans="1:40" ht="77.25" customHeight="1">
      <c r="A28" s="154" t="s">
        <v>7330</v>
      </c>
      <c r="B28" s="154"/>
      <c r="C28" s="154"/>
      <c r="D28" s="154"/>
      <c r="E28" s="154"/>
      <c r="F28" s="154"/>
      <c r="G28" s="154"/>
      <c r="H28" s="154"/>
      <c r="I28" s="154"/>
      <c r="J28" s="154"/>
      <c r="K28" s="154"/>
      <c r="L28" s="154"/>
      <c r="M28" s="154"/>
      <c r="N28" s="154"/>
      <c r="O28" s="154"/>
      <c r="P28" s="154"/>
      <c r="Q28" s="154"/>
      <c r="R28" s="154"/>
      <c r="S28" s="154"/>
      <c r="T28" s="154"/>
      <c r="U28" s="154"/>
      <c r="V28" s="154"/>
      <c r="W28" s="154"/>
      <c r="X28" s="154"/>
      <c r="Y28" s="154"/>
      <c r="Z28" s="154"/>
      <c r="AA28" s="137"/>
      <c r="AB28" s="137"/>
      <c r="AC28" s="137"/>
      <c r="AD28" s="137"/>
      <c r="AE28" s="137"/>
      <c r="AF28" s="137"/>
      <c r="AG28" s="137"/>
      <c r="AH28" s="137"/>
      <c r="AI28" s="137"/>
      <c r="AJ28" s="137"/>
      <c r="AK28" s="137"/>
      <c r="AL28" s="137"/>
      <c r="AM28" s="137"/>
      <c r="AN28" s="122"/>
    </row>
    <row r="29" spans="1:40" ht="33.75" customHeight="1">
      <c r="A29" s="154" t="s">
        <v>7331</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37"/>
      <c r="AB29" s="137"/>
      <c r="AC29" s="137"/>
      <c r="AD29" s="137"/>
      <c r="AE29" s="137"/>
      <c r="AF29" s="137"/>
      <c r="AG29" s="137"/>
      <c r="AH29" s="137"/>
      <c r="AI29" s="137"/>
      <c r="AJ29" s="137"/>
      <c r="AK29" s="137"/>
      <c r="AL29" s="137"/>
      <c r="AM29" s="137"/>
      <c r="AN29" s="122"/>
    </row>
    <row r="30" spans="1:40" ht="36" customHeight="1">
      <c r="A30" s="154" t="s">
        <v>7332</v>
      </c>
      <c r="B30" s="154"/>
      <c r="C30" s="154"/>
      <c r="D30" s="154"/>
      <c r="E30" s="154"/>
      <c r="F30" s="154"/>
      <c r="G30" s="154"/>
      <c r="H30" s="154"/>
      <c r="I30" s="154"/>
      <c r="J30" s="154"/>
      <c r="K30" s="154"/>
      <c r="L30" s="154"/>
      <c r="M30" s="154"/>
      <c r="N30" s="154"/>
      <c r="O30" s="154"/>
      <c r="P30" s="154"/>
      <c r="Q30" s="154"/>
      <c r="R30" s="154"/>
      <c r="S30" s="154"/>
      <c r="T30" s="154"/>
      <c r="U30" s="154"/>
      <c r="V30" s="154"/>
      <c r="W30" s="154"/>
      <c r="X30" s="154"/>
      <c r="Y30" s="154"/>
      <c r="Z30" s="154"/>
      <c r="AA30" s="137"/>
      <c r="AB30" s="137"/>
      <c r="AC30" s="137"/>
      <c r="AD30" s="137"/>
      <c r="AE30" s="137"/>
      <c r="AF30" s="137"/>
      <c r="AG30" s="137"/>
      <c r="AH30" s="137"/>
      <c r="AI30" s="137"/>
      <c r="AJ30" s="137"/>
      <c r="AK30" s="137"/>
      <c r="AL30" s="137"/>
      <c r="AM30" s="137"/>
      <c r="AN30" s="122"/>
    </row>
    <row r="31" spans="1:40" ht="54" customHeight="1">
      <c r="A31" s="154" t="s">
        <v>7333</v>
      </c>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c r="AA31" s="137"/>
      <c r="AB31" s="137"/>
      <c r="AC31" s="137"/>
      <c r="AD31" s="137"/>
      <c r="AE31" s="137"/>
      <c r="AF31" s="137"/>
      <c r="AG31" s="137"/>
      <c r="AH31" s="137"/>
      <c r="AI31" s="137"/>
      <c r="AJ31" s="137"/>
      <c r="AK31" s="137"/>
      <c r="AL31" s="137"/>
      <c r="AM31" s="137"/>
      <c r="AN31" s="122"/>
    </row>
    <row r="32" spans="1:40" ht="18" customHeight="1">
      <c r="A32" s="154" t="s">
        <v>7334</v>
      </c>
      <c r="B32" s="154"/>
      <c r="C32" s="154"/>
      <c r="D32" s="154"/>
      <c r="E32" s="154"/>
      <c r="F32" s="154"/>
      <c r="G32" s="154"/>
      <c r="H32" s="154"/>
      <c r="I32" s="154"/>
      <c r="J32" s="154"/>
      <c r="K32" s="154"/>
      <c r="L32" s="154"/>
      <c r="M32" s="154"/>
      <c r="N32" s="154"/>
      <c r="O32" s="154"/>
      <c r="P32" s="154"/>
      <c r="Q32" s="154"/>
      <c r="R32" s="154"/>
      <c r="S32" s="154"/>
      <c r="T32" s="154"/>
      <c r="U32" s="154"/>
      <c r="V32" s="154"/>
      <c r="W32" s="154"/>
      <c r="X32" s="154"/>
      <c r="Y32" s="154"/>
      <c r="Z32" s="154"/>
      <c r="AA32" s="137"/>
      <c r="AB32" s="137"/>
      <c r="AC32" s="137"/>
      <c r="AD32" s="137"/>
      <c r="AE32" s="137"/>
      <c r="AF32" s="137"/>
      <c r="AG32" s="137"/>
      <c r="AH32" s="137"/>
      <c r="AI32" s="137"/>
      <c r="AJ32" s="137"/>
      <c r="AK32" s="137"/>
      <c r="AL32" s="137"/>
      <c r="AM32" s="137"/>
      <c r="AN32" s="122"/>
    </row>
    <row r="33" spans="1:39">
      <c r="A33" s="154" t="s">
        <v>7335</v>
      </c>
      <c r="B33" s="154"/>
      <c r="C33" s="154"/>
      <c r="D33" s="154"/>
      <c r="E33" s="154"/>
      <c r="F33" s="154"/>
      <c r="G33" s="154"/>
      <c r="H33" s="154"/>
      <c r="I33" s="154"/>
      <c r="J33" s="154"/>
      <c r="K33" s="154"/>
      <c r="L33" s="154"/>
      <c r="M33" s="154"/>
      <c r="N33" s="154"/>
      <c r="O33" s="154"/>
      <c r="P33" s="154"/>
      <c r="Q33" s="154"/>
      <c r="R33" s="154"/>
      <c r="S33" s="154"/>
      <c r="T33" s="154"/>
      <c r="U33" s="154"/>
      <c r="V33" s="154"/>
      <c r="W33" s="154"/>
      <c r="X33" s="154"/>
      <c r="Y33" s="154"/>
      <c r="Z33" s="154"/>
      <c r="AA33" s="137"/>
      <c r="AB33" s="137"/>
      <c r="AC33" s="137"/>
      <c r="AD33" s="137"/>
      <c r="AE33" s="137"/>
      <c r="AF33" s="137"/>
      <c r="AG33" s="137"/>
      <c r="AH33" s="137"/>
      <c r="AI33" s="137"/>
      <c r="AJ33" s="137"/>
      <c r="AK33" s="137"/>
      <c r="AL33" s="137"/>
      <c r="AM33" s="137"/>
    </row>
    <row r="34" spans="1:39">
      <c r="A34" s="154" t="s">
        <v>7336</v>
      </c>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c r="AA34" s="137"/>
      <c r="AB34" s="137"/>
      <c r="AC34" s="137"/>
      <c r="AD34" s="137"/>
      <c r="AE34" s="137"/>
      <c r="AF34" s="137"/>
      <c r="AG34" s="137"/>
      <c r="AH34" s="137"/>
      <c r="AI34" s="137"/>
      <c r="AJ34" s="137"/>
      <c r="AK34" s="137"/>
      <c r="AL34" s="137"/>
      <c r="AM34" s="137"/>
    </row>
    <row r="35" spans="1:39">
      <c r="A35" s="163" t="s">
        <v>7337</v>
      </c>
      <c r="B35" s="163"/>
      <c r="C35" s="163"/>
      <c r="D35" s="163"/>
      <c r="E35" s="163"/>
      <c r="F35" s="163"/>
      <c r="G35" s="163"/>
      <c r="H35" s="163"/>
      <c r="I35" s="163"/>
      <c r="J35" s="163"/>
      <c r="K35" s="163"/>
      <c r="L35" s="163"/>
      <c r="M35" s="163"/>
      <c r="N35" s="163"/>
      <c r="O35" s="163"/>
      <c r="P35" s="163"/>
      <c r="Q35" s="163"/>
      <c r="R35" s="163"/>
      <c r="S35" s="163"/>
      <c r="T35" s="163"/>
      <c r="U35" s="163"/>
      <c r="V35" s="163"/>
      <c r="W35" s="163"/>
      <c r="X35" s="163"/>
      <c r="Y35" s="163"/>
      <c r="Z35" s="163"/>
      <c r="AA35" s="137"/>
      <c r="AB35" s="137"/>
      <c r="AC35" s="137"/>
      <c r="AD35" s="137"/>
      <c r="AE35" s="137"/>
      <c r="AF35" s="137"/>
      <c r="AG35" s="137"/>
      <c r="AH35" s="137"/>
      <c r="AI35" s="137"/>
      <c r="AJ35" s="137"/>
      <c r="AK35" s="137"/>
      <c r="AL35" s="137"/>
      <c r="AM35" s="137"/>
    </row>
    <row r="36" spans="1:39">
      <c r="A36" s="154" t="s">
        <v>7338</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37"/>
      <c r="AB36" s="137"/>
      <c r="AC36" s="137"/>
      <c r="AD36" s="137"/>
      <c r="AE36" s="137"/>
      <c r="AF36" s="137"/>
      <c r="AG36" s="137"/>
      <c r="AH36" s="137"/>
      <c r="AI36" s="137"/>
      <c r="AJ36" s="137"/>
      <c r="AK36" s="137"/>
      <c r="AL36" s="137"/>
      <c r="AM36" s="137"/>
    </row>
    <row r="37" spans="1:39">
      <c r="A37" s="154" t="s">
        <v>7339</v>
      </c>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37"/>
      <c r="AB37" s="137"/>
      <c r="AC37" s="137"/>
      <c r="AD37" s="137"/>
      <c r="AE37" s="137"/>
      <c r="AF37" s="137"/>
      <c r="AG37" s="137"/>
      <c r="AH37" s="137"/>
      <c r="AI37" s="137"/>
      <c r="AJ37" s="137"/>
      <c r="AK37" s="137"/>
      <c r="AL37" s="137"/>
      <c r="AM37" s="137"/>
    </row>
    <row r="38" spans="1:39">
      <c r="A38" s="159"/>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c r="AA38" s="137"/>
      <c r="AB38" s="137"/>
      <c r="AC38" s="137"/>
      <c r="AD38" s="137"/>
      <c r="AE38" s="137"/>
      <c r="AF38" s="137"/>
      <c r="AG38" s="137"/>
      <c r="AH38" s="137"/>
      <c r="AI38" s="137"/>
      <c r="AJ38" s="137"/>
      <c r="AK38" s="137"/>
      <c r="AL38" s="137"/>
      <c r="AM38" s="137"/>
    </row>
    <row r="39" spans="1:39">
      <c r="A39" s="160" t="s">
        <v>7340</v>
      </c>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c r="AA39" s="137"/>
      <c r="AB39" s="137"/>
      <c r="AC39" s="137"/>
      <c r="AD39" s="137"/>
      <c r="AE39" s="137"/>
      <c r="AF39" s="137"/>
      <c r="AG39" s="137"/>
      <c r="AH39" s="137"/>
      <c r="AI39" s="137"/>
      <c r="AJ39" s="137"/>
      <c r="AK39" s="137"/>
      <c r="AL39" s="137"/>
      <c r="AM39" s="137"/>
    </row>
    <row r="40" spans="1:39">
      <c r="A40" s="164" t="s">
        <v>7341</v>
      </c>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37"/>
      <c r="AB40" s="137"/>
      <c r="AC40" s="137"/>
      <c r="AD40" s="137"/>
      <c r="AE40" s="137"/>
      <c r="AF40" s="137"/>
      <c r="AG40" s="137"/>
      <c r="AH40" s="137"/>
      <c r="AI40" s="137"/>
      <c r="AJ40" s="137"/>
      <c r="AK40" s="137"/>
      <c r="AL40" s="137"/>
      <c r="AM40" s="137"/>
    </row>
    <row r="41" spans="1:39">
      <c r="A41" s="164" t="s">
        <v>7342</v>
      </c>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37"/>
      <c r="AB41" s="137"/>
      <c r="AC41" s="137"/>
      <c r="AD41" s="137"/>
      <c r="AE41" s="137"/>
      <c r="AF41" s="137"/>
      <c r="AG41" s="137"/>
      <c r="AH41" s="137"/>
      <c r="AI41" s="137"/>
      <c r="AJ41" s="137"/>
      <c r="AK41" s="137"/>
      <c r="AL41" s="137"/>
      <c r="AM41" s="137"/>
    </row>
    <row r="42" spans="1:39">
      <c r="A42" s="164" t="s">
        <v>7343</v>
      </c>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37"/>
      <c r="AB42" s="137"/>
      <c r="AC42" s="137"/>
      <c r="AD42" s="137"/>
      <c r="AE42" s="137"/>
      <c r="AF42" s="137"/>
      <c r="AG42" s="137"/>
      <c r="AH42" s="137"/>
      <c r="AI42" s="137"/>
      <c r="AJ42" s="137"/>
      <c r="AK42" s="137"/>
      <c r="AL42" s="137"/>
      <c r="AM42" s="137"/>
    </row>
    <row r="43" spans="1:39">
      <c r="A43" s="164" t="s">
        <v>7344</v>
      </c>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37"/>
      <c r="AB43" s="137"/>
      <c r="AC43" s="137"/>
      <c r="AD43" s="137"/>
      <c r="AE43" s="137"/>
      <c r="AF43" s="137"/>
      <c r="AG43" s="137"/>
      <c r="AH43" s="137"/>
      <c r="AI43" s="137"/>
      <c r="AJ43" s="137"/>
      <c r="AK43" s="137"/>
      <c r="AL43" s="137"/>
      <c r="AM43" s="137"/>
    </row>
    <row r="44" spans="1:39">
      <c r="A44" s="168" t="s">
        <v>7345</v>
      </c>
      <c r="B44" s="168"/>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37"/>
      <c r="AB44" s="137"/>
      <c r="AC44" s="137"/>
      <c r="AD44" s="137"/>
      <c r="AE44" s="137"/>
      <c r="AF44" s="137"/>
      <c r="AG44" s="137"/>
      <c r="AH44" s="137"/>
      <c r="AI44" s="137"/>
      <c r="AJ44" s="137"/>
      <c r="AK44" s="137"/>
      <c r="AL44" s="137"/>
      <c r="AM44" s="137"/>
    </row>
    <row r="45" spans="1:39">
      <c r="A45" s="168" t="s">
        <v>7346</v>
      </c>
      <c r="B45" s="168"/>
      <c r="C45" s="168"/>
      <c r="D45" s="168"/>
      <c r="E45" s="168"/>
      <c r="F45" s="168"/>
      <c r="G45" s="168"/>
      <c r="H45" s="168"/>
      <c r="I45" s="168"/>
      <c r="J45" s="168"/>
      <c r="K45" s="168"/>
      <c r="L45" s="168"/>
      <c r="M45" s="168"/>
      <c r="N45" s="168"/>
      <c r="O45" s="168"/>
      <c r="P45" s="168"/>
      <c r="Q45" s="168"/>
      <c r="R45" s="168"/>
      <c r="S45" s="168"/>
      <c r="T45" s="168"/>
      <c r="U45" s="168"/>
      <c r="V45" s="168"/>
      <c r="W45" s="168"/>
      <c r="X45" s="168"/>
      <c r="Y45" s="168"/>
      <c r="Z45" s="168"/>
      <c r="AA45" s="137"/>
      <c r="AB45" s="137"/>
      <c r="AC45" s="137"/>
      <c r="AD45" s="137"/>
      <c r="AE45" s="137"/>
      <c r="AF45" s="137"/>
      <c r="AG45" s="137"/>
      <c r="AH45" s="137"/>
      <c r="AI45" s="137"/>
      <c r="AJ45" s="137"/>
      <c r="AK45" s="137"/>
      <c r="AL45" s="137"/>
      <c r="AM45" s="137"/>
    </row>
    <row r="46" spans="1:39">
      <c r="A46" s="166" t="s">
        <v>7347</v>
      </c>
      <c r="B46" s="166"/>
      <c r="C46" s="166"/>
      <c r="D46" s="166"/>
      <c r="E46" s="166"/>
      <c r="F46" s="166"/>
      <c r="G46" s="166"/>
      <c r="H46" s="166"/>
      <c r="I46" s="166"/>
      <c r="J46" s="166"/>
      <c r="K46" s="166"/>
      <c r="L46" s="166"/>
      <c r="M46" s="166"/>
      <c r="N46" s="166"/>
      <c r="O46" s="166"/>
      <c r="P46" s="166"/>
      <c r="Q46" s="166"/>
      <c r="R46" s="166"/>
      <c r="S46" s="166"/>
      <c r="T46" s="166"/>
      <c r="U46" s="166"/>
      <c r="V46" s="166"/>
      <c r="W46" s="166"/>
      <c r="X46" s="166"/>
      <c r="Y46" s="166"/>
      <c r="Z46" s="166"/>
      <c r="AA46" s="137"/>
      <c r="AB46" s="137"/>
      <c r="AC46" s="137"/>
      <c r="AD46" s="137"/>
      <c r="AE46" s="137"/>
      <c r="AF46" s="137"/>
      <c r="AG46" s="137"/>
      <c r="AH46" s="137"/>
      <c r="AI46" s="137"/>
      <c r="AJ46" s="137"/>
      <c r="AK46" s="137"/>
      <c r="AL46" s="137"/>
      <c r="AM46" s="137"/>
    </row>
    <row r="47" spans="1:39">
      <c r="A47" s="158" t="s">
        <v>7348</v>
      </c>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37"/>
      <c r="AB47" s="137"/>
      <c r="AC47" s="137"/>
      <c r="AD47" s="137"/>
      <c r="AE47" s="137"/>
      <c r="AF47" s="137"/>
      <c r="AG47" s="137"/>
      <c r="AH47" s="137"/>
      <c r="AI47" s="137"/>
      <c r="AJ47" s="137"/>
      <c r="AK47" s="137"/>
      <c r="AL47" s="137"/>
      <c r="AM47" s="137"/>
    </row>
    <row r="48" spans="1:39">
      <c r="A48" s="164" t="s">
        <v>7349</v>
      </c>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37"/>
      <c r="AB48" s="137"/>
      <c r="AC48" s="137"/>
      <c r="AD48" s="137"/>
      <c r="AE48" s="137"/>
      <c r="AF48" s="137"/>
      <c r="AG48" s="137"/>
      <c r="AH48" s="137"/>
      <c r="AI48" s="137"/>
      <c r="AJ48" s="137"/>
      <c r="AK48" s="137"/>
      <c r="AL48" s="137"/>
      <c r="AM48" s="137"/>
    </row>
    <row r="49" spans="1:39">
      <c r="A49" s="164" t="s">
        <v>7350</v>
      </c>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37"/>
      <c r="AB49" s="137"/>
      <c r="AC49" s="137"/>
      <c r="AD49" s="137"/>
      <c r="AE49" s="137"/>
      <c r="AF49" s="137"/>
      <c r="AG49" s="137"/>
      <c r="AH49" s="137"/>
      <c r="AI49" s="137"/>
      <c r="AJ49" s="137"/>
      <c r="AK49" s="137"/>
      <c r="AL49" s="137"/>
      <c r="AM49" s="137"/>
    </row>
    <row r="50" spans="1:39">
      <c r="A50" s="166"/>
      <c r="B50" s="166"/>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Z50" s="166"/>
      <c r="AA50" s="137"/>
      <c r="AB50" s="137"/>
      <c r="AC50" s="137"/>
      <c r="AD50" s="137"/>
      <c r="AE50" s="137"/>
      <c r="AF50" s="137"/>
      <c r="AG50" s="137"/>
      <c r="AH50" s="137"/>
      <c r="AI50" s="137"/>
      <c r="AJ50" s="137"/>
      <c r="AK50" s="137"/>
      <c r="AL50" s="137"/>
      <c r="AM50" s="137"/>
    </row>
    <row r="51" spans="1:39">
      <c r="A51" s="167" t="s">
        <v>7351</v>
      </c>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37"/>
      <c r="AB51" s="137"/>
      <c r="AC51" s="137"/>
      <c r="AD51" s="137"/>
      <c r="AE51" s="137"/>
      <c r="AF51" s="137"/>
      <c r="AG51" s="137"/>
      <c r="AH51" s="137"/>
      <c r="AI51" s="137"/>
      <c r="AJ51" s="137"/>
      <c r="AK51" s="137"/>
      <c r="AL51" s="137"/>
      <c r="AM51" s="137"/>
    </row>
    <row r="52" spans="1:39">
      <c r="A52" s="167" t="s">
        <v>7352</v>
      </c>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37"/>
      <c r="AB52" s="137"/>
      <c r="AC52" s="137"/>
      <c r="AD52" s="137"/>
      <c r="AE52" s="137"/>
      <c r="AF52" s="137"/>
      <c r="AG52" s="137"/>
      <c r="AH52" s="137"/>
      <c r="AI52" s="137"/>
      <c r="AJ52" s="137"/>
      <c r="AK52" s="137"/>
      <c r="AL52" s="137"/>
      <c r="AM52" s="137"/>
    </row>
    <row r="53" spans="1:39">
      <c r="A53" s="162" t="s">
        <v>7353</v>
      </c>
      <c r="B53" s="162"/>
      <c r="C53" s="162"/>
      <c r="D53" s="162"/>
      <c r="E53" s="162"/>
      <c r="F53" s="162"/>
      <c r="G53" s="162"/>
      <c r="H53" s="162"/>
      <c r="I53" s="162"/>
      <c r="J53" s="162"/>
      <c r="K53" s="162"/>
      <c r="L53" s="162"/>
      <c r="M53" s="162"/>
      <c r="N53" s="162"/>
      <c r="O53" s="162"/>
      <c r="P53" s="162"/>
      <c r="Q53" s="162"/>
      <c r="R53" s="162"/>
      <c r="S53" s="162"/>
      <c r="T53" s="162"/>
      <c r="U53" s="162"/>
      <c r="V53" s="162"/>
      <c r="W53" s="162"/>
      <c r="X53" s="162"/>
      <c r="Y53" s="162"/>
      <c r="Z53" s="162"/>
      <c r="AA53" s="137"/>
      <c r="AB53" s="137"/>
      <c r="AC53" s="137"/>
      <c r="AD53" s="137"/>
      <c r="AE53" s="137"/>
      <c r="AF53" s="137"/>
      <c r="AG53" s="137"/>
      <c r="AH53" s="137"/>
      <c r="AI53" s="137"/>
      <c r="AJ53" s="137"/>
      <c r="AK53" s="137"/>
      <c r="AL53" s="137"/>
      <c r="AM53" s="137"/>
    </row>
    <row r="54" spans="1:39">
      <c r="A54" s="165" t="s">
        <v>7354</v>
      </c>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37"/>
      <c r="AB54" s="137"/>
      <c r="AC54" s="137"/>
      <c r="AD54" s="137"/>
      <c r="AE54" s="137"/>
      <c r="AF54" s="137"/>
      <c r="AG54" s="137"/>
      <c r="AH54" s="137"/>
      <c r="AI54" s="137"/>
      <c r="AJ54" s="137"/>
      <c r="AK54" s="137"/>
      <c r="AL54" s="137"/>
      <c r="AM54" s="137"/>
    </row>
    <row r="55" spans="1:39">
      <c r="A55" s="165" t="s">
        <v>7355</v>
      </c>
      <c r="B55" s="165"/>
      <c r="C55" s="165"/>
      <c r="D55" s="165"/>
      <c r="E55" s="165"/>
      <c r="F55" s="165"/>
      <c r="G55" s="165"/>
      <c r="H55" s="165"/>
      <c r="I55" s="165"/>
      <c r="J55" s="165"/>
      <c r="K55" s="165"/>
      <c r="L55" s="165"/>
      <c r="M55" s="165"/>
      <c r="N55" s="165"/>
      <c r="O55" s="165"/>
      <c r="P55" s="165"/>
      <c r="Q55" s="165"/>
      <c r="R55" s="165"/>
      <c r="S55" s="165"/>
      <c r="T55" s="165"/>
      <c r="U55" s="165"/>
      <c r="V55" s="165"/>
      <c r="W55" s="165"/>
      <c r="X55" s="165"/>
      <c r="Y55" s="165"/>
      <c r="Z55" s="165"/>
      <c r="AA55" s="137"/>
      <c r="AB55" s="137"/>
      <c r="AC55" s="137"/>
      <c r="AD55" s="137"/>
      <c r="AE55" s="137"/>
      <c r="AF55" s="137"/>
      <c r="AG55" s="137"/>
      <c r="AH55" s="137"/>
      <c r="AI55" s="137"/>
      <c r="AJ55" s="137"/>
      <c r="AK55" s="137"/>
      <c r="AL55" s="137"/>
      <c r="AM55" s="137"/>
    </row>
    <row r="56" spans="1:39">
      <c r="A56" s="166" t="s">
        <v>7356</v>
      </c>
      <c r="B56" s="166"/>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c r="AA56" s="137"/>
      <c r="AB56" s="137"/>
      <c r="AC56" s="137"/>
      <c r="AD56" s="137"/>
      <c r="AE56" s="137"/>
      <c r="AF56" s="137"/>
      <c r="AG56" s="137"/>
      <c r="AH56" s="137"/>
      <c r="AI56" s="137"/>
      <c r="AJ56" s="137"/>
      <c r="AK56" s="137"/>
      <c r="AL56" s="137"/>
      <c r="AM56" s="137"/>
    </row>
    <row r="57" spans="1:39">
      <c r="A57" s="166" t="s">
        <v>7357</v>
      </c>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6"/>
      <c r="Z57" s="166"/>
      <c r="AA57" s="137"/>
      <c r="AB57" s="137"/>
      <c r="AC57" s="137"/>
      <c r="AD57" s="137"/>
      <c r="AE57" s="137"/>
      <c r="AF57" s="137"/>
      <c r="AG57" s="137"/>
      <c r="AH57" s="137"/>
      <c r="AI57" s="137"/>
      <c r="AJ57" s="137"/>
      <c r="AK57" s="137"/>
      <c r="AL57" s="137"/>
      <c r="AM57" s="137"/>
    </row>
    <row r="58" spans="1:39">
      <c r="A58" s="162" t="s">
        <v>7358</v>
      </c>
      <c r="B58" s="162"/>
      <c r="C58" s="162"/>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37"/>
      <c r="AB58" s="137"/>
      <c r="AC58" s="137"/>
      <c r="AD58" s="137"/>
      <c r="AE58" s="137"/>
      <c r="AF58" s="137"/>
      <c r="AG58" s="137"/>
      <c r="AH58" s="137"/>
      <c r="AI58" s="137"/>
      <c r="AJ58" s="137"/>
      <c r="AK58" s="137"/>
      <c r="AL58" s="137"/>
      <c r="AM58" s="137"/>
    </row>
    <row r="59" spans="1:39">
      <c r="A59" s="166" t="s">
        <v>7359</v>
      </c>
      <c r="B59" s="166"/>
      <c r="C59" s="166"/>
      <c r="D59" s="166"/>
      <c r="E59" s="166"/>
      <c r="F59" s="166"/>
      <c r="G59" s="166"/>
      <c r="H59" s="166"/>
      <c r="I59" s="166"/>
      <c r="J59" s="166"/>
      <c r="K59" s="166"/>
      <c r="L59" s="166"/>
      <c r="M59" s="166"/>
      <c r="N59" s="166"/>
      <c r="O59" s="166"/>
      <c r="P59" s="166"/>
      <c r="Q59" s="166"/>
      <c r="R59" s="166"/>
      <c r="S59" s="166"/>
      <c r="T59" s="166"/>
      <c r="U59" s="166"/>
      <c r="V59" s="166"/>
      <c r="W59" s="166"/>
      <c r="X59" s="166"/>
      <c r="Y59" s="166"/>
      <c r="Z59" s="166"/>
      <c r="AA59" s="137"/>
      <c r="AB59" s="137"/>
      <c r="AC59" s="137"/>
      <c r="AD59" s="137"/>
      <c r="AE59" s="137"/>
      <c r="AF59" s="137"/>
      <c r="AG59" s="137"/>
      <c r="AH59" s="137"/>
      <c r="AI59" s="137"/>
      <c r="AJ59" s="137"/>
      <c r="AK59" s="137"/>
      <c r="AL59" s="137"/>
      <c r="AM59" s="137"/>
    </row>
    <row r="60" spans="1:39">
      <c r="A60" s="161" t="s">
        <v>7360</v>
      </c>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37"/>
      <c r="AB60" s="137"/>
      <c r="AC60" s="137"/>
      <c r="AD60" s="137"/>
      <c r="AE60" s="137"/>
      <c r="AF60" s="137"/>
      <c r="AG60" s="137"/>
      <c r="AH60" s="137"/>
      <c r="AI60" s="137"/>
      <c r="AJ60" s="137"/>
      <c r="AK60" s="137"/>
      <c r="AL60" s="137"/>
      <c r="AM60" s="137"/>
    </row>
    <row r="61" spans="1:39">
      <c r="A61" s="166" t="s">
        <v>7361</v>
      </c>
      <c r="B61" s="166"/>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c r="AA61" s="137"/>
      <c r="AB61" s="137"/>
      <c r="AC61" s="137"/>
      <c r="AD61" s="137"/>
      <c r="AE61" s="137"/>
      <c r="AF61" s="137"/>
      <c r="AG61" s="137"/>
      <c r="AH61" s="137"/>
      <c r="AI61" s="137"/>
      <c r="AJ61" s="137"/>
      <c r="AK61" s="137"/>
      <c r="AL61" s="137"/>
      <c r="AM61" s="137"/>
    </row>
    <row r="62" spans="1:39">
      <c r="A62" s="165" t="s">
        <v>7362</v>
      </c>
      <c r="B62" s="165"/>
      <c r="C62" s="165"/>
      <c r="D62" s="165"/>
      <c r="E62" s="165"/>
      <c r="F62" s="165"/>
      <c r="G62" s="165"/>
      <c r="H62" s="165"/>
      <c r="I62" s="165"/>
      <c r="J62" s="165"/>
      <c r="K62" s="165"/>
      <c r="L62" s="165"/>
      <c r="M62" s="165"/>
      <c r="N62" s="165"/>
      <c r="O62" s="165"/>
      <c r="P62" s="165"/>
      <c r="Q62" s="165"/>
      <c r="R62" s="165"/>
      <c r="S62" s="165"/>
      <c r="T62" s="165"/>
      <c r="U62" s="165"/>
      <c r="V62" s="165"/>
      <c r="W62" s="165"/>
      <c r="X62" s="165"/>
      <c r="Y62" s="165"/>
      <c r="Z62" s="165"/>
      <c r="AA62" s="139"/>
      <c r="AB62" s="139"/>
      <c r="AC62" s="139"/>
      <c r="AD62" s="139"/>
      <c r="AE62" s="139"/>
      <c r="AF62" s="139"/>
      <c r="AG62" s="139"/>
      <c r="AH62" s="139"/>
      <c r="AI62" s="139"/>
      <c r="AJ62" s="139"/>
      <c r="AK62" s="139"/>
      <c r="AL62" s="139"/>
      <c r="AM62" s="139"/>
    </row>
    <row r="63" spans="1:39">
      <c r="A63" s="161" t="s">
        <v>7363</v>
      </c>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39"/>
      <c r="AB63" s="139"/>
      <c r="AC63" s="139"/>
      <c r="AD63" s="139"/>
      <c r="AE63" s="139"/>
      <c r="AF63" s="139"/>
      <c r="AG63" s="139"/>
      <c r="AH63" s="139"/>
      <c r="AI63" s="139"/>
      <c r="AJ63" s="139"/>
      <c r="AK63" s="139"/>
      <c r="AL63" s="139"/>
      <c r="AM63" s="139"/>
    </row>
    <row r="64" spans="1:39">
      <c r="A64" s="169" t="s">
        <v>7364</v>
      </c>
      <c r="B64" s="169"/>
      <c r="C64" s="169"/>
      <c r="D64" s="169"/>
      <c r="E64" s="169"/>
      <c r="F64" s="169"/>
      <c r="G64" s="169"/>
      <c r="H64" s="169"/>
      <c r="I64" s="169"/>
      <c r="J64" s="169"/>
      <c r="K64" s="169"/>
      <c r="L64" s="169"/>
      <c r="M64" s="169"/>
      <c r="N64" s="169"/>
      <c r="O64" s="169"/>
      <c r="P64" s="169"/>
      <c r="Q64" s="169"/>
      <c r="R64" s="169"/>
      <c r="S64" s="169"/>
      <c r="T64" s="169"/>
      <c r="U64" s="169"/>
      <c r="V64" s="169"/>
      <c r="W64" s="169"/>
      <c r="X64" s="169"/>
      <c r="Y64" s="169"/>
      <c r="Z64" s="169"/>
      <c r="AA64" s="139"/>
      <c r="AB64" s="139"/>
      <c r="AC64" s="139"/>
      <c r="AD64" s="139"/>
      <c r="AE64" s="139"/>
      <c r="AF64" s="139"/>
      <c r="AG64" s="139"/>
      <c r="AH64" s="139"/>
      <c r="AI64" s="139"/>
      <c r="AJ64" s="139"/>
      <c r="AK64" s="139"/>
      <c r="AL64" s="139"/>
      <c r="AM64" s="139"/>
    </row>
    <row r="65" spans="1:39">
      <c r="A65" s="165" t="s">
        <v>7365</v>
      </c>
      <c r="B65" s="165"/>
      <c r="C65" s="165"/>
      <c r="D65" s="165"/>
      <c r="E65" s="165"/>
      <c r="F65" s="165"/>
      <c r="G65" s="165"/>
      <c r="H65" s="165"/>
      <c r="I65" s="165"/>
      <c r="J65" s="165"/>
      <c r="K65" s="165"/>
      <c r="L65" s="165"/>
      <c r="M65" s="165"/>
      <c r="N65" s="165"/>
      <c r="O65" s="165"/>
      <c r="P65" s="165"/>
      <c r="Q65" s="165"/>
      <c r="R65" s="165"/>
      <c r="S65" s="165"/>
      <c r="T65" s="165"/>
      <c r="U65" s="165"/>
      <c r="V65" s="165"/>
      <c r="W65" s="165"/>
      <c r="X65" s="165"/>
      <c r="Y65" s="165"/>
      <c r="Z65" s="165"/>
      <c r="AA65" s="139"/>
      <c r="AB65" s="139"/>
      <c r="AC65" s="139"/>
      <c r="AD65" s="139"/>
      <c r="AE65" s="139"/>
      <c r="AF65" s="139"/>
      <c r="AG65" s="139"/>
      <c r="AH65" s="139"/>
      <c r="AI65" s="139"/>
      <c r="AJ65" s="139"/>
      <c r="AK65" s="139"/>
      <c r="AL65" s="139"/>
      <c r="AM65" s="139"/>
    </row>
    <row r="66" spans="1:39">
      <c r="A66" s="165" t="s">
        <v>7366</v>
      </c>
      <c r="B66" s="165"/>
      <c r="C66" s="165"/>
      <c r="D66" s="165"/>
      <c r="E66" s="165"/>
      <c r="F66" s="165"/>
      <c r="G66" s="165"/>
      <c r="H66" s="165"/>
      <c r="I66" s="165"/>
      <c r="J66" s="165"/>
      <c r="K66" s="165"/>
      <c r="L66" s="165"/>
      <c r="M66" s="165"/>
      <c r="N66" s="165"/>
      <c r="O66" s="165"/>
      <c r="P66" s="165"/>
      <c r="Q66" s="165"/>
      <c r="R66" s="165"/>
      <c r="S66" s="165"/>
      <c r="T66" s="165"/>
      <c r="U66" s="165"/>
      <c r="V66" s="165"/>
      <c r="W66" s="165"/>
      <c r="X66" s="165"/>
      <c r="Y66" s="165"/>
      <c r="Z66" s="165"/>
      <c r="AA66" s="137"/>
      <c r="AB66" s="137"/>
      <c r="AC66" s="137"/>
      <c r="AD66" s="137"/>
      <c r="AE66" s="137"/>
      <c r="AF66" s="137"/>
      <c r="AG66" s="137"/>
      <c r="AH66" s="137"/>
      <c r="AI66" s="137"/>
      <c r="AJ66" s="137"/>
      <c r="AK66" s="137"/>
      <c r="AL66" s="137"/>
      <c r="AM66" s="137"/>
    </row>
    <row r="67" spans="1:39">
      <c r="A67" s="165" t="s">
        <v>7367</v>
      </c>
      <c r="B67" s="165"/>
      <c r="C67" s="165"/>
      <c r="D67" s="165"/>
      <c r="E67" s="165"/>
      <c r="F67" s="165"/>
      <c r="G67" s="165"/>
      <c r="H67" s="165"/>
      <c r="I67" s="165"/>
      <c r="J67" s="165"/>
      <c r="K67" s="165"/>
      <c r="L67" s="165"/>
      <c r="M67" s="165"/>
      <c r="N67" s="165"/>
      <c r="O67" s="165"/>
      <c r="P67" s="165"/>
      <c r="Q67" s="165"/>
      <c r="R67" s="165"/>
      <c r="S67" s="165"/>
      <c r="T67" s="165"/>
      <c r="U67" s="165"/>
      <c r="V67" s="165"/>
      <c r="W67" s="165"/>
      <c r="X67" s="165"/>
      <c r="Y67" s="165"/>
      <c r="Z67" s="165"/>
      <c r="AA67" s="137"/>
      <c r="AB67" s="137"/>
      <c r="AC67" s="137"/>
      <c r="AD67" s="137"/>
      <c r="AE67" s="137"/>
      <c r="AF67" s="137"/>
      <c r="AG67" s="137"/>
      <c r="AH67" s="137"/>
      <c r="AI67" s="137"/>
      <c r="AJ67" s="137"/>
      <c r="AK67" s="137"/>
      <c r="AL67" s="137"/>
      <c r="AM67" s="137"/>
    </row>
    <row r="68" spans="1:39">
      <c r="A68" s="165" t="s">
        <v>7368</v>
      </c>
      <c r="B68" s="165"/>
      <c r="C68" s="165"/>
      <c r="D68" s="165"/>
      <c r="E68" s="165"/>
      <c r="F68" s="165"/>
      <c r="G68" s="165"/>
      <c r="H68" s="165"/>
      <c r="I68" s="165"/>
      <c r="J68" s="165"/>
      <c r="K68" s="165"/>
      <c r="L68" s="165"/>
      <c r="M68" s="165"/>
      <c r="N68" s="165"/>
      <c r="O68" s="165"/>
      <c r="P68" s="165"/>
      <c r="Q68" s="165"/>
      <c r="R68" s="165"/>
      <c r="S68" s="165"/>
      <c r="T68" s="165"/>
      <c r="U68" s="165"/>
      <c r="V68" s="165"/>
      <c r="W68" s="165"/>
      <c r="X68" s="165"/>
      <c r="Y68" s="165"/>
      <c r="Z68" s="165"/>
      <c r="AA68" s="137"/>
      <c r="AB68" s="137"/>
      <c r="AC68" s="137"/>
      <c r="AD68" s="137"/>
      <c r="AE68" s="137"/>
      <c r="AF68" s="137"/>
      <c r="AG68" s="137"/>
      <c r="AH68" s="137"/>
      <c r="AI68" s="137"/>
      <c r="AJ68" s="137"/>
      <c r="AK68" s="137"/>
      <c r="AL68" s="137"/>
      <c r="AM68" s="137"/>
    </row>
    <row r="69" spans="1:39">
      <c r="A69" s="169" t="s">
        <v>7369</v>
      </c>
      <c r="B69" s="169"/>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69"/>
      <c r="AA69" s="137"/>
      <c r="AB69" s="137"/>
      <c r="AC69" s="137"/>
      <c r="AD69" s="137"/>
      <c r="AE69" s="137"/>
      <c r="AF69" s="137"/>
      <c r="AG69" s="137"/>
      <c r="AH69" s="137"/>
      <c r="AI69" s="137"/>
      <c r="AJ69" s="137"/>
      <c r="AK69" s="137"/>
      <c r="AL69" s="137"/>
      <c r="AM69" s="137"/>
    </row>
    <row r="70" spans="1:39">
      <c r="A70" s="165" t="s">
        <v>7370</v>
      </c>
      <c r="B70" s="165"/>
      <c r="C70" s="165"/>
      <c r="D70" s="165"/>
      <c r="E70" s="165"/>
      <c r="F70" s="165"/>
      <c r="G70" s="165"/>
      <c r="H70" s="165"/>
      <c r="I70" s="165"/>
      <c r="J70" s="165"/>
      <c r="K70" s="165"/>
      <c r="L70" s="165"/>
      <c r="M70" s="165"/>
      <c r="N70" s="165"/>
      <c r="O70" s="165"/>
      <c r="P70" s="165"/>
      <c r="Q70" s="165"/>
      <c r="R70" s="165"/>
      <c r="S70" s="165"/>
      <c r="T70" s="165"/>
      <c r="U70" s="165"/>
      <c r="V70" s="165"/>
      <c r="W70" s="165"/>
      <c r="X70" s="165"/>
      <c r="Y70" s="165"/>
      <c r="Z70" s="165"/>
      <c r="AA70" s="139"/>
      <c r="AB70" s="139"/>
      <c r="AC70" s="139"/>
      <c r="AD70" s="139"/>
      <c r="AE70" s="139"/>
      <c r="AF70" s="139"/>
      <c r="AG70" s="139"/>
      <c r="AH70" s="139"/>
      <c r="AI70" s="139"/>
      <c r="AJ70" s="139"/>
      <c r="AK70" s="139"/>
      <c r="AL70" s="139"/>
      <c r="AM70" s="139"/>
    </row>
    <row r="71" spans="1:39">
      <c r="A71" s="165" t="s">
        <v>7371</v>
      </c>
      <c r="B71" s="165"/>
      <c r="C71" s="165"/>
      <c r="D71" s="165"/>
      <c r="E71" s="165"/>
      <c r="F71" s="165"/>
      <c r="G71" s="165"/>
      <c r="H71" s="165"/>
      <c r="I71" s="165"/>
      <c r="J71" s="165"/>
      <c r="K71" s="165"/>
      <c r="L71" s="165"/>
      <c r="M71" s="165"/>
      <c r="N71" s="165"/>
      <c r="O71" s="165"/>
      <c r="P71" s="165"/>
      <c r="Q71" s="165"/>
      <c r="R71" s="165"/>
      <c r="S71" s="165"/>
      <c r="T71" s="165"/>
      <c r="U71" s="165"/>
      <c r="V71" s="165"/>
      <c r="W71" s="165"/>
      <c r="X71" s="165"/>
      <c r="Y71" s="165"/>
      <c r="Z71" s="165"/>
      <c r="AA71" s="137"/>
      <c r="AB71" s="137"/>
      <c r="AC71" s="137"/>
      <c r="AD71" s="137"/>
      <c r="AE71" s="137"/>
      <c r="AF71" s="137"/>
      <c r="AG71" s="137"/>
      <c r="AH71" s="137"/>
      <c r="AI71" s="137"/>
      <c r="AJ71" s="137"/>
      <c r="AK71" s="137"/>
      <c r="AL71" s="137"/>
      <c r="AM71" s="137"/>
    </row>
    <row r="72" spans="1:39">
      <c r="A72" s="165" t="s">
        <v>7372</v>
      </c>
      <c r="B72" s="165"/>
      <c r="C72" s="165"/>
      <c r="D72" s="165"/>
      <c r="E72" s="165"/>
      <c r="F72" s="165"/>
      <c r="G72" s="165"/>
      <c r="H72" s="165"/>
      <c r="I72" s="165"/>
      <c r="J72" s="165"/>
      <c r="K72" s="165"/>
      <c r="L72" s="165"/>
      <c r="M72" s="165"/>
      <c r="N72" s="165"/>
      <c r="O72" s="165"/>
      <c r="P72" s="165"/>
      <c r="Q72" s="165"/>
      <c r="R72" s="165"/>
      <c r="S72" s="165"/>
      <c r="T72" s="165"/>
      <c r="U72" s="165"/>
      <c r="V72" s="165"/>
      <c r="W72" s="165"/>
      <c r="X72" s="165"/>
      <c r="Y72" s="165"/>
      <c r="Z72" s="165"/>
      <c r="AA72" s="137"/>
      <c r="AB72" s="137"/>
      <c r="AC72" s="137"/>
      <c r="AD72" s="137"/>
      <c r="AE72" s="137"/>
      <c r="AF72" s="137"/>
      <c r="AG72" s="137"/>
      <c r="AH72" s="137"/>
      <c r="AI72" s="137"/>
      <c r="AJ72" s="137"/>
      <c r="AK72" s="137"/>
      <c r="AL72" s="137"/>
      <c r="AM72" s="137"/>
    </row>
    <row r="73" spans="1:39">
      <c r="A73" s="161" t="s">
        <v>7373</v>
      </c>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37"/>
      <c r="AB73" s="137"/>
      <c r="AC73" s="137"/>
      <c r="AD73" s="137"/>
      <c r="AE73" s="137"/>
      <c r="AF73" s="137"/>
      <c r="AG73" s="137"/>
      <c r="AH73" s="137"/>
      <c r="AI73" s="137"/>
      <c r="AJ73" s="137"/>
      <c r="AK73" s="137"/>
      <c r="AL73" s="137"/>
      <c r="AM73" s="137"/>
    </row>
    <row r="74" spans="1:39">
      <c r="A74" s="165" t="s">
        <v>7374</v>
      </c>
      <c r="B74" s="165"/>
      <c r="C74" s="165"/>
      <c r="D74" s="165"/>
      <c r="E74" s="165"/>
      <c r="F74" s="165"/>
      <c r="G74" s="165"/>
      <c r="H74" s="165"/>
      <c r="I74" s="165"/>
      <c r="J74" s="165"/>
      <c r="K74" s="165"/>
      <c r="L74" s="165"/>
      <c r="M74" s="165"/>
      <c r="N74" s="165"/>
      <c r="O74" s="165"/>
      <c r="P74" s="165"/>
      <c r="Q74" s="165"/>
      <c r="R74" s="165"/>
      <c r="S74" s="165"/>
      <c r="T74" s="165"/>
      <c r="U74" s="165"/>
      <c r="V74" s="165"/>
      <c r="W74" s="165"/>
      <c r="X74" s="165"/>
      <c r="Y74" s="165"/>
      <c r="Z74" s="165"/>
      <c r="AA74" s="137"/>
      <c r="AB74" s="137"/>
      <c r="AC74" s="137"/>
      <c r="AD74" s="137"/>
      <c r="AE74" s="137"/>
      <c r="AF74" s="137"/>
      <c r="AG74" s="137"/>
      <c r="AH74" s="137"/>
      <c r="AI74" s="137"/>
      <c r="AJ74" s="137"/>
      <c r="AK74" s="137"/>
      <c r="AL74" s="137"/>
      <c r="AM74" s="137"/>
    </row>
    <row r="75" spans="1:39">
      <c r="A75" s="165" t="s">
        <v>7375</v>
      </c>
      <c r="B75" s="165"/>
      <c r="C75" s="165"/>
      <c r="D75" s="165"/>
      <c r="E75" s="165"/>
      <c r="F75" s="165"/>
      <c r="G75" s="165"/>
      <c r="H75" s="165"/>
      <c r="I75" s="165"/>
      <c r="J75" s="165"/>
      <c r="K75" s="165"/>
      <c r="L75" s="165"/>
      <c r="M75" s="165"/>
      <c r="N75" s="165"/>
      <c r="O75" s="165"/>
      <c r="P75" s="165"/>
      <c r="Q75" s="165"/>
      <c r="R75" s="165"/>
      <c r="S75" s="165"/>
      <c r="T75" s="165"/>
      <c r="U75" s="165"/>
      <c r="V75" s="165"/>
      <c r="W75" s="165"/>
      <c r="X75" s="165"/>
      <c r="Y75" s="165"/>
      <c r="Z75" s="165"/>
      <c r="AA75" s="137"/>
      <c r="AB75" s="137"/>
      <c r="AC75" s="137"/>
      <c r="AD75" s="137"/>
      <c r="AE75" s="137"/>
      <c r="AF75" s="137"/>
      <c r="AG75" s="137"/>
      <c r="AH75" s="137"/>
      <c r="AI75" s="137"/>
      <c r="AJ75" s="137"/>
      <c r="AK75" s="137"/>
      <c r="AL75" s="137"/>
      <c r="AM75" s="137"/>
    </row>
    <row r="76" spans="1:39">
      <c r="A76" s="165" t="s">
        <v>7376</v>
      </c>
      <c r="B76" s="165"/>
      <c r="C76" s="165"/>
      <c r="D76" s="165"/>
      <c r="E76" s="165"/>
      <c r="F76" s="165"/>
      <c r="G76" s="165"/>
      <c r="H76" s="165"/>
      <c r="I76" s="165"/>
      <c r="J76" s="165"/>
      <c r="K76" s="165"/>
      <c r="L76" s="165"/>
      <c r="M76" s="165"/>
      <c r="N76" s="165"/>
      <c r="O76" s="165"/>
      <c r="P76" s="165"/>
      <c r="Q76" s="165"/>
      <c r="R76" s="165"/>
      <c r="S76" s="165"/>
      <c r="T76" s="165"/>
      <c r="U76" s="165"/>
      <c r="V76" s="165"/>
      <c r="W76" s="165"/>
      <c r="X76" s="165"/>
      <c r="Y76" s="165"/>
      <c r="Z76" s="165"/>
      <c r="AA76" s="137"/>
      <c r="AB76" s="137"/>
      <c r="AC76" s="137"/>
      <c r="AD76" s="137"/>
      <c r="AE76" s="137"/>
      <c r="AF76" s="137"/>
      <c r="AG76" s="137"/>
      <c r="AH76" s="137"/>
      <c r="AI76" s="137"/>
      <c r="AJ76" s="137"/>
      <c r="AK76" s="137"/>
      <c r="AL76" s="137"/>
      <c r="AM76" s="137"/>
    </row>
    <row r="77" spans="1:39">
      <c r="A77" s="165" t="s">
        <v>7377</v>
      </c>
      <c r="B77" s="165"/>
      <c r="C77" s="165"/>
      <c r="D77" s="165"/>
      <c r="E77" s="165"/>
      <c r="F77" s="165"/>
      <c r="G77" s="165"/>
      <c r="H77" s="165"/>
      <c r="I77" s="165"/>
      <c r="J77" s="165"/>
      <c r="K77" s="165"/>
      <c r="L77" s="165"/>
      <c r="M77" s="165"/>
      <c r="N77" s="165"/>
      <c r="O77" s="165"/>
      <c r="P77" s="165"/>
      <c r="Q77" s="165"/>
      <c r="R77" s="165"/>
      <c r="S77" s="165"/>
      <c r="T77" s="165"/>
      <c r="U77" s="165"/>
      <c r="V77" s="165"/>
      <c r="W77" s="165"/>
      <c r="X77" s="165"/>
      <c r="Y77" s="165"/>
      <c r="Z77" s="165"/>
      <c r="AA77" s="122"/>
      <c r="AB77" s="122"/>
      <c r="AC77" s="122"/>
      <c r="AD77" s="122"/>
      <c r="AE77" s="122"/>
      <c r="AF77" s="122"/>
      <c r="AG77" s="122"/>
      <c r="AH77" s="122"/>
      <c r="AI77" s="122"/>
      <c r="AJ77" s="122"/>
      <c r="AK77" s="122"/>
      <c r="AL77" s="122"/>
      <c r="AM77" s="122"/>
    </row>
    <row r="78" spans="1:39">
      <c r="A78" s="161" t="s">
        <v>7378</v>
      </c>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22"/>
      <c r="AB78" s="122"/>
      <c r="AC78" s="122"/>
      <c r="AD78" s="122"/>
      <c r="AE78" s="122"/>
      <c r="AF78" s="122"/>
      <c r="AG78" s="122"/>
      <c r="AH78" s="122"/>
      <c r="AI78" s="122"/>
      <c r="AJ78" s="122"/>
      <c r="AK78" s="122"/>
      <c r="AL78" s="122"/>
      <c r="AM78" s="122"/>
    </row>
    <row r="79" spans="1:39">
      <c r="A79" s="165" t="s">
        <v>7379</v>
      </c>
      <c r="B79" s="165"/>
      <c r="C79" s="165"/>
      <c r="D79" s="165"/>
      <c r="E79" s="165"/>
      <c r="F79" s="165"/>
      <c r="G79" s="165"/>
      <c r="H79" s="165"/>
      <c r="I79" s="165"/>
      <c r="J79" s="165"/>
      <c r="K79" s="165"/>
      <c r="L79" s="165"/>
      <c r="M79" s="165"/>
      <c r="N79" s="165"/>
      <c r="O79" s="165"/>
      <c r="P79" s="165"/>
      <c r="Q79" s="165"/>
      <c r="R79" s="165"/>
      <c r="S79" s="165"/>
      <c r="T79" s="165"/>
      <c r="U79" s="165"/>
      <c r="V79" s="165"/>
      <c r="W79" s="165"/>
      <c r="X79" s="165"/>
      <c r="Y79" s="165"/>
      <c r="Z79" s="165"/>
      <c r="AA79" s="122"/>
      <c r="AB79" s="122"/>
      <c r="AC79" s="122"/>
      <c r="AD79" s="122"/>
      <c r="AE79" s="122"/>
      <c r="AF79" s="122"/>
      <c r="AG79" s="122"/>
      <c r="AH79" s="122"/>
      <c r="AI79" s="122"/>
      <c r="AJ79" s="122"/>
      <c r="AK79" s="122"/>
      <c r="AL79" s="122"/>
      <c r="AM79" s="122"/>
    </row>
  </sheetData>
  <mergeCells count="55">
    <mergeCell ref="A72:Z72"/>
    <mergeCell ref="A73:Z73"/>
    <mergeCell ref="A62:Z62"/>
    <mergeCell ref="A63:Z63"/>
    <mergeCell ref="A64:Z64"/>
    <mergeCell ref="A69:Z69"/>
    <mergeCell ref="A70:Z70"/>
    <mergeCell ref="A71:Z71"/>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47:Z47"/>
    <mergeCell ref="A34:Z34"/>
    <mergeCell ref="A32:Z32"/>
    <mergeCell ref="A38:Z38"/>
    <mergeCell ref="A39:Z39"/>
    <mergeCell ref="A37:Z37"/>
    <mergeCell ref="A36:Z36"/>
    <mergeCell ref="A31:Z31"/>
    <mergeCell ref="A33:Z33"/>
    <mergeCell ref="A1:AN1"/>
    <mergeCell ref="A26:Z26"/>
    <mergeCell ref="A27:Z27"/>
    <mergeCell ref="A28:Z28"/>
    <mergeCell ref="A29:Z29"/>
    <mergeCell ref="A30:Z3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7033</v>
      </c>
      <c r="B3">
        <v>2021</v>
      </c>
    </row>
    <row r="4" spans="1:2">
      <c r="A4" t="s">
        <v>7034</v>
      </c>
      <c r="B4">
        <v>0.8</v>
      </c>
    </row>
    <row r="5" spans="1:2">
      <c r="A5" t="s">
        <v>1854</v>
      </c>
      <c r="B5">
        <v>0.2</v>
      </c>
    </row>
    <row r="6" spans="1:2">
      <c r="A6" t="s">
        <v>1855</v>
      </c>
      <c r="B6">
        <v>0.5</v>
      </c>
    </row>
    <row r="7" spans="1:2">
      <c r="A7" t="s">
        <v>1868</v>
      </c>
      <c r="B7">
        <v>0</v>
      </c>
    </row>
    <row r="8" spans="1:2">
      <c r="A8" t="s">
        <v>1857</v>
      </c>
      <c r="B8">
        <v>0</v>
      </c>
    </row>
    <row r="9" spans="1:2">
      <c r="A9" t="s">
        <v>7035</v>
      </c>
      <c r="B9">
        <v>0.1</v>
      </c>
    </row>
    <row r="10" spans="1:2">
      <c r="A10" t="s">
        <v>1854</v>
      </c>
      <c r="B10">
        <v>0</v>
      </c>
    </row>
    <row r="11" spans="1:2">
      <c r="A11" t="s">
        <v>1855</v>
      </c>
      <c r="B11">
        <v>0</v>
      </c>
    </row>
    <row r="12" spans="1:2">
      <c r="A12" t="s">
        <v>1865</v>
      </c>
      <c r="B12">
        <v>0.1</v>
      </c>
    </row>
    <row r="13" spans="1:2">
      <c r="A13" t="s">
        <v>7036</v>
      </c>
      <c r="B13">
        <v>0</v>
      </c>
    </row>
    <row r="14" spans="1:2">
      <c r="A14" t="s">
        <v>1869</v>
      </c>
      <c r="B14">
        <v>0.1</v>
      </c>
    </row>
    <row r="15" spans="1:2">
      <c r="A15" t="s">
        <v>7140</v>
      </c>
      <c r="B15">
        <v>1.6</v>
      </c>
    </row>
    <row r="16" spans="1:2">
      <c r="A16" t="s">
        <v>1870</v>
      </c>
      <c r="B16">
        <v>0.5</v>
      </c>
    </row>
    <row r="17" spans="1:2">
      <c r="A17" t="s">
        <v>7141</v>
      </c>
      <c r="B17">
        <v>0.1</v>
      </c>
    </row>
    <row r="18" spans="1:2">
      <c r="A18" t="s">
        <v>1871</v>
      </c>
      <c r="B18">
        <v>0</v>
      </c>
    </row>
    <row r="19" spans="1:2">
      <c r="A19" t="s">
        <v>7142</v>
      </c>
      <c r="B19">
        <v>0.1</v>
      </c>
    </row>
    <row r="20" spans="1:2">
      <c r="A20" t="s">
        <v>7143</v>
      </c>
      <c r="B20">
        <v>0.2</v>
      </c>
    </row>
    <row r="21" spans="1:2">
      <c r="A21" t="s">
        <v>7144</v>
      </c>
      <c r="B21">
        <v>0.7</v>
      </c>
    </row>
    <row r="22" spans="1:2">
      <c r="A22" t="s">
        <v>1809</v>
      </c>
      <c r="B22">
        <v>2.6</v>
      </c>
    </row>
    <row r="23" spans="1:2">
      <c r="A23" t="s">
        <v>1811</v>
      </c>
    </row>
    <row r="24" spans="1:2">
      <c r="A24" t="s">
        <v>1872</v>
      </c>
    </row>
    <row r="25" spans="1:2">
      <c r="A25" t="s">
        <v>7145</v>
      </c>
    </row>
    <row r="26" spans="1:2">
      <c r="A26" t="s">
        <v>7146</v>
      </c>
    </row>
    <row r="27" spans="1:2">
      <c r="A27" t="s">
        <v>7147</v>
      </c>
    </row>
    <row r="28" spans="1:2">
      <c r="A28" t="s">
        <v>7148</v>
      </c>
    </row>
    <row r="29" spans="1:2">
      <c r="A29" t="s">
        <v>7149</v>
      </c>
    </row>
    <row r="30" spans="1:2">
      <c r="A30" t="s">
        <v>7150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7033</v>
      </c>
      <c r="B3">
        <v>2021</v>
      </c>
    </row>
    <row r="4" spans="1:2">
      <c r="A4" t="s">
        <v>7034</v>
      </c>
      <c r="B4">
        <v>6</v>
      </c>
    </row>
    <row r="5" spans="1:2">
      <c r="A5" t="s">
        <v>1854</v>
      </c>
      <c r="B5">
        <v>1.9</v>
      </c>
    </row>
    <row r="6" spans="1:2">
      <c r="A6" t="s">
        <v>1855</v>
      </c>
      <c r="B6">
        <v>3.9</v>
      </c>
    </row>
    <row r="7" spans="1:2">
      <c r="A7" t="s">
        <v>1868</v>
      </c>
      <c r="B7">
        <v>0.1</v>
      </c>
    </row>
    <row r="8" spans="1:2">
      <c r="A8" t="s">
        <v>1857</v>
      </c>
      <c r="B8">
        <v>0.1</v>
      </c>
    </row>
    <row r="9" spans="1:2">
      <c r="A9" t="s">
        <v>7035</v>
      </c>
      <c r="B9">
        <v>3.3</v>
      </c>
    </row>
    <row r="10" spans="1:2">
      <c r="A10" t="s">
        <v>1854</v>
      </c>
      <c r="B10" t="s">
        <v>1799</v>
      </c>
    </row>
    <row r="11" spans="1:2">
      <c r="A11" t="s">
        <v>1855</v>
      </c>
      <c r="B11">
        <v>0.3</v>
      </c>
    </row>
    <row r="12" spans="1:2">
      <c r="A12" t="s">
        <v>1865</v>
      </c>
      <c r="B12">
        <v>2.7</v>
      </c>
    </row>
    <row r="13" spans="1:2">
      <c r="A13" t="s">
        <v>7036</v>
      </c>
      <c r="B13">
        <v>0.3</v>
      </c>
    </row>
    <row r="14" spans="1:2">
      <c r="A14" t="s">
        <v>1869</v>
      </c>
      <c r="B14" t="s">
        <v>1799</v>
      </c>
    </row>
    <row r="15" spans="1:2">
      <c r="A15" t="s">
        <v>7140</v>
      </c>
      <c r="B15">
        <v>7.3</v>
      </c>
    </row>
    <row r="16" spans="1:2">
      <c r="A16" t="s">
        <v>1870</v>
      </c>
      <c r="B16">
        <v>0.3</v>
      </c>
    </row>
    <row r="17" spans="1:2">
      <c r="A17" t="s">
        <v>7151</v>
      </c>
      <c r="B17">
        <v>0.2</v>
      </c>
    </row>
    <row r="18" spans="1:2">
      <c r="A18" t="s">
        <v>1874</v>
      </c>
      <c r="B18">
        <v>1.3</v>
      </c>
    </row>
    <row r="19" spans="1:2">
      <c r="A19" t="s">
        <v>7142</v>
      </c>
      <c r="B19">
        <v>1</v>
      </c>
    </row>
    <row r="20" spans="1:2">
      <c r="A20" t="s">
        <v>7143</v>
      </c>
      <c r="B20">
        <v>1.7</v>
      </c>
    </row>
    <row r="21" spans="1:2">
      <c r="A21" t="s">
        <v>7144</v>
      </c>
      <c r="B21">
        <v>2.9</v>
      </c>
    </row>
    <row r="22" spans="1:2">
      <c r="A22" t="s">
        <v>1809</v>
      </c>
      <c r="B22">
        <v>16.7</v>
      </c>
    </row>
    <row r="23" spans="1:2">
      <c r="A23" t="s">
        <v>1811</v>
      </c>
    </row>
    <row r="24" spans="1:2">
      <c r="A24" t="s">
        <v>1872</v>
      </c>
    </row>
    <row r="25" spans="1:2">
      <c r="A25" t="s">
        <v>7145</v>
      </c>
    </row>
    <row r="26" spans="1:2">
      <c r="A26" t="s">
        <v>7146</v>
      </c>
    </row>
    <row r="27" spans="1:2">
      <c r="A27" t="s">
        <v>7152</v>
      </c>
    </row>
    <row r="28" spans="1:2">
      <c r="A28" t="s">
        <v>7148</v>
      </c>
    </row>
    <row r="29" spans="1:2">
      <c r="A29" t="s">
        <v>7149</v>
      </c>
    </row>
    <row r="30" spans="1:2">
      <c r="A30" t="s">
        <v>7150</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7154</v>
      </c>
      <c r="AM2" t="s">
        <v>6902</v>
      </c>
    </row>
    <row r="3" spans="2:39">
      <c r="AJ3" s="61" t="s">
        <v>7091</v>
      </c>
      <c r="AK3" s="61" t="s">
        <v>7092</v>
      </c>
    </row>
    <row r="4" spans="2:39">
      <c r="C4" t="s">
        <v>7093</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7094</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3">
        <f>SUM(AH5:AH6)/25</f>
        <v>3.7719999999999998</v>
      </c>
      <c r="AJ5" t="s">
        <v>6882</v>
      </c>
      <c r="AK5" t="s">
        <v>1713</v>
      </c>
      <c r="AL5">
        <f>SUMIFS(AH5:AH13,AJ5:AJ13,AJ5)</f>
        <v>108.6</v>
      </c>
    </row>
    <row r="6" spans="2:39">
      <c r="C6" t="s">
        <v>7095</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4">
        <f>AH6/AH14</f>
        <v>0.51874310915104738</v>
      </c>
      <c r="AJ6" t="s">
        <v>6882</v>
      </c>
      <c r="AK6" t="s">
        <v>1713</v>
      </c>
      <c r="AL6">
        <f>SUMIFS(AH5:AH13,AJ5:AJ13,AJ11)</f>
        <v>72.8</v>
      </c>
    </row>
    <row r="7" spans="2:39">
      <c r="C7" s="62" t="s">
        <v>7096</v>
      </c>
      <c r="D7" s="62">
        <v>37.5</v>
      </c>
      <c r="E7" s="62">
        <v>41.4</v>
      </c>
      <c r="F7" s="62">
        <v>41</v>
      </c>
      <c r="G7" s="62">
        <v>42.1</v>
      </c>
      <c r="H7" s="62">
        <v>44.1</v>
      </c>
      <c r="I7" s="62">
        <v>41.9</v>
      </c>
      <c r="J7" s="62">
        <v>44.4</v>
      </c>
      <c r="K7" s="62">
        <v>46.6</v>
      </c>
      <c r="L7" s="62">
        <v>47.4</v>
      </c>
      <c r="M7" s="62">
        <v>46.2</v>
      </c>
      <c r="N7" s="62">
        <v>47.3</v>
      </c>
      <c r="O7" s="62">
        <v>51.7</v>
      </c>
      <c r="P7" s="62">
        <v>52.3</v>
      </c>
      <c r="Q7" s="62">
        <v>54.3</v>
      </c>
      <c r="R7" s="62">
        <v>55.4</v>
      </c>
      <c r="S7" s="62">
        <v>56.8</v>
      </c>
      <c r="T7" s="62">
        <v>60.6</v>
      </c>
      <c r="U7" s="62">
        <v>62.2</v>
      </c>
      <c r="V7" s="62">
        <v>64.900000000000006</v>
      </c>
      <c r="W7" s="62">
        <v>64</v>
      </c>
      <c r="X7" s="62">
        <v>62.6</v>
      </c>
      <c r="Y7" s="62">
        <v>60.9</v>
      </c>
      <c r="Z7" s="62">
        <v>61.6</v>
      </c>
      <c r="AA7" s="62">
        <v>61</v>
      </c>
      <c r="AB7" s="62">
        <v>56.9</v>
      </c>
      <c r="AC7" s="62">
        <v>58.8</v>
      </c>
      <c r="AD7" s="62">
        <v>59.9</v>
      </c>
      <c r="AE7" s="62">
        <v>62.9</v>
      </c>
      <c r="AF7" s="62">
        <v>59.4</v>
      </c>
      <c r="AG7" s="62">
        <v>53.8</v>
      </c>
      <c r="AH7" s="62">
        <v>50</v>
      </c>
    </row>
    <row r="8" spans="2:39">
      <c r="C8" s="62" t="s">
        <v>7097</v>
      </c>
      <c r="D8" s="62">
        <v>18.5</v>
      </c>
      <c r="E8" s="62">
        <v>19.2</v>
      </c>
      <c r="F8" s="62">
        <v>19.7</v>
      </c>
      <c r="G8" s="62">
        <v>20.100000000000001</v>
      </c>
      <c r="H8" s="62">
        <v>20.7</v>
      </c>
      <c r="I8" s="62">
        <v>21</v>
      </c>
      <c r="J8" s="62">
        <v>21.6</v>
      </c>
      <c r="K8" s="62">
        <v>21.8</v>
      </c>
      <c r="L8" s="62">
        <v>21.8</v>
      </c>
      <c r="M8" s="62">
        <v>21.4</v>
      </c>
      <c r="N8" s="62">
        <v>22.1</v>
      </c>
      <c r="O8" s="62">
        <v>22.5</v>
      </c>
      <c r="P8" s="62">
        <v>22.5</v>
      </c>
      <c r="Q8" s="62">
        <v>22.9</v>
      </c>
      <c r="R8" s="62">
        <v>23.6</v>
      </c>
      <c r="S8" s="62">
        <v>24</v>
      </c>
      <c r="T8" s="62">
        <v>24.5</v>
      </c>
      <c r="U8" s="62">
        <v>25.9</v>
      </c>
      <c r="V8" s="62">
        <v>27.7</v>
      </c>
      <c r="W8" s="62">
        <v>28.1</v>
      </c>
      <c r="X8" s="62">
        <v>28.9</v>
      </c>
      <c r="Y8" s="62">
        <v>31.1</v>
      </c>
      <c r="Z8" s="62">
        <v>32.6</v>
      </c>
      <c r="AA8" s="62">
        <v>33.299999999999997</v>
      </c>
      <c r="AB8" s="62">
        <v>34.9</v>
      </c>
      <c r="AC8" s="62">
        <v>40.799999999999997</v>
      </c>
      <c r="AD8" s="62">
        <v>42.9</v>
      </c>
      <c r="AE8" s="62">
        <v>43.3</v>
      </c>
      <c r="AF8" s="62">
        <v>44.6</v>
      </c>
      <c r="AG8" s="62">
        <v>42.6</v>
      </c>
      <c r="AH8" s="62">
        <v>43.4</v>
      </c>
    </row>
    <row r="9" spans="2:39">
      <c r="C9" s="62" t="s">
        <v>7098</v>
      </c>
      <c r="D9" s="62">
        <v>4.3</v>
      </c>
      <c r="E9" s="62">
        <v>4.4000000000000004</v>
      </c>
      <c r="F9" s="62">
        <v>4.4000000000000004</v>
      </c>
      <c r="G9" s="62">
        <v>4.5</v>
      </c>
      <c r="H9" s="62">
        <v>4.7</v>
      </c>
      <c r="I9" s="62">
        <v>4.8</v>
      </c>
      <c r="J9" s="62">
        <v>4.8</v>
      </c>
      <c r="K9" s="62">
        <v>5</v>
      </c>
      <c r="L9" s="62">
        <v>4.8</v>
      </c>
      <c r="M9" s="62">
        <v>4.5</v>
      </c>
      <c r="N9" s="62">
        <v>4.8</v>
      </c>
      <c r="O9" s="62">
        <v>4.8</v>
      </c>
      <c r="P9" s="62">
        <v>4.8</v>
      </c>
      <c r="Q9" s="62">
        <v>4.5999999999999996</v>
      </c>
      <c r="R9" s="62">
        <v>4.5</v>
      </c>
      <c r="S9" s="62">
        <v>1.8</v>
      </c>
      <c r="T9" s="62">
        <v>4.5</v>
      </c>
      <c r="U9" s="62">
        <v>4</v>
      </c>
      <c r="V9" s="62">
        <v>3.8</v>
      </c>
      <c r="W9" s="62">
        <v>3.5</v>
      </c>
      <c r="X9" s="62">
        <v>1.6</v>
      </c>
      <c r="Y9" s="62">
        <v>1.4</v>
      </c>
      <c r="Z9" s="62">
        <v>1.3</v>
      </c>
      <c r="AA9" s="62">
        <v>1</v>
      </c>
      <c r="AB9" s="62">
        <v>0.8</v>
      </c>
      <c r="AC9" s="62">
        <v>0.9</v>
      </c>
      <c r="AD9" s="62">
        <v>0.7</v>
      </c>
      <c r="AE9" s="62">
        <v>0.8</v>
      </c>
      <c r="AF9" s="62">
        <v>0.7</v>
      </c>
      <c r="AG9" s="62">
        <v>0.9</v>
      </c>
      <c r="AH9" s="62">
        <v>0.7</v>
      </c>
      <c r="AI9" s="33">
        <f>SUM(AH10:AH13)/25</f>
        <v>3.484</v>
      </c>
    </row>
    <row r="10" spans="2:39">
      <c r="C10" t="s">
        <v>7099</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4">
        <f>SUM(AH10:AH13)/AH14</f>
        <v>0.48015435501653797</v>
      </c>
      <c r="AJ10" t="s">
        <v>6882</v>
      </c>
      <c r="AK10" t="s">
        <v>1713</v>
      </c>
    </row>
    <row r="11" spans="2:39">
      <c r="C11" t="s">
        <v>7100</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6902</v>
      </c>
      <c r="AK11" t="s">
        <v>1713</v>
      </c>
    </row>
    <row r="12" spans="2:39">
      <c r="C12" t="s">
        <v>7101</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6902</v>
      </c>
      <c r="AK12" t="s">
        <v>1713</v>
      </c>
    </row>
    <row r="13" spans="2:39">
      <c r="C13" t="s">
        <v>7102</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6902</v>
      </c>
      <c r="AK13" t="s">
        <v>1713</v>
      </c>
    </row>
    <row r="14" spans="2:39">
      <c r="C14" s="63" t="s">
        <v>1809</v>
      </c>
      <c r="D14" s="63">
        <v>195.5</v>
      </c>
      <c r="E14" s="63">
        <v>199.1</v>
      </c>
      <c r="F14" s="63">
        <v>197.7</v>
      </c>
      <c r="G14" s="63">
        <v>197.5</v>
      </c>
      <c r="H14" s="63">
        <v>199.2</v>
      </c>
      <c r="I14" s="63">
        <v>191.1</v>
      </c>
      <c r="J14" s="63">
        <v>188.9</v>
      </c>
      <c r="K14" s="63">
        <v>189.9</v>
      </c>
      <c r="L14" s="63">
        <v>185.6</v>
      </c>
      <c r="M14" s="63">
        <v>181</v>
      </c>
      <c r="N14" s="63">
        <v>182</v>
      </c>
      <c r="O14" s="63">
        <v>184.5</v>
      </c>
      <c r="P14" s="63">
        <v>181.1</v>
      </c>
      <c r="Q14" s="63">
        <v>179.6</v>
      </c>
      <c r="R14" s="63">
        <v>179.6</v>
      </c>
      <c r="S14" s="63">
        <v>177.5</v>
      </c>
      <c r="T14" s="63">
        <v>182.1</v>
      </c>
      <c r="U14" s="63">
        <v>179.9</v>
      </c>
      <c r="V14" s="63">
        <v>182.2</v>
      </c>
      <c r="W14" s="63">
        <v>173.5</v>
      </c>
      <c r="X14" s="63">
        <v>168.6</v>
      </c>
      <c r="Y14" s="63">
        <v>166.1</v>
      </c>
      <c r="Z14" s="63">
        <v>165.5</v>
      </c>
      <c r="AA14" s="63">
        <v>167.9</v>
      </c>
      <c r="AB14" s="63">
        <v>165</v>
      </c>
      <c r="AC14" s="63">
        <v>184.5</v>
      </c>
      <c r="AD14" s="63">
        <v>186.2</v>
      </c>
      <c r="AE14" s="63">
        <v>194.3</v>
      </c>
      <c r="AF14" s="63">
        <v>193.6</v>
      </c>
      <c r="AG14" s="63">
        <v>185.3</v>
      </c>
      <c r="AH14" s="63">
        <v>181.4</v>
      </c>
      <c r="AI14" s="29">
        <f>SUM(AI5,AI9)</f>
        <v>7.2560000000000002</v>
      </c>
    </row>
    <row r="15" spans="2:39">
      <c r="C15" t="s">
        <v>7103</v>
      </c>
      <c r="AJ15">
        <f>SUM(AH5:AH13)-SUM(AH7:AH9)</f>
        <v>181.39999999999998</v>
      </c>
    </row>
    <row r="17" spans="2:37">
      <c r="B17" t="s">
        <v>7153</v>
      </c>
    </row>
    <row r="19" spans="2:37">
      <c r="C19" t="s">
        <v>7093</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7094</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6882</v>
      </c>
      <c r="AK20" t="s">
        <v>1702</v>
      </c>
    </row>
    <row r="21" spans="2:37">
      <c r="C21" t="s">
        <v>7095</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6882</v>
      </c>
      <c r="AK21" t="s">
        <v>1702</v>
      </c>
    </row>
    <row r="22" spans="2:37">
      <c r="C22" t="s">
        <v>7099</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6882</v>
      </c>
      <c r="AK22" t="s">
        <v>1702</v>
      </c>
    </row>
    <row r="23" spans="2:37">
      <c r="C23" t="s">
        <v>7100</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6902</v>
      </c>
      <c r="AK23" t="s">
        <v>1702</v>
      </c>
    </row>
    <row r="24" spans="2:37">
      <c r="C24" t="s">
        <v>7101</v>
      </c>
      <c r="D24">
        <v>0.1</v>
      </c>
      <c r="E24">
        <v>0.1</v>
      </c>
      <c r="F24">
        <v>0.1</v>
      </c>
      <c r="G24">
        <v>0.1</v>
      </c>
      <c r="H24">
        <v>0.1</v>
      </c>
      <c r="I24" t="s">
        <v>7104</v>
      </c>
      <c r="J24" t="s">
        <v>7104</v>
      </c>
      <c r="K24" t="s">
        <v>7104</v>
      </c>
      <c r="L24" t="s">
        <v>7104</v>
      </c>
      <c r="M24" t="s">
        <v>7104</v>
      </c>
      <c r="N24" t="s">
        <v>7104</v>
      </c>
      <c r="O24" t="s">
        <v>7104</v>
      </c>
      <c r="P24" t="s">
        <v>7104</v>
      </c>
      <c r="Q24" t="s">
        <v>7104</v>
      </c>
      <c r="R24" t="s">
        <v>7104</v>
      </c>
      <c r="S24" t="s">
        <v>7104</v>
      </c>
      <c r="T24" t="s">
        <v>7104</v>
      </c>
      <c r="U24" t="s">
        <v>7104</v>
      </c>
      <c r="V24" t="s">
        <v>7104</v>
      </c>
      <c r="W24" t="s">
        <v>7104</v>
      </c>
      <c r="X24" t="s">
        <v>7104</v>
      </c>
      <c r="Y24" t="s">
        <v>7104</v>
      </c>
      <c r="Z24" t="s">
        <v>7104</v>
      </c>
      <c r="AA24" t="s">
        <v>7104</v>
      </c>
      <c r="AB24" t="s">
        <v>7104</v>
      </c>
      <c r="AC24">
        <v>0</v>
      </c>
      <c r="AD24">
        <v>0</v>
      </c>
      <c r="AE24">
        <v>0</v>
      </c>
      <c r="AF24">
        <v>0</v>
      </c>
      <c r="AG24">
        <v>0</v>
      </c>
      <c r="AH24">
        <v>0</v>
      </c>
      <c r="AJ24" t="s">
        <v>6902</v>
      </c>
      <c r="AK24" t="s">
        <v>1702</v>
      </c>
    </row>
    <row r="25" spans="2:37">
      <c r="C25" t="s">
        <v>7102</v>
      </c>
      <c r="D25" t="s">
        <v>7105</v>
      </c>
      <c r="E25" t="s">
        <v>7104</v>
      </c>
      <c r="F25" t="s">
        <v>7104</v>
      </c>
      <c r="G25" t="s">
        <v>7104</v>
      </c>
      <c r="H25" t="s">
        <v>7104</v>
      </c>
      <c r="I25" t="s">
        <v>7104</v>
      </c>
      <c r="J25" t="s">
        <v>7104</v>
      </c>
      <c r="K25" t="s">
        <v>7104</v>
      </c>
      <c r="L25" t="s">
        <v>7104</v>
      </c>
      <c r="M25" t="s">
        <v>7104</v>
      </c>
      <c r="N25" t="s">
        <v>7104</v>
      </c>
      <c r="O25" t="s">
        <v>7104</v>
      </c>
      <c r="P25" t="s">
        <v>7104</v>
      </c>
      <c r="Q25" t="s">
        <v>7104</v>
      </c>
      <c r="R25" t="s">
        <v>7104</v>
      </c>
      <c r="S25" t="s">
        <v>7104</v>
      </c>
      <c r="T25" t="s">
        <v>7104</v>
      </c>
      <c r="U25" t="s">
        <v>7104</v>
      </c>
      <c r="V25" t="s">
        <v>7104</v>
      </c>
      <c r="W25" t="s">
        <v>7104</v>
      </c>
      <c r="X25" t="s">
        <v>7104</v>
      </c>
      <c r="Y25" t="s">
        <v>7104</v>
      </c>
      <c r="Z25" t="s">
        <v>7104</v>
      </c>
      <c r="AA25" t="s">
        <v>7104</v>
      </c>
      <c r="AB25" t="s">
        <v>7104</v>
      </c>
      <c r="AC25">
        <v>0</v>
      </c>
      <c r="AD25">
        <v>0</v>
      </c>
      <c r="AE25">
        <v>0</v>
      </c>
      <c r="AF25">
        <v>0</v>
      </c>
      <c r="AG25">
        <v>0</v>
      </c>
      <c r="AH25">
        <v>0</v>
      </c>
      <c r="AJ25" t="s">
        <v>6902</v>
      </c>
      <c r="AK25" t="s">
        <v>1702</v>
      </c>
    </row>
    <row r="26" spans="2:37">
      <c r="C26" s="63" t="s">
        <v>7155</v>
      </c>
      <c r="D26" s="63">
        <v>31.9</v>
      </c>
      <c r="E26" s="63">
        <v>31</v>
      </c>
      <c r="F26" s="63">
        <v>30.9</v>
      </c>
      <c r="G26" s="63">
        <v>30.6</v>
      </c>
      <c r="H26" s="63">
        <v>30.5</v>
      </c>
      <c r="I26" s="63">
        <v>28.5</v>
      </c>
      <c r="J26" s="63">
        <v>26.7</v>
      </c>
      <c r="K26" s="63">
        <v>26.4</v>
      </c>
      <c r="L26" s="63">
        <v>24.2</v>
      </c>
      <c r="M26" s="63">
        <v>24.9</v>
      </c>
      <c r="N26" s="63">
        <v>25.1</v>
      </c>
      <c r="O26" s="63">
        <v>24.8</v>
      </c>
      <c r="P26" s="63">
        <v>25.3</v>
      </c>
      <c r="Q26" s="63">
        <v>24.8</v>
      </c>
      <c r="R26" s="63">
        <v>24.9</v>
      </c>
      <c r="S26" s="63">
        <v>24.9</v>
      </c>
      <c r="T26" s="63">
        <v>25.4</v>
      </c>
      <c r="U26" s="63">
        <v>25.8</v>
      </c>
      <c r="V26" s="63">
        <v>26.4</v>
      </c>
      <c r="W26" s="63">
        <v>25.5</v>
      </c>
      <c r="X26" s="63">
        <v>26</v>
      </c>
      <c r="Y26" s="63">
        <v>27.6</v>
      </c>
      <c r="Z26" s="63">
        <v>27</v>
      </c>
      <c r="AA26" s="63">
        <v>28.7</v>
      </c>
      <c r="AB26" s="63">
        <v>29.3</v>
      </c>
      <c r="AC26" s="63">
        <v>30.1</v>
      </c>
      <c r="AD26" s="63">
        <v>31.9</v>
      </c>
      <c r="AE26" s="63">
        <v>32.799999999999997</v>
      </c>
      <c r="AF26" s="63">
        <v>38.6</v>
      </c>
      <c r="AG26" s="63">
        <v>36.5</v>
      </c>
      <c r="AH26" s="63">
        <v>36.200000000000003</v>
      </c>
    </row>
    <row r="27" spans="2:37">
      <c r="C27" t="s">
        <v>1811</v>
      </c>
    </row>
    <row r="28" spans="2:37">
      <c r="C28" t="s">
        <v>7103</v>
      </c>
    </row>
    <row r="31" spans="2:37">
      <c r="AH31" s="44">
        <f>SUM(AH10:AH13)/AH14</f>
        <v>0.48015435501653797</v>
      </c>
    </row>
    <row r="32" spans="2:37">
      <c r="AH32" s="44">
        <f>AH6/AH14</f>
        <v>0.51874310915104738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heetViews>
  <sheetFormatPr defaultRowHeight="15"/>
  <cols>
    <col min="2" max="2" width="23.5703125" customWidth="1"/>
    <col min="5" max="5" width="17.85546875" customWidth="1"/>
  </cols>
  <sheetData>
    <row r="1" spans="1:5">
      <c r="A1" t="s">
        <v>1935</v>
      </c>
    </row>
    <row r="3" spans="1:5">
      <c r="B3" t="s">
        <v>1786</v>
      </c>
      <c r="C3">
        <v>2021</v>
      </c>
      <c r="E3" s="10" t="s">
        <v>1984</v>
      </c>
    </row>
    <row r="4" spans="1:5">
      <c r="B4" s="1" t="s">
        <v>1702</v>
      </c>
      <c r="C4">
        <v>168.9</v>
      </c>
    </row>
    <row r="5" spans="1:5">
      <c r="B5" t="s">
        <v>1936</v>
      </c>
      <c r="C5">
        <v>41.7</v>
      </c>
    </row>
    <row r="6" spans="1:5">
      <c r="B6" t="s">
        <v>1937</v>
      </c>
      <c r="C6">
        <v>38.4</v>
      </c>
      <c r="E6" t="s">
        <v>6893</v>
      </c>
    </row>
    <row r="7" spans="1:5">
      <c r="B7" t="s">
        <v>1938</v>
      </c>
      <c r="C7">
        <v>3.2</v>
      </c>
      <c r="E7" t="s">
        <v>6888</v>
      </c>
    </row>
    <row r="8" spans="1:5">
      <c r="B8" t="s">
        <v>1939</v>
      </c>
      <c r="C8">
        <v>41.3</v>
      </c>
      <c r="E8" t="s">
        <v>6892</v>
      </c>
    </row>
    <row r="9" spans="1:5">
      <c r="B9" t="s">
        <v>1940</v>
      </c>
      <c r="C9">
        <v>33.200000000000003</v>
      </c>
      <c r="E9" t="s">
        <v>6889</v>
      </c>
    </row>
    <row r="10" spans="1:5">
      <c r="B10" t="s">
        <v>1941</v>
      </c>
      <c r="C10">
        <v>12.2</v>
      </c>
      <c r="E10" t="s">
        <v>6889</v>
      </c>
    </row>
    <row r="11" spans="1:5">
      <c r="B11" t="s">
        <v>1942</v>
      </c>
      <c r="C11">
        <v>11.9</v>
      </c>
      <c r="E11" t="s">
        <v>6892</v>
      </c>
    </row>
    <row r="12" spans="1:5">
      <c r="B12" t="s">
        <v>1943</v>
      </c>
      <c r="C12">
        <v>8</v>
      </c>
      <c r="E12" t="s">
        <v>6892</v>
      </c>
    </row>
    <row r="13" spans="1:5">
      <c r="B13" t="s">
        <v>1945</v>
      </c>
      <c r="C13">
        <v>5</v>
      </c>
      <c r="E13" t="s">
        <v>6889</v>
      </c>
    </row>
    <row r="14" spans="1:5">
      <c r="B14" t="s">
        <v>1944</v>
      </c>
      <c r="C14">
        <v>5</v>
      </c>
      <c r="E14" t="s">
        <v>6889</v>
      </c>
    </row>
    <row r="15" spans="1:5">
      <c r="B15" t="s">
        <v>1950</v>
      </c>
      <c r="C15">
        <v>2</v>
      </c>
      <c r="E15" t="s">
        <v>6892</v>
      </c>
    </row>
    <row r="16" spans="1:5">
      <c r="B16" t="s">
        <v>1949</v>
      </c>
      <c r="C16">
        <v>1.5</v>
      </c>
      <c r="E16" s="1" t="s">
        <v>2385</v>
      </c>
    </row>
    <row r="17" spans="2:5">
      <c r="B17" t="s">
        <v>1947</v>
      </c>
      <c r="C17">
        <v>1.7</v>
      </c>
      <c r="E17" t="s">
        <v>6889</v>
      </c>
    </row>
    <row r="18" spans="2:5">
      <c r="B18" t="s">
        <v>1946</v>
      </c>
      <c r="C18">
        <v>1.6</v>
      </c>
      <c r="E18" t="s">
        <v>6893</v>
      </c>
    </row>
    <row r="19" spans="2:5">
      <c r="B19" t="s">
        <v>1948</v>
      </c>
      <c r="C19">
        <v>1.3</v>
      </c>
      <c r="E19" t="s">
        <v>6889</v>
      </c>
    </row>
    <row r="20" spans="2:5">
      <c r="B20" t="s">
        <v>1951</v>
      </c>
      <c r="C20">
        <v>1</v>
      </c>
      <c r="E20" t="s">
        <v>6889</v>
      </c>
    </row>
    <row r="21" spans="2:5">
      <c r="B21" t="s">
        <v>1952</v>
      </c>
      <c r="C21">
        <v>0.9</v>
      </c>
      <c r="E21" t="s">
        <v>6889</v>
      </c>
    </row>
    <row r="22" spans="2:5">
      <c r="B22" t="s">
        <v>1953</v>
      </c>
      <c r="C22">
        <v>0.5</v>
      </c>
      <c r="E22" s="1" t="s">
        <v>2385</v>
      </c>
    </row>
    <row r="23" spans="2:5">
      <c r="B23" t="s">
        <v>1954</v>
      </c>
      <c r="C23">
        <v>0.2</v>
      </c>
      <c r="E23" s="1" t="s">
        <v>2385</v>
      </c>
    </row>
    <row r="24" spans="2:5">
      <c r="B24" t="s">
        <v>1955</v>
      </c>
      <c r="C24" t="s">
        <v>1799</v>
      </c>
      <c r="E24" s="1" t="s">
        <v>2385</v>
      </c>
    </row>
    <row r="25" spans="2:5">
      <c r="B25" s="118" t="s">
        <v>1713</v>
      </c>
      <c r="C25" s="58">
        <v>0.3</v>
      </c>
    </row>
    <row r="26" spans="2:5">
      <c r="B26" t="s">
        <v>1940</v>
      </c>
      <c r="C26">
        <v>0.3</v>
      </c>
      <c r="E26" t="s">
        <v>6889</v>
      </c>
    </row>
    <row r="27" spans="2:5">
      <c r="B27" t="s">
        <v>1954</v>
      </c>
      <c r="C27" t="s">
        <v>1799</v>
      </c>
      <c r="E27" t="s">
        <v>6893</v>
      </c>
    </row>
    <row r="28" spans="2:5">
      <c r="B28" t="s">
        <v>1946</v>
      </c>
      <c r="C28" t="s">
        <v>1799</v>
      </c>
      <c r="E28" t="s">
        <v>6893</v>
      </c>
    </row>
    <row r="29" spans="2:5">
      <c r="B29" t="s">
        <v>1936</v>
      </c>
      <c r="C29" t="s">
        <v>1799</v>
      </c>
      <c r="E29" t="s">
        <v>6893</v>
      </c>
    </row>
    <row r="30" spans="2:5">
      <c r="B30" t="s">
        <v>1937</v>
      </c>
      <c r="C30" t="s">
        <v>1799</v>
      </c>
      <c r="E30" t="s">
        <v>6893</v>
      </c>
    </row>
    <row r="31" spans="2:5">
      <c r="B31" t="s">
        <v>1938</v>
      </c>
      <c r="C31">
        <v>0</v>
      </c>
      <c r="E31" t="s">
        <v>7086</v>
      </c>
    </row>
    <row r="32" spans="2:5">
      <c r="B32" s="1" t="s">
        <v>1714</v>
      </c>
      <c r="C32">
        <v>23.3</v>
      </c>
    </row>
    <row r="33" spans="2:5">
      <c r="B33" t="s">
        <v>1957</v>
      </c>
      <c r="C33">
        <v>9.3000000000000007</v>
      </c>
      <c r="E33" t="s">
        <v>6889</v>
      </c>
    </row>
    <row r="34" spans="2:5">
      <c r="B34" t="s">
        <v>1956</v>
      </c>
      <c r="C34">
        <v>8.3000000000000007</v>
      </c>
      <c r="E34" t="s">
        <v>6889</v>
      </c>
    </row>
    <row r="35" spans="2:5">
      <c r="B35" t="s">
        <v>7037</v>
      </c>
      <c r="C35">
        <v>4.2</v>
      </c>
      <c r="E35" t="s">
        <v>6889</v>
      </c>
    </row>
    <row r="36" spans="2:5">
      <c r="B36" t="s">
        <v>1958</v>
      </c>
      <c r="C36">
        <v>1.2</v>
      </c>
      <c r="E36" t="s">
        <v>6889</v>
      </c>
    </row>
    <row r="37" spans="2:5">
      <c r="B37" t="s">
        <v>1959</v>
      </c>
      <c r="C37">
        <v>0.3</v>
      </c>
      <c r="E37" s="1" t="s">
        <v>2385</v>
      </c>
    </row>
    <row r="38" spans="2:5">
      <c r="B38" s="1" t="s">
        <v>1960</v>
      </c>
      <c r="C38">
        <v>178.8</v>
      </c>
    </row>
    <row r="39" spans="2:5">
      <c r="B39" t="s">
        <v>7038</v>
      </c>
      <c r="C39">
        <v>176.2</v>
      </c>
      <c r="E39" t="s">
        <v>6889</v>
      </c>
    </row>
    <row r="40" spans="2:5">
      <c r="B40" t="s">
        <v>1961</v>
      </c>
      <c r="C40">
        <v>2.1</v>
      </c>
      <c r="E40" t="s">
        <v>6889</v>
      </c>
    </row>
    <row r="41" spans="2:5">
      <c r="B41" t="s">
        <v>1959</v>
      </c>
      <c r="C41">
        <v>0.4</v>
      </c>
      <c r="E41" s="1" t="s">
        <v>2385</v>
      </c>
    </row>
    <row r="42" spans="2:5">
      <c r="B42" t="s">
        <v>1955</v>
      </c>
      <c r="C42">
        <v>0.1</v>
      </c>
      <c r="E42" s="1" t="s">
        <v>2385</v>
      </c>
    </row>
    <row r="43" spans="2:5">
      <c r="B43" s="1" t="s">
        <v>1962</v>
      </c>
      <c r="C43">
        <v>4.4000000000000004</v>
      </c>
    </row>
    <row r="44" spans="2:5">
      <c r="B44" t="s">
        <v>1959</v>
      </c>
      <c r="C44">
        <v>2.7</v>
      </c>
      <c r="E44" s="1" t="s">
        <v>2385</v>
      </c>
    </row>
    <row r="45" spans="2:5">
      <c r="B45" t="s">
        <v>1949</v>
      </c>
      <c r="C45">
        <v>1.7</v>
      </c>
      <c r="E45" s="1" t="s">
        <v>2385</v>
      </c>
    </row>
    <row r="46" spans="2:5">
      <c r="B46" t="s">
        <v>1963</v>
      </c>
      <c r="C46">
        <v>0.1</v>
      </c>
      <c r="E46" t="s">
        <v>6889</v>
      </c>
    </row>
    <row r="47" spans="2:5">
      <c r="B47" t="s">
        <v>1965</v>
      </c>
      <c r="C47" t="s">
        <v>1799</v>
      </c>
      <c r="E47" t="s">
        <v>6889</v>
      </c>
    </row>
    <row r="48" spans="2:5">
      <c r="B48" s="1" t="s">
        <v>1964</v>
      </c>
      <c r="C48">
        <v>5.4</v>
      </c>
    </row>
    <row r="49" spans="2:5">
      <c r="B49" t="s">
        <v>1965</v>
      </c>
      <c r="C49">
        <v>3.8</v>
      </c>
      <c r="E49" t="s">
        <v>6889</v>
      </c>
    </row>
    <row r="50" spans="2:5">
      <c r="B50" t="s">
        <v>1955</v>
      </c>
      <c r="C50">
        <v>0.9</v>
      </c>
      <c r="E50" s="1" t="s">
        <v>2385</v>
      </c>
    </row>
    <row r="51" spans="2:5">
      <c r="B51" t="s">
        <v>1959</v>
      </c>
      <c r="C51">
        <v>0.7</v>
      </c>
      <c r="E51" t="s">
        <v>6889</v>
      </c>
    </row>
    <row r="52" spans="2:5">
      <c r="B52" s="1" t="s">
        <v>1966</v>
      </c>
      <c r="C52">
        <v>0.6</v>
      </c>
    </row>
    <row r="53" spans="2:5">
      <c r="B53" t="s">
        <v>1959</v>
      </c>
      <c r="C53">
        <v>0.6</v>
      </c>
      <c r="E53" s="1" t="s">
        <v>2385</v>
      </c>
    </row>
    <row r="54" spans="2:5">
      <c r="B54" s="1" t="s">
        <v>1809</v>
      </c>
      <c r="C54">
        <v>376.4</v>
      </c>
    </row>
    <row r="55" spans="2:5">
      <c r="B55" t="s">
        <v>1810</v>
      </c>
    </row>
    <row r="56" spans="2:5">
      <c r="B56" t="s">
        <v>1811</v>
      </c>
    </row>
    <row r="57" spans="2:5">
      <c r="B57" t="s">
        <v>1967</v>
      </c>
    </row>
    <row r="58" spans="2:5">
      <c r="B58" t="s">
        <v>1967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1970</v>
      </c>
    </row>
    <row r="3" spans="1:4">
      <c r="B3" t="s">
        <v>1786</v>
      </c>
      <c r="C3">
        <v>2021</v>
      </c>
      <c r="D3" t="s">
        <v>1984</v>
      </c>
    </row>
    <row r="4" spans="1:4">
      <c r="B4" s="1" t="s">
        <v>1702</v>
      </c>
      <c r="C4">
        <v>8.3000000000000007</v>
      </c>
      <c r="D4" s="1"/>
    </row>
    <row r="5" spans="1:4">
      <c r="B5" t="s">
        <v>1971</v>
      </c>
      <c r="C5">
        <v>5.2</v>
      </c>
      <c r="D5" t="s">
        <v>6880</v>
      </c>
    </row>
    <row r="6" spans="1:4">
      <c r="B6" t="s">
        <v>1972</v>
      </c>
      <c r="C6">
        <v>3</v>
      </c>
      <c r="D6" t="s">
        <v>6880</v>
      </c>
    </row>
    <row r="7" spans="1:4">
      <c r="B7" s="118" t="s">
        <v>1713</v>
      </c>
      <c r="C7" s="58">
        <v>278.2</v>
      </c>
    </row>
    <row r="8" spans="1:4">
      <c r="B8" t="s">
        <v>1973</v>
      </c>
      <c r="C8">
        <v>194.9</v>
      </c>
      <c r="D8" t="s">
        <v>6880</v>
      </c>
    </row>
    <row r="9" spans="1:4">
      <c r="B9" t="s">
        <v>1974</v>
      </c>
      <c r="C9">
        <v>66</v>
      </c>
      <c r="D9" t="s">
        <v>6880</v>
      </c>
    </row>
    <row r="10" spans="1:4">
      <c r="B10" t="s">
        <v>1975</v>
      </c>
      <c r="C10">
        <v>16.8</v>
      </c>
      <c r="D10" t="s">
        <v>6880</v>
      </c>
    </row>
    <row r="11" spans="1:4">
      <c r="B11" t="s">
        <v>1976</v>
      </c>
      <c r="C11">
        <v>0.5</v>
      </c>
      <c r="D11" t="s">
        <v>6880</v>
      </c>
    </row>
    <row r="12" spans="1:4">
      <c r="B12" s="1" t="s">
        <v>1714</v>
      </c>
      <c r="C12">
        <v>311.60000000000002</v>
      </c>
    </row>
    <row r="13" spans="1:4">
      <c r="B13" t="s">
        <v>1977</v>
      </c>
      <c r="C13">
        <v>294</v>
      </c>
      <c r="D13" t="s">
        <v>6880</v>
      </c>
    </row>
    <row r="14" spans="1:4">
      <c r="B14" t="s">
        <v>1974</v>
      </c>
      <c r="C14">
        <v>17.399999999999999</v>
      </c>
      <c r="D14" t="s">
        <v>6880</v>
      </c>
    </row>
    <row r="15" spans="1:4">
      <c r="B15" t="s">
        <v>1976</v>
      </c>
      <c r="C15">
        <v>0.2</v>
      </c>
      <c r="D15" t="s">
        <v>6880</v>
      </c>
    </row>
    <row r="16" spans="1:4">
      <c r="B16" t="s">
        <v>1809</v>
      </c>
      <c r="C16">
        <v>598.1</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election activeCell="C10" sqref="C10"/>
    </sheetView>
  </sheetViews>
  <sheetFormatPr defaultRowHeight="15"/>
  <cols>
    <col min="1" max="1" width="49" customWidth="1"/>
  </cols>
  <sheetData>
    <row r="1" spans="1:2">
      <c r="A1" t="s">
        <v>7081</v>
      </c>
    </row>
    <row r="2" spans="1:2">
      <c r="A2" s="1" t="s">
        <v>10700</v>
      </c>
    </row>
    <row r="3" spans="1:2">
      <c r="A3" t="s">
        <v>2001</v>
      </c>
      <c r="B3">
        <v>2021</v>
      </c>
    </row>
    <row r="4" spans="1:2">
      <c r="A4" t="s">
        <v>7039</v>
      </c>
      <c r="B4">
        <v>-823.8</v>
      </c>
    </row>
    <row r="5" spans="1:2">
      <c r="A5" t="s">
        <v>7040</v>
      </c>
      <c r="B5">
        <v>-844.2</v>
      </c>
    </row>
    <row r="6" spans="1:2">
      <c r="A6" t="s">
        <v>7041</v>
      </c>
      <c r="B6">
        <v>19.899999999999999</v>
      </c>
    </row>
    <row r="7" spans="1:2">
      <c r="A7" t="s">
        <v>7042</v>
      </c>
      <c r="B7">
        <v>0.4</v>
      </c>
    </row>
    <row r="8" spans="1:2">
      <c r="A8" t="s">
        <v>7043</v>
      </c>
      <c r="B8">
        <v>0.1</v>
      </c>
    </row>
    <row r="9" spans="1:2">
      <c r="A9" t="s">
        <v>7044</v>
      </c>
      <c r="B9">
        <v>-100.3</v>
      </c>
    </row>
    <row r="10" spans="1:2">
      <c r="A10" t="s">
        <v>7045</v>
      </c>
      <c r="B10">
        <v>-100.3</v>
      </c>
    </row>
    <row r="11" spans="1:2">
      <c r="A11" t="s">
        <v>7046</v>
      </c>
      <c r="B11">
        <v>-32</v>
      </c>
    </row>
    <row r="12" spans="1:2">
      <c r="A12" t="s">
        <v>7047</v>
      </c>
      <c r="B12">
        <v>-32</v>
      </c>
    </row>
    <row r="13" spans="1:2">
      <c r="A13" t="s">
        <v>7048</v>
      </c>
      <c r="B13">
        <v>34.9</v>
      </c>
    </row>
    <row r="14" spans="1:2">
      <c r="A14" t="s">
        <v>7049</v>
      </c>
      <c r="B14">
        <v>34.9</v>
      </c>
    </row>
    <row r="15" spans="1:2">
      <c r="A15" t="s">
        <v>7050</v>
      </c>
      <c r="B15">
        <v>11.5</v>
      </c>
    </row>
    <row r="16" spans="1:2">
      <c r="A16" t="s">
        <v>7047</v>
      </c>
      <c r="B16">
        <v>10.6</v>
      </c>
    </row>
    <row r="17" spans="1:2">
      <c r="A17" t="s">
        <v>7051</v>
      </c>
      <c r="B17">
        <v>0.9</v>
      </c>
    </row>
    <row r="18" spans="1:2">
      <c r="A18" t="s">
        <v>7052</v>
      </c>
      <c r="B18">
        <v>24.5</v>
      </c>
    </row>
    <row r="19" spans="1:2">
      <c r="A19" t="s">
        <v>7049</v>
      </c>
      <c r="B19">
        <v>24.5</v>
      </c>
    </row>
    <row r="20" spans="1:2">
      <c r="A20" t="s">
        <v>7053</v>
      </c>
      <c r="B20">
        <v>38.1</v>
      </c>
    </row>
    <row r="21" spans="1:2">
      <c r="A21" t="s">
        <v>7054</v>
      </c>
      <c r="B21">
        <v>0.5</v>
      </c>
    </row>
    <row r="22" spans="1:2">
      <c r="A22" t="s">
        <v>7055</v>
      </c>
      <c r="B22" t="s">
        <v>1799</v>
      </c>
    </row>
    <row r="23" spans="1:2">
      <c r="A23" t="s">
        <v>7056</v>
      </c>
      <c r="B23">
        <v>-11.1</v>
      </c>
    </row>
    <row r="24" spans="1:2">
      <c r="A24" t="s">
        <v>7057</v>
      </c>
      <c r="B24">
        <v>4.3</v>
      </c>
    </row>
    <row r="25" spans="1:2">
      <c r="A25" t="s">
        <v>7058</v>
      </c>
      <c r="B25">
        <v>0.1</v>
      </c>
    </row>
    <row r="26" spans="1:2">
      <c r="A26" t="s">
        <v>7059</v>
      </c>
      <c r="B26">
        <v>44.2</v>
      </c>
    </row>
    <row r="27" spans="1:2">
      <c r="A27" t="s">
        <v>7060</v>
      </c>
      <c r="B27">
        <v>0.7</v>
      </c>
    </row>
    <row r="28" spans="1:2">
      <c r="A28" t="s">
        <v>7061</v>
      </c>
      <c r="B28" t="s">
        <v>10699</v>
      </c>
    </row>
    <row r="29" spans="1:2">
      <c r="A29" t="s">
        <v>7062</v>
      </c>
      <c r="B29">
        <v>0.2</v>
      </c>
    </row>
    <row r="30" spans="1:2">
      <c r="A30" t="s">
        <v>7063</v>
      </c>
      <c r="B30">
        <v>0.3</v>
      </c>
    </row>
    <row r="31" spans="1:2">
      <c r="A31" t="s">
        <v>7064</v>
      </c>
      <c r="B31">
        <v>0.2</v>
      </c>
    </row>
    <row r="32" spans="1:2">
      <c r="A32" t="s">
        <v>7065</v>
      </c>
      <c r="B32">
        <v>-132.30000000000001</v>
      </c>
    </row>
    <row r="33" spans="1:2">
      <c r="A33" t="s">
        <v>7066</v>
      </c>
      <c r="B33">
        <v>15.4</v>
      </c>
    </row>
    <row r="34" spans="1:2">
      <c r="A34" t="s">
        <v>7067</v>
      </c>
      <c r="B34">
        <v>-137.80000000000001</v>
      </c>
    </row>
    <row r="35" spans="1:2">
      <c r="A35" t="s">
        <v>7068</v>
      </c>
      <c r="B35">
        <v>2.5</v>
      </c>
    </row>
    <row r="36" spans="1:2">
      <c r="A36" t="s">
        <v>7069</v>
      </c>
      <c r="B36">
        <v>-12.5</v>
      </c>
    </row>
    <row r="37" spans="1:2">
      <c r="A37" t="s">
        <v>7070</v>
      </c>
      <c r="B37">
        <v>68.2</v>
      </c>
    </row>
    <row r="38" spans="1:2">
      <c r="A38" t="s">
        <v>7049</v>
      </c>
      <c r="B38">
        <v>68.2</v>
      </c>
    </row>
    <row r="39" spans="1:2">
      <c r="A39" t="s">
        <v>7071</v>
      </c>
      <c r="B39">
        <v>72.900000000000006</v>
      </c>
    </row>
    <row r="40" spans="1:2">
      <c r="A40" t="s">
        <v>1713</v>
      </c>
      <c r="B40">
        <v>62.1</v>
      </c>
    </row>
    <row r="41" spans="1:2">
      <c r="A41" t="s">
        <v>1714</v>
      </c>
      <c r="B41">
        <v>10.7</v>
      </c>
    </row>
    <row r="42" spans="1:2">
      <c r="A42" t="s">
        <v>7072</v>
      </c>
      <c r="B42">
        <v>-983.4</v>
      </c>
    </row>
    <row r="43" spans="1:2">
      <c r="A43" s="12" t="s">
        <v>7073</v>
      </c>
      <c r="B43">
        <v>-910.6</v>
      </c>
    </row>
    <row r="44" spans="1:2">
      <c r="A44" t="s">
        <v>2003</v>
      </c>
    </row>
    <row r="45" spans="1:2">
      <c r="A45" t="s">
        <v>7074</v>
      </c>
    </row>
    <row r="46" spans="1:2">
      <c r="A46" t="s">
        <v>7075</v>
      </c>
    </row>
    <row r="47" spans="1:2">
      <c r="A47" t="s">
        <v>7076</v>
      </c>
    </row>
    <row r="48" spans="1:2">
      <c r="A48" t="s">
        <v>7077</v>
      </c>
    </row>
    <row r="49" spans="1:1">
      <c r="A49" t="s">
        <v>7078</v>
      </c>
    </row>
    <row r="50" spans="1:1">
      <c r="A50" t="s">
        <v>7156</v>
      </c>
    </row>
    <row r="51" spans="1:1">
      <c r="A51" t="s">
        <v>7079</v>
      </c>
    </row>
    <row r="52" spans="1:1">
      <c r="A52" t="s">
        <v>7080</v>
      </c>
    </row>
    <row r="53" spans="1:1">
      <c r="A53" t="s">
        <v>7157</v>
      </c>
    </row>
    <row r="54" spans="1:1">
      <c r="A54" t="s">
        <v>7158</v>
      </c>
    </row>
    <row r="55" spans="1:1">
      <c r="A55" t="s">
        <v>7159</v>
      </c>
    </row>
    <row r="56" spans="1:1">
      <c r="A56" t="s">
        <v>2002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1978</v>
      </c>
    </row>
    <row r="3" spans="1:4">
      <c r="B3" t="s">
        <v>1786</v>
      </c>
      <c r="C3">
        <v>2021</v>
      </c>
      <c r="D3" t="s">
        <v>1985</v>
      </c>
    </row>
    <row r="4" spans="1:4">
      <c r="B4" s="118" t="s">
        <v>1713</v>
      </c>
      <c r="C4" s="58">
        <v>146.4</v>
      </c>
    </row>
    <row r="5" spans="1:4">
      <c r="B5" t="s">
        <v>1979</v>
      </c>
      <c r="C5">
        <v>122.6</v>
      </c>
      <c r="D5" t="s">
        <v>6903</v>
      </c>
    </row>
    <row r="6" spans="1:4">
      <c r="B6" t="s">
        <v>1980</v>
      </c>
      <c r="C6">
        <v>21.1</v>
      </c>
      <c r="D6" t="s">
        <v>7087</v>
      </c>
    </row>
    <row r="7" spans="1:4">
      <c r="B7" t="s">
        <v>1981</v>
      </c>
      <c r="C7">
        <v>2.6</v>
      </c>
      <c r="D7" t="s">
        <v>7088</v>
      </c>
    </row>
    <row r="8" spans="1:4">
      <c r="B8" t="s">
        <v>7082</v>
      </c>
      <c r="C8">
        <v>0.2</v>
      </c>
      <c r="D8" t="s">
        <v>7089</v>
      </c>
    </row>
    <row r="9" spans="1:4" s="1" customFormat="1">
      <c r="B9" s="1" t="s">
        <v>1714</v>
      </c>
      <c r="C9">
        <v>22.7</v>
      </c>
    </row>
    <row r="10" spans="1:4">
      <c r="B10" t="s">
        <v>1980</v>
      </c>
      <c r="C10">
        <v>20.9</v>
      </c>
      <c r="D10" t="s">
        <v>7089</v>
      </c>
    </row>
    <row r="11" spans="1:4">
      <c r="B11" t="s">
        <v>1981</v>
      </c>
      <c r="C11">
        <v>1.8</v>
      </c>
      <c r="D11" t="s">
        <v>7090</v>
      </c>
    </row>
    <row r="12" spans="1:4">
      <c r="B12" t="s">
        <v>1809</v>
      </c>
      <c r="C12">
        <v>169.2</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0" t="s">
        <v>2004</v>
      </c>
      <c r="D3" s="50" t="s">
        <v>7160</v>
      </c>
      <c r="E3" s="50"/>
      <c r="F3" s="50"/>
      <c r="G3" s="50"/>
      <c r="H3" s="50"/>
    </row>
    <row r="4" spans="1:33" ht="15" customHeight="1">
      <c r="C4" s="50" t="s">
        <v>2005</v>
      </c>
      <c r="D4" s="50" t="s">
        <v>7161</v>
      </c>
      <c r="E4" s="50"/>
      <c r="F4" s="50"/>
      <c r="G4" s="50" t="s">
        <v>2006</v>
      </c>
      <c r="H4" s="50"/>
    </row>
    <row r="5" spans="1:33" ht="15" customHeight="1">
      <c r="C5" s="50" t="s">
        <v>2007</v>
      </c>
      <c r="D5" s="50"/>
      <c r="E5" s="50"/>
      <c r="F5" s="50"/>
      <c r="G5" s="50"/>
      <c r="H5" s="50"/>
    </row>
    <row r="6" spans="1:33" ht="15" customHeight="1">
      <c r="C6" s="50" t="s">
        <v>2008</v>
      </c>
      <c r="D6" s="50"/>
      <c r="E6" s="50" t="s">
        <v>7162</v>
      </c>
      <c r="F6" s="50"/>
      <c r="G6" s="50"/>
      <c r="H6" s="50"/>
    </row>
    <row r="10" spans="1:33" ht="15" customHeight="1">
      <c r="A10" s="51" t="s">
        <v>2009</v>
      </c>
      <c r="B10" s="15" t="s">
        <v>2010</v>
      </c>
      <c r="AG10" s="52" t="s">
        <v>6905</v>
      </c>
    </row>
    <row r="11" spans="1:33" ht="15" customHeight="1">
      <c r="B11" s="13" t="s">
        <v>2011</v>
      </c>
      <c r="AG11" s="52" t="s">
        <v>6906</v>
      </c>
    </row>
    <row r="12" spans="1:33" ht="15" customHeight="1">
      <c r="B12" s="13" t="s">
        <v>2012</v>
      </c>
      <c r="C12" s="53" t="s">
        <v>2012</v>
      </c>
      <c r="D12" s="53" t="s">
        <v>2012</v>
      </c>
      <c r="E12" s="53" t="s">
        <v>2012</v>
      </c>
      <c r="F12" s="53" t="s">
        <v>2012</v>
      </c>
      <c r="G12" s="53" t="s">
        <v>2012</v>
      </c>
      <c r="H12" s="53" t="s">
        <v>2012</v>
      </c>
      <c r="I12" s="53" t="s">
        <v>2012</v>
      </c>
      <c r="J12" s="53" t="s">
        <v>2012</v>
      </c>
      <c r="K12" s="53" t="s">
        <v>2012</v>
      </c>
      <c r="L12" s="53" t="s">
        <v>2012</v>
      </c>
      <c r="M12" s="53" t="s">
        <v>2012</v>
      </c>
      <c r="N12" s="53" t="s">
        <v>2012</v>
      </c>
      <c r="O12" s="53" t="s">
        <v>2012</v>
      </c>
      <c r="P12" s="53" t="s">
        <v>2012</v>
      </c>
      <c r="Q12" s="53" t="s">
        <v>2012</v>
      </c>
      <c r="R12" s="53" t="s">
        <v>2012</v>
      </c>
      <c r="S12" s="53" t="s">
        <v>2012</v>
      </c>
      <c r="T12" s="53" t="s">
        <v>2012</v>
      </c>
      <c r="U12" s="53" t="s">
        <v>2012</v>
      </c>
      <c r="V12" s="53" t="s">
        <v>2012</v>
      </c>
      <c r="W12" s="53" t="s">
        <v>2012</v>
      </c>
      <c r="X12" s="53" t="s">
        <v>2012</v>
      </c>
      <c r="Y12" s="53" t="s">
        <v>2012</v>
      </c>
      <c r="Z12" s="53" t="s">
        <v>2012</v>
      </c>
      <c r="AA12" s="53" t="s">
        <v>2012</v>
      </c>
      <c r="AB12" s="53" t="s">
        <v>2012</v>
      </c>
      <c r="AC12" s="53" t="s">
        <v>2012</v>
      </c>
      <c r="AD12" s="53" t="s">
        <v>2012</v>
      </c>
      <c r="AE12" s="53" t="s">
        <v>2012</v>
      </c>
      <c r="AF12" s="53" t="s">
        <v>2012</v>
      </c>
      <c r="AG12" s="52" t="s">
        <v>6907</v>
      </c>
    </row>
    <row r="13" spans="1:33" ht="15" customHeight="1" thickBot="1">
      <c r="B13" s="14" t="s">
        <v>2013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4" t="s">
        <v>6908</v>
      </c>
    </row>
    <row r="14" spans="1:33" ht="15" customHeight="1" thickTop="1"/>
    <row r="15" spans="1:33" ht="15" customHeight="1">
      <c r="B15" s="16" t="s">
        <v>2014</v>
      </c>
    </row>
    <row r="16" spans="1:33" ht="15" customHeight="1">
      <c r="A16" s="51" t="s">
        <v>2015</v>
      </c>
      <c r="B16" s="17" t="s">
        <v>2016</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1" t="s">
        <v>2017</v>
      </c>
      <c r="B17" s="17" t="s">
        <v>2018</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1" t="s">
        <v>2019</v>
      </c>
      <c r="B18" s="17" t="s">
        <v>2020</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1" t="s">
        <v>2021</v>
      </c>
      <c r="B19" s="16" t="s">
        <v>2022</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2023</v>
      </c>
    </row>
    <row r="22" spans="1:33" ht="15" customHeight="1">
      <c r="A22" s="51" t="s">
        <v>2024</v>
      </c>
      <c r="B22" s="17" t="s">
        <v>2016</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1" t="s">
        <v>2025</v>
      </c>
      <c r="B23" s="17" t="s">
        <v>2018</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1" t="s">
        <v>2026</v>
      </c>
      <c r="B24" s="17" t="s">
        <v>2027</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1" t="s">
        <v>2028</v>
      </c>
      <c r="B25" s="17" t="s">
        <v>2020</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1" t="s">
        <v>2029</v>
      </c>
      <c r="B26" s="16" t="s">
        <v>2030</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2031</v>
      </c>
    </row>
    <row r="29" spans="1:33" ht="15" customHeight="1">
      <c r="A29" s="51" t="s">
        <v>2032</v>
      </c>
      <c r="B29" s="17" t="s">
        <v>2016</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1" t="s">
        <v>2033</v>
      </c>
      <c r="B30" s="17" t="s">
        <v>2034</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1" t="s">
        <v>2035</v>
      </c>
      <c r="B31" s="17" t="s">
        <v>2027</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1" t="s">
        <v>2036</v>
      </c>
      <c r="B32" s="17" t="s">
        <v>2020</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1" t="s">
        <v>2037</v>
      </c>
      <c r="B33" s="16" t="s">
        <v>2038</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2039</v>
      </c>
    </row>
    <row r="36" spans="1:33" ht="15" customHeight="1">
      <c r="A36" s="51" t="s">
        <v>2040</v>
      </c>
      <c r="B36" s="17" t="s">
        <v>2041</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1" t="s">
        <v>2042</v>
      </c>
      <c r="B37" s="17" t="s">
        <v>2043</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1" t="s">
        <v>2044</v>
      </c>
      <c r="B38" s="17" t="s">
        <v>2020</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1" t="s">
        <v>2045</v>
      </c>
      <c r="B39" s="16" t="s">
        <v>2046</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2047</v>
      </c>
    </row>
    <row r="42" spans="1:33" ht="15" customHeight="1">
      <c r="A42" s="51" t="s">
        <v>2048</v>
      </c>
      <c r="B42" s="17" t="s">
        <v>2016</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1" t="s">
        <v>2049</v>
      </c>
      <c r="B43" s="17" t="s">
        <v>2018</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1" t="s">
        <v>2050</v>
      </c>
      <c r="B44" s="17" t="s">
        <v>2027</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1" t="s">
        <v>2051</v>
      </c>
      <c r="B45" s="17" t="s">
        <v>2052</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1" t="s">
        <v>2053</v>
      </c>
      <c r="B46" s="16" t="s">
        <v>2054</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2055</v>
      </c>
    </row>
    <row r="49" spans="1:33" ht="15" customHeight="1">
      <c r="A49" s="51" t="s">
        <v>2056</v>
      </c>
      <c r="B49" s="17" t="s">
        <v>2041</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1" t="s">
        <v>2057</v>
      </c>
      <c r="B50" s="17" t="s">
        <v>2018</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1" t="s">
        <v>2058</v>
      </c>
      <c r="B51" s="17" t="s">
        <v>2027</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1" t="s">
        <v>2059</v>
      </c>
      <c r="B52" s="17" t="s">
        <v>2052</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1" t="s">
        <v>2060</v>
      </c>
      <c r="B53" s="16" t="s">
        <v>2061</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2062</v>
      </c>
    </row>
    <row r="56" spans="1:33" ht="15" customHeight="1">
      <c r="A56" s="51" t="s">
        <v>2063</v>
      </c>
      <c r="B56" s="16" t="s">
        <v>2064</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70" t="s">
        <v>6909</v>
      </c>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row>
    <row r="59" spans="1:33" ht="15" customHeight="1">
      <c r="B59" s="55" t="s">
        <v>6910</v>
      </c>
    </row>
    <row r="60" spans="1:33" ht="15" customHeight="1">
      <c r="B60" s="55" t="s">
        <v>6911</v>
      </c>
    </row>
    <row r="61" spans="1:33" ht="15" customHeight="1">
      <c r="B61" s="55" t="s">
        <v>6912</v>
      </c>
    </row>
    <row r="62" spans="1:33" ht="15" customHeight="1">
      <c r="B62" s="55" t="s">
        <v>2065</v>
      </c>
    </row>
    <row r="63" spans="1:33" ht="15" customHeight="1">
      <c r="B63" s="55" t="s">
        <v>6913</v>
      </c>
    </row>
    <row r="64" spans="1:33" ht="15" customHeight="1">
      <c r="B64" s="55" t="s">
        <v>6914</v>
      </c>
    </row>
    <row r="65" spans="2:2" ht="15" customHeight="1">
      <c r="B65" s="55" t="s">
        <v>6915</v>
      </c>
    </row>
    <row r="66" spans="2:2" ht="15" customHeight="1">
      <c r="B66" s="55" t="s">
        <v>6916</v>
      </c>
    </row>
    <row r="67" spans="2:2" ht="15" customHeight="1">
      <c r="B67" s="55" t="s">
        <v>2066</v>
      </c>
    </row>
    <row r="68" spans="2:2" ht="15" customHeight="1">
      <c r="B68" s="55" t="s">
        <v>2067</v>
      </c>
    </row>
    <row r="69" spans="2:2" ht="15" customHeight="1">
      <c r="B69" s="55" t="s">
        <v>2068</v>
      </c>
    </row>
    <row r="70" spans="2:2" ht="15" customHeight="1">
      <c r="B70" s="55" t="s">
        <v>2069</v>
      </c>
    </row>
    <row r="71" spans="2:2" ht="15" customHeight="1">
      <c r="B71" s="55" t="s">
        <v>2070</v>
      </c>
    </row>
    <row r="72" spans="2:2" ht="15" customHeight="1">
      <c r="B72" s="55" t="s">
        <v>2071</v>
      </c>
    </row>
    <row r="73" spans="2:2" ht="15" customHeight="1">
      <c r="B73" s="55" t="s">
        <v>6917</v>
      </c>
    </row>
    <row r="74" spans="2:2" ht="15" customHeight="1">
      <c r="B74" s="55" t="s">
        <v>6918</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56" t="s">
        <v>2004</v>
      </c>
      <c r="E3" s="56" t="s">
        <v>7160</v>
      </c>
      <c r="F3" s="50"/>
      <c r="G3" s="50"/>
      <c r="H3" s="50"/>
    </row>
    <row r="4" spans="1:33" ht="15" customHeight="1">
      <c r="D4" s="56" t="s">
        <v>2005</v>
      </c>
      <c r="E4" s="56" t="s">
        <v>7161</v>
      </c>
      <c r="F4" s="50"/>
      <c r="G4" s="50"/>
      <c r="H4" s="56" t="s">
        <v>2006</v>
      </c>
    </row>
    <row r="5" spans="1:33" ht="15" customHeight="1">
      <c r="D5" s="56" t="s">
        <v>2007</v>
      </c>
      <c r="E5" s="56"/>
      <c r="F5" s="50"/>
      <c r="G5" s="50"/>
      <c r="H5" s="50"/>
    </row>
    <row r="6" spans="1:33" ht="15" customHeight="1">
      <c r="D6" s="56" t="s">
        <v>2008</v>
      </c>
      <c r="E6" s="50"/>
      <c r="F6" s="56" t="s">
        <v>7162</v>
      </c>
      <c r="G6" s="50"/>
      <c r="H6" s="50"/>
    </row>
    <row r="11" spans="1:33" ht="15" customHeight="1">
      <c r="A11" s="51" t="s">
        <v>2072</v>
      </c>
      <c r="B11" s="15" t="s">
        <v>2073</v>
      </c>
      <c r="AG11" s="52" t="s">
        <v>6905</v>
      </c>
    </row>
    <row r="12" spans="1:33" ht="15" customHeight="1">
      <c r="B12" s="13"/>
      <c r="AG12" s="52" t="s">
        <v>6906</v>
      </c>
    </row>
    <row r="13" spans="1:33" ht="15" customHeight="1">
      <c r="B13" s="1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2" t="s">
        <v>6907</v>
      </c>
    </row>
    <row r="14" spans="1:33" ht="15" customHeight="1" thickBot="1">
      <c r="B14" s="14" t="s">
        <v>2074</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4" t="s">
        <v>6908</v>
      </c>
    </row>
    <row r="15" spans="1:33" ht="15" customHeight="1" thickTop="1"/>
    <row r="16" spans="1:33" ht="15" customHeight="1">
      <c r="B16" s="16" t="s">
        <v>2075</v>
      </c>
    </row>
    <row r="17" spans="1:33" ht="15" customHeight="1">
      <c r="B17" s="16" t="s">
        <v>2076</v>
      </c>
    </row>
    <row r="18" spans="1:33" ht="15" customHeight="1">
      <c r="B18" s="16" t="s">
        <v>2077</v>
      </c>
    </row>
    <row r="19" spans="1:33" ht="15" customHeight="1">
      <c r="A19" s="51" t="s">
        <v>2078</v>
      </c>
      <c r="B19" s="17" t="s">
        <v>2079</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1" t="s">
        <v>2080</v>
      </c>
      <c r="B20" s="17" t="s">
        <v>2081</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1" t="s">
        <v>2082</v>
      </c>
      <c r="B21" s="17" t="s">
        <v>2083</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1" t="s">
        <v>2084</v>
      </c>
      <c r="B22" s="17" t="s">
        <v>2085</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1" t="s">
        <v>2086</v>
      </c>
      <c r="B23" s="17" t="s">
        <v>2087</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1" t="s">
        <v>2088</v>
      </c>
      <c r="B24" s="17" t="s">
        <v>2089</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1" t="s">
        <v>2090</v>
      </c>
      <c r="B25" s="17" t="s">
        <v>2091</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1" t="s">
        <v>2092</v>
      </c>
      <c r="B26" s="17" t="s">
        <v>2093</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1" t="s">
        <v>2094</v>
      </c>
      <c r="B27" s="17" t="s">
        <v>2095</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1" t="s">
        <v>2096</v>
      </c>
      <c r="B28" s="17" t="s">
        <v>2097</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2098</v>
      </c>
    </row>
    <row r="29" spans="1:33" ht="15" customHeight="1">
      <c r="A29" s="51" t="s">
        <v>2099</v>
      </c>
      <c r="B29" s="16" t="s">
        <v>2100</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2101</v>
      </c>
    </row>
    <row r="32" spans="1:33" ht="15" customHeight="1">
      <c r="A32" s="51" t="s">
        <v>2102</v>
      </c>
      <c r="B32" s="17" t="s">
        <v>2103</v>
      </c>
      <c r="C32" s="23" t="s">
        <v>2098</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2098</v>
      </c>
    </row>
    <row r="33" spans="1:33" ht="15" customHeight="1">
      <c r="A33" s="51" t="s">
        <v>2104</v>
      </c>
      <c r="B33" s="17" t="s">
        <v>2105</v>
      </c>
      <c r="C33" s="23" t="s">
        <v>2098</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2098</v>
      </c>
    </row>
    <row r="34" spans="1:33" ht="15" customHeight="1">
      <c r="A34" s="51" t="s">
        <v>2106</v>
      </c>
      <c r="B34" s="17" t="s">
        <v>2107</v>
      </c>
      <c r="C34" s="23" t="s">
        <v>2098</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2098</v>
      </c>
    </row>
    <row r="35" spans="1:33" ht="15" customHeight="1">
      <c r="A35" s="51" t="s">
        <v>2108</v>
      </c>
      <c r="B35" s="17" t="s">
        <v>2109</v>
      </c>
      <c r="C35" s="23" t="s">
        <v>2098</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2098</v>
      </c>
    </row>
    <row r="36" spans="1:33" ht="15" customHeight="1">
      <c r="A36" s="51" t="s">
        <v>2110</v>
      </c>
      <c r="B36" s="17" t="s">
        <v>2111</v>
      </c>
      <c r="C36" s="23" t="s">
        <v>2098</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2098</v>
      </c>
    </row>
    <row r="37" spans="1:33" ht="15" customHeight="1">
      <c r="A37" s="51" t="s">
        <v>2112</v>
      </c>
      <c r="B37" s="17" t="s">
        <v>2113</v>
      </c>
      <c r="C37" s="23" t="s">
        <v>2098</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2098</v>
      </c>
    </row>
    <row r="38" spans="1:33" ht="15" customHeight="1">
      <c r="A38" s="51" t="s">
        <v>2114</v>
      </c>
      <c r="B38" s="17" t="s">
        <v>2115</v>
      </c>
      <c r="C38" s="23" t="s">
        <v>2098</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2098</v>
      </c>
    </row>
    <row r="39" spans="1:33" ht="15" customHeight="1">
      <c r="A39" s="51" t="s">
        <v>2116</v>
      </c>
      <c r="B39" s="17" t="s">
        <v>2117</v>
      </c>
      <c r="C39" s="23" t="s">
        <v>2098</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2098</v>
      </c>
    </row>
    <row r="40" spans="1:33" ht="15" customHeight="1">
      <c r="A40" s="51" t="s">
        <v>2118</v>
      </c>
      <c r="B40" s="17" t="s">
        <v>2119</v>
      </c>
      <c r="C40" s="23" t="s">
        <v>2098</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2098</v>
      </c>
    </row>
    <row r="41" spans="1:33" ht="15" customHeight="1">
      <c r="A41" s="51" t="s">
        <v>2120</v>
      </c>
      <c r="B41" s="17" t="s">
        <v>2121</v>
      </c>
      <c r="C41" s="23" t="s">
        <v>2098</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2098</v>
      </c>
    </row>
    <row r="42" spans="1:33" ht="15" customHeight="1">
      <c r="A42" s="51" t="s">
        <v>2122</v>
      </c>
      <c r="B42" s="16" t="s">
        <v>2123</v>
      </c>
      <c r="C42" s="24" t="s">
        <v>2098</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2098</v>
      </c>
    </row>
    <row r="43" spans="1:33" ht="15" customHeight="1">
      <c r="B43" s="16" t="s">
        <v>2124</v>
      </c>
    </row>
    <row r="44" spans="1:33" ht="15" customHeight="1">
      <c r="A44" s="51" t="s">
        <v>2125</v>
      </c>
      <c r="B44" s="17" t="s">
        <v>2103</v>
      </c>
      <c r="C44" s="23" t="s">
        <v>2098</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2098</v>
      </c>
    </row>
    <row r="45" spans="1:33" ht="15" customHeight="1">
      <c r="A45" s="51" t="s">
        <v>2126</v>
      </c>
      <c r="B45" s="17" t="s">
        <v>2105</v>
      </c>
      <c r="C45" s="23" t="s">
        <v>2098</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2098</v>
      </c>
    </row>
    <row r="46" spans="1:33" ht="15" customHeight="1">
      <c r="A46" s="51" t="s">
        <v>2127</v>
      </c>
      <c r="B46" s="17" t="s">
        <v>2107</v>
      </c>
      <c r="C46" s="23" t="s">
        <v>2098</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2098</v>
      </c>
    </row>
    <row r="47" spans="1:33" ht="15" customHeight="1">
      <c r="A47" s="51" t="s">
        <v>2128</v>
      </c>
      <c r="B47" s="17" t="s">
        <v>2109</v>
      </c>
      <c r="C47" s="23" t="s">
        <v>2098</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2098</v>
      </c>
    </row>
    <row r="48" spans="1:33" ht="15" customHeight="1">
      <c r="A48" s="51" t="s">
        <v>2129</v>
      </c>
      <c r="B48" s="17" t="s">
        <v>2111</v>
      </c>
      <c r="C48" s="23" t="s">
        <v>2098</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2098</v>
      </c>
    </row>
    <row r="49" spans="1:33" ht="15" customHeight="1">
      <c r="A49" s="51" t="s">
        <v>2130</v>
      </c>
      <c r="B49" s="17" t="s">
        <v>2113</v>
      </c>
      <c r="C49" s="23" t="s">
        <v>2098</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2098</v>
      </c>
    </row>
    <row r="50" spans="1:33" ht="15" customHeight="1">
      <c r="A50" s="51" t="s">
        <v>2131</v>
      </c>
      <c r="B50" s="17" t="s">
        <v>2115</v>
      </c>
      <c r="C50" s="23" t="s">
        <v>2098</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2098</v>
      </c>
    </row>
    <row r="51" spans="1:33" ht="15" customHeight="1">
      <c r="A51" s="51" t="s">
        <v>2132</v>
      </c>
      <c r="B51" s="17" t="s">
        <v>2117</v>
      </c>
      <c r="C51" s="23" t="s">
        <v>2098</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2098</v>
      </c>
    </row>
    <row r="52" spans="1:33" ht="15" customHeight="1">
      <c r="A52" s="51" t="s">
        <v>2133</v>
      </c>
      <c r="B52" s="17" t="s">
        <v>2119</v>
      </c>
      <c r="C52" s="23" t="s">
        <v>2098</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2098</v>
      </c>
    </row>
    <row r="53" spans="1:33" ht="15" customHeight="1">
      <c r="A53" s="51" t="s">
        <v>2134</v>
      </c>
      <c r="B53" s="17" t="s">
        <v>2121</v>
      </c>
      <c r="C53" s="23" t="s">
        <v>2098</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2098</v>
      </c>
    </row>
    <row r="54" spans="1:33" ht="15" customHeight="1">
      <c r="A54" s="51" t="s">
        <v>2135</v>
      </c>
      <c r="B54" s="16" t="s">
        <v>2136</v>
      </c>
      <c r="C54" s="24" t="s">
        <v>2098</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2098</v>
      </c>
    </row>
    <row r="55" spans="1:33" ht="15" customHeight="1">
      <c r="A55" s="51" t="s">
        <v>2137</v>
      </c>
      <c r="B55" s="16" t="s">
        <v>2138</v>
      </c>
      <c r="C55" s="24" t="s">
        <v>2098</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2098</v>
      </c>
    </row>
    <row r="57" spans="1:33" ht="15" customHeight="1">
      <c r="B57" s="16" t="s">
        <v>2139</v>
      </c>
    </row>
    <row r="58" spans="1:33" ht="15" customHeight="1">
      <c r="A58" s="51" t="s">
        <v>2140</v>
      </c>
      <c r="B58" s="17" t="s">
        <v>2103</v>
      </c>
      <c r="C58" s="23" t="s">
        <v>2098</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2098</v>
      </c>
    </row>
    <row r="59" spans="1:33" ht="15" customHeight="1">
      <c r="A59" s="51" t="s">
        <v>2141</v>
      </c>
      <c r="B59" s="17" t="s">
        <v>2105</v>
      </c>
      <c r="C59" s="23" t="s">
        <v>2098</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2098</v>
      </c>
    </row>
    <row r="60" spans="1:33" ht="15" customHeight="1">
      <c r="A60" s="51" t="s">
        <v>2142</v>
      </c>
      <c r="B60" s="17" t="s">
        <v>2107</v>
      </c>
      <c r="C60" s="23" t="s">
        <v>2098</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2098</v>
      </c>
    </row>
    <row r="61" spans="1:33" ht="15" customHeight="1">
      <c r="A61" s="51" t="s">
        <v>2143</v>
      </c>
      <c r="B61" s="17" t="s">
        <v>2109</v>
      </c>
      <c r="C61" s="23" t="s">
        <v>2098</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2098</v>
      </c>
    </row>
    <row r="62" spans="1:33" ht="15" customHeight="1">
      <c r="A62" s="51" t="s">
        <v>2144</v>
      </c>
      <c r="B62" s="17" t="s">
        <v>2111</v>
      </c>
      <c r="C62" s="23" t="s">
        <v>2098</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2098</v>
      </c>
    </row>
    <row r="63" spans="1:33" ht="15" customHeight="1">
      <c r="A63" s="51" t="s">
        <v>2145</v>
      </c>
      <c r="B63" s="17" t="s">
        <v>2113</v>
      </c>
      <c r="C63" s="23" t="s">
        <v>2098</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2098</v>
      </c>
    </row>
    <row r="64" spans="1:33">
      <c r="A64" s="51" t="s">
        <v>2146</v>
      </c>
      <c r="B64" s="17" t="s">
        <v>2115</v>
      </c>
      <c r="C64" s="23" t="s">
        <v>2098</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2098</v>
      </c>
    </row>
    <row r="65" spans="1:33">
      <c r="A65" s="51" t="s">
        <v>2147</v>
      </c>
      <c r="B65" s="17" t="s">
        <v>2117</v>
      </c>
      <c r="C65" s="23" t="s">
        <v>2098</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2098</v>
      </c>
    </row>
    <row r="66" spans="1:33">
      <c r="A66" s="51" t="s">
        <v>2148</v>
      </c>
      <c r="B66" s="17" t="s">
        <v>2119</v>
      </c>
      <c r="C66" s="23" t="s">
        <v>2098</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2098</v>
      </c>
    </row>
    <row r="67" spans="1:33">
      <c r="A67" s="51" t="s">
        <v>2149</v>
      </c>
      <c r="B67" s="16" t="s">
        <v>2150</v>
      </c>
      <c r="C67" s="24" t="s">
        <v>2098</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2098</v>
      </c>
    </row>
    <row r="69" spans="1:33">
      <c r="B69" s="16" t="s">
        <v>2151</v>
      </c>
    </row>
    <row r="70" spans="1:33">
      <c r="A70" s="51" t="s">
        <v>2152</v>
      </c>
      <c r="B70" s="17" t="s">
        <v>2153</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1" t="s">
        <v>2154</v>
      </c>
      <c r="B71" s="17" t="s">
        <v>2155</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1" t="s">
        <v>2156</v>
      </c>
      <c r="B72" s="17" t="s">
        <v>2157</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1" t="s">
        <v>2158</v>
      </c>
      <c r="B73" s="17" t="s">
        <v>2159</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1" t="s">
        <v>2160</v>
      </c>
      <c r="B74" s="17" t="s">
        <v>2095</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1" t="s">
        <v>2161</v>
      </c>
      <c r="B75" s="17" t="s">
        <v>2162</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1" t="s">
        <v>2163</v>
      </c>
      <c r="B76" s="16" t="s">
        <v>2164</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2165</v>
      </c>
    </row>
    <row r="79" spans="1:33" ht="15" customHeight="1">
      <c r="B79" s="16" t="s">
        <v>2166</v>
      </c>
    </row>
    <row r="80" spans="1:33" ht="15" customHeight="1">
      <c r="A80" s="51" t="s">
        <v>2167</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1" t="s">
        <v>2168</v>
      </c>
      <c r="B81" s="17" t="s">
        <v>2169</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1" t="s">
        <v>2170</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1" t="s">
        <v>2171</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1" t="s">
        <v>2172</v>
      </c>
      <c r="B84" s="17" t="s">
        <v>2173</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2174</v>
      </c>
    </row>
    <row r="87" spans="1:33" ht="15" customHeight="1">
      <c r="A87" s="51" t="s">
        <v>2175</v>
      </c>
      <c r="B87" s="17" t="s">
        <v>2176</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1" t="s">
        <v>2177</v>
      </c>
      <c r="B88" s="17" t="s">
        <v>2178</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1" t="s">
        <v>2179</v>
      </c>
      <c r="B89" s="17" t="s">
        <v>2180</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1" t="s">
        <v>2181</v>
      </c>
      <c r="B90" s="17" t="s">
        <v>2182</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1" t="s">
        <v>2183</v>
      </c>
      <c r="B91" s="17" t="s">
        <v>2184</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1" t="s">
        <v>2185</v>
      </c>
      <c r="B92" s="17" t="s">
        <v>2186</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1" t="s">
        <v>2187</v>
      </c>
      <c r="B93" s="17" t="s">
        <v>2188</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2189</v>
      </c>
    </row>
    <row r="96" spans="1:33" ht="15" customHeight="1">
      <c r="B96" s="16" t="s">
        <v>2166</v>
      </c>
    </row>
    <row r="97" spans="1:33" ht="15" customHeight="1">
      <c r="B97" s="16" t="s">
        <v>2190</v>
      </c>
    </row>
    <row r="98" spans="1:33" ht="15" customHeight="1">
      <c r="A98" s="51" t="s">
        <v>2191</v>
      </c>
      <c r="B98" s="17" t="s">
        <v>2153</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1" t="s">
        <v>2192</v>
      </c>
      <c r="B99" s="17" t="s">
        <v>2155</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1" t="s">
        <v>2193</v>
      </c>
      <c r="B100" s="17" t="s">
        <v>2157</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1" t="s">
        <v>2194</v>
      </c>
      <c r="B101" s="17" t="s">
        <v>2195</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1" t="s">
        <v>2196</v>
      </c>
      <c r="B102" s="17" t="s">
        <v>2197</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2098</v>
      </c>
    </row>
    <row r="103" spans="1:33" ht="15" customHeight="1">
      <c r="A103" s="51" t="s">
        <v>2198</v>
      </c>
      <c r="B103" s="17" t="s">
        <v>2199</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1" t="s">
        <v>2200</v>
      </c>
      <c r="B104" s="17" t="s">
        <v>2097</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2098</v>
      </c>
    </row>
    <row r="105" spans="1:33" ht="15" customHeight="1">
      <c r="A105" s="51" t="s">
        <v>2201</v>
      </c>
      <c r="B105" s="16" t="s">
        <v>2202</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1" t="s">
        <v>2203</v>
      </c>
      <c r="B106" s="17" t="s">
        <v>2204</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1" t="s">
        <v>2205</v>
      </c>
      <c r="B107" s="17" t="s">
        <v>2206</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2151</v>
      </c>
    </row>
    <row r="110" spans="1:33" ht="15" customHeight="1">
      <c r="A110" s="51" t="s">
        <v>2207</v>
      </c>
      <c r="B110" s="17" t="s">
        <v>2153</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1" t="s">
        <v>2208</v>
      </c>
      <c r="B111" s="17" t="s">
        <v>2155</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1" t="s">
        <v>2209</v>
      </c>
      <c r="B112" s="17" t="s">
        <v>2157</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1" t="s">
        <v>2210</v>
      </c>
      <c r="B113" s="17" t="s">
        <v>2159</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1" t="s">
        <v>2211</v>
      </c>
      <c r="B114" s="17" t="s">
        <v>2199</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1" t="s">
        <v>2212</v>
      </c>
      <c r="B115" s="17" t="s">
        <v>2213</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1" t="s">
        <v>2214</v>
      </c>
      <c r="B116" s="16" t="s">
        <v>2164</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1" t="s">
        <v>2215</v>
      </c>
      <c r="B117" s="17" t="s">
        <v>2216</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1" t="s">
        <v>2217</v>
      </c>
      <c r="B118" s="17" t="s">
        <v>2206</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1" t="s">
        <v>2218</v>
      </c>
      <c r="B120" s="16" t="s">
        <v>2219</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2220</v>
      </c>
    </row>
    <row r="123" spans="1:33" ht="15" customHeight="1">
      <c r="B123" s="16" t="s">
        <v>6919</v>
      </c>
    </row>
    <row r="124" spans="1:33" ht="15" customHeight="1">
      <c r="A124" s="51" t="s">
        <v>2221</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1" t="s">
        <v>2222</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1" t="s">
        <v>2223</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1" t="s">
        <v>2224</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1" t="s">
        <v>2225</v>
      </c>
      <c r="B128" s="17" t="s">
        <v>2226</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2227</v>
      </c>
    </row>
    <row r="130" spans="1:33" ht="15" customHeight="1">
      <c r="A130" s="51" t="s">
        <v>2228</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1" t="s">
        <v>2229</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1" t="s">
        <v>2230</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1" t="s">
        <v>2231</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1" t="s">
        <v>2232</v>
      </c>
      <c r="B134" s="17" t="s">
        <v>2226</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2233</v>
      </c>
    </row>
    <row r="137" spans="1:33" ht="15" customHeight="1">
      <c r="B137" s="16" t="s">
        <v>6919</v>
      </c>
    </row>
    <row r="138" spans="1:33" ht="15" customHeight="1">
      <c r="A138" s="51" t="s">
        <v>2234</v>
      </c>
      <c r="B138" s="17" t="s">
        <v>2235</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1" t="s">
        <v>2236</v>
      </c>
      <c r="B139" s="17" t="s">
        <v>2237</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1" t="s">
        <v>2238</v>
      </c>
      <c r="B140" s="17" t="s">
        <v>2239</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2227</v>
      </c>
    </row>
    <row r="142" spans="1:33" ht="15" customHeight="1">
      <c r="A142" s="51" t="s">
        <v>2240</v>
      </c>
      <c r="B142" s="17" t="s">
        <v>2235</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1" t="s">
        <v>2241</v>
      </c>
      <c r="B143" s="17" t="s">
        <v>2237</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1" t="s">
        <v>2242</v>
      </c>
      <c r="B144" s="17" t="s">
        <v>2239</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2243</v>
      </c>
    </row>
    <row r="147" spans="1:33" ht="15" customHeight="1">
      <c r="A147" s="51" t="s">
        <v>2244</v>
      </c>
      <c r="B147" s="17" t="s">
        <v>2245</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1" t="s">
        <v>2246</v>
      </c>
      <c r="B148" s="17" t="s">
        <v>2247</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1" t="s">
        <v>2248</v>
      </c>
      <c r="B149" s="17" t="s">
        <v>2249</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1" t="s">
        <v>2250</v>
      </c>
      <c r="B150" s="16" t="s">
        <v>2251</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2252</v>
      </c>
    </row>
    <row r="153" spans="1:33" ht="15" customHeight="1">
      <c r="B153" s="16" t="s">
        <v>6920</v>
      </c>
    </row>
    <row r="154" spans="1:33" ht="15" customHeight="1">
      <c r="A154" s="51" t="s">
        <v>2253</v>
      </c>
      <c r="B154" s="17" t="s">
        <v>2245</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1" t="s">
        <v>2254</v>
      </c>
      <c r="B155" s="17" t="s">
        <v>2247</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1" t="s">
        <v>2255</v>
      </c>
      <c r="B156" s="17" t="s">
        <v>2256</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1" t="s">
        <v>2257</v>
      </c>
      <c r="B157" s="17" t="s">
        <v>2258</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2259</v>
      </c>
    </row>
    <row r="159" spans="1:33" ht="15" customHeight="1">
      <c r="A159" s="51" t="s">
        <v>2260</v>
      </c>
      <c r="B159" s="17" t="s">
        <v>2245</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1" t="s">
        <v>2261</v>
      </c>
      <c r="B160" s="17" t="s">
        <v>2247</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1" t="s">
        <v>2262</v>
      </c>
      <c r="B161" s="17" t="s">
        <v>2256</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1" t="s">
        <v>2263</v>
      </c>
      <c r="B162" s="17" t="s">
        <v>2258</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2264</v>
      </c>
    </row>
    <row r="165" spans="1:33" ht="15" customHeight="1">
      <c r="A165" s="51" t="s">
        <v>2265</v>
      </c>
      <c r="B165" s="17" t="s">
        <v>2266</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1" t="s">
        <v>2267</v>
      </c>
      <c r="B166" s="17" t="s">
        <v>2268</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1" t="s">
        <v>2269</v>
      </c>
      <c r="B167" s="17" t="s">
        <v>2270</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1" t="s">
        <v>2271</v>
      </c>
      <c r="B168" s="17" t="s">
        <v>2272</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1" t="s">
        <v>2273</v>
      </c>
      <c r="B169" s="17" t="s">
        <v>2274</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1" t="s">
        <v>6921</v>
      </c>
      <c r="C171" s="172"/>
      <c r="D171" s="172"/>
      <c r="E171" s="172"/>
      <c r="F171" s="172"/>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2"/>
      <c r="AC171" s="172"/>
      <c r="AD171" s="172"/>
      <c r="AE171" s="172"/>
      <c r="AF171" s="172"/>
      <c r="AG171" s="57"/>
    </row>
    <row r="172" spans="1:33">
      <c r="B172" s="55" t="s">
        <v>2275</v>
      </c>
    </row>
    <row r="173" spans="1:33" ht="15" customHeight="1">
      <c r="B173" s="55" t="s">
        <v>6922</v>
      </c>
    </row>
    <row r="174" spans="1:33" ht="15" customHeight="1">
      <c r="B174" s="55" t="s">
        <v>6923</v>
      </c>
    </row>
    <row r="175" spans="1:33" ht="15" customHeight="1">
      <c r="B175" s="55" t="s">
        <v>2276</v>
      </c>
    </row>
    <row r="176" spans="1:33" ht="15" customHeight="1">
      <c r="B176" s="55" t="s">
        <v>2277</v>
      </c>
    </row>
    <row r="177" spans="2:2" ht="15" customHeight="1">
      <c r="B177" s="55" t="s">
        <v>6924</v>
      </c>
    </row>
    <row r="178" spans="2:2" ht="15" customHeight="1">
      <c r="B178" s="55" t="s">
        <v>6925</v>
      </c>
    </row>
    <row r="179" spans="2:2" ht="15" customHeight="1">
      <c r="B179" s="55" t="s">
        <v>6926</v>
      </c>
    </row>
    <row r="180" spans="2:2" ht="15" customHeight="1">
      <c r="B180" s="55" t="s">
        <v>6927</v>
      </c>
    </row>
    <row r="181" spans="2:2" ht="15" customHeight="1">
      <c r="B181" s="55" t="s">
        <v>6928</v>
      </c>
    </row>
    <row r="182" spans="2:2" ht="15" customHeight="1">
      <c r="B182" s="55" t="s">
        <v>6929</v>
      </c>
    </row>
    <row r="183" spans="2:2">
      <c r="B183" s="55" t="s">
        <v>2278</v>
      </c>
    </row>
    <row r="184" spans="2:2" ht="15" customHeight="1">
      <c r="B184" s="55" t="s">
        <v>2279</v>
      </c>
    </row>
    <row r="185" spans="2:2">
      <c r="B185" s="55" t="s">
        <v>6930</v>
      </c>
    </row>
    <row r="186" spans="2:2" ht="15" customHeight="1">
      <c r="B186" s="55" t="s">
        <v>6931</v>
      </c>
    </row>
    <row r="187" spans="2:2" ht="15" customHeight="1">
      <c r="B187" s="55" t="s">
        <v>6932</v>
      </c>
    </row>
    <row r="188" spans="2:2" ht="15" customHeight="1">
      <c r="B188" s="55" t="s">
        <v>6933</v>
      </c>
    </row>
    <row r="189" spans="2:2" ht="15" customHeight="1">
      <c r="B189" s="55" t="s">
        <v>6934</v>
      </c>
    </row>
    <row r="190" spans="2:2" ht="15" customHeight="1">
      <c r="B190" s="55" t="s">
        <v>6935</v>
      </c>
    </row>
    <row r="191" spans="2:2" ht="15" customHeight="1">
      <c r="B191" s="55" t="s">
        <v>6916</v>
      </c>
    </row>
    <row r="192" spans="2:2" ht="15" customHeight="1">
      <c r="B192" s="55" t="s">
        <v>6936</v>
      </c>
    </row>
    <row r="193" spans="2:2" ht="15" customHeight="1">
      <c r="B193" s="55" t="s">
        <v>6917</v>
      </c>
    </row>
    <row r="194" spans="2:2" ht="15" customHeight="1">
      <c r="B194" s="55" t="s">
        <v>6918</v>
      </c>
    </row>
    <row r="211" spans="1:33" ht="15" customHeight="1">
      <c r="B211" s="55" t="s">
        <v>6937</v>
      </c>
    </row>
    <row r="212" spans="1:33" ht="15" customHeight="1">
      <c r="B212" s="55" t="s">
        <v>6938</v>
      </c>
    </row>
    <row r="213" spans="1:33" ht="15" customHeight="1">
      <c r="B213" s="55" t="s">
        <v>6939</v>
      </c>
    </row>
    <row r="222" spans="1:33" ht="15" customHeight="1">
      <c r="A222" s="51" t="s">
        <v>6940</v>
      </c>
      <c r="B222" s="15" t="s">
        <v>6941</v>
      </c>
      <c r="AG222" s="52" t="s">
        <v>6905</v>
      </c>
    </row>
    <row r="223" spans="1:33" ht="15" customHeight="1">
      <c r="B223" s="13" t="s">
        <v>6942</v>
      </c>
      <c r="AG223" s="52" t="s">
        <v>6906</v>
      </c>
    </row>
    <row r="224" spans="1:33" ht="15" customHeight="1">
      <c r="B224" s="13" t="s">
        <v>6943</v>
      </c>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2" t="s">
        <v>6907</v>
      </c>
    </row>
    <row r="225" spans="1:33" ht="15" customHeight="1" thickBot="1">
      <c r="B225" s="14" t="s">
        <v>6944</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4" t="s">
        <v>6908</v>
      </c>
    </row>
    <row r="226" spans="1:33" ht="15" customHeight="1" thickTop="1"/>
    <row r="227" spans="1:33">
      <c r="B227" s="16" t="s">
        <v>1831</v>
      </c>
    </row>
    <row r="228" spans="1:33" ht="15" customHeight="1">
      <c r="A228" s="51" t="s">
        <v>6945</v>
      </c>
      <c r="B228" s="17" t="s">
        <v>6946</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2098</v>
      </c>
    </row>
    <row r="229" spans="1:33" ht="15" customHeight="1">
      <c r="A229" s="51" t="s">
        <v>6947</v>
      </c>
      <c r="B229" s="17" t="s">
        <v>6948</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2098</v>
      </c>
    </row>
    <row r="230" spans="1:33" ht="15" customHeight="1">
      <c r="A230" s="51" t="s">
        <v>6949</v>
      </c>
      <c r="B230" s="17" t="s">
        <v>6950</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2098</v>
      </c>
    </row>
    <row r="231" spans="1:33" ht="15" customHeight="1">
      <c r="B231" s="16" t="s">
        <v>6951</v>
      </c>
    </row>
    <row r="232" spans="1:33" ht="15" customHeight="1">
      <c r="A232" s="51" t="s">
        <v>6952</v>
      </c>
      <c r="B232" s="17" t="s">
        <v>6953</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2098</v>
      </c>
    </row>
    <row r="233" spans="1:33" ht="15" customHeight="1">
      <c r="A233" s="51" t="s">
        <v>6954</v>
      </c>
      <c r="B233" s="17" t="s">
        <v>6955</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2098</v>
      </c>
    </row>
    <row r="234" spans="1:33" ht="15" customHeight="1">
      <c r="A234" s="51" t="s">
        <v>6956</v>
      </c>
      <c r="B234" s="17" t="s">
        <v>6957</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2098</v>
      </c>
    </row>
    <row r="235" spans="1:33" ht="15" customHeight="1">
      <c r="B235" s="173" t="s">
        <v>6958</v>
      </c>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c r="AA235" s="174"/>
      <c r="AB235" s="174"/>
      <c r="AC235" s="174"/>
      <c r="AD235" s="174"/>
      <c r="AE235" s="174"/>
      <c r="AF235" s="174"/>
      <c r="AG235" s="174"/>
    </row>
    <row r="236" spans="1:33" ht="15" customHeight="1">
      <c r="A236" s="51" t="s">
        <v>6959</v>
      </c>
      <c r="B236" s="17" t="s">
        <v>6960</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2098</v>
      </c>
    </row>
    <row r="237" spans="1:33" ht="15" customHeight="1">
      <c r="A237" s="51" t="s">
        <v>6961</v>
      </c>
      <c r="B237" s="17" t="s">
        <v>6962</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2098</v>
      </c>
    </row>
    <row r="238" spans="1:33" ht="15" customHeight="1">
      <c r="A238" s="51" t="s">
        <v>6963</v>
      </c>
      <c r="B238" s="17" t="s">
        <v>6964</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2098</v>
      </c>
    </row>
    <row r="239" spans="1:33" ht="15" customHeight="1">
      <c r="B239" s="16" t="s">
        <v>6965</v>
      </c>
    </row>
    <row r="240" spans="1:33" ht="15" customHeight="1">
      <c r="A240" s="51" t="s">
        <v>6966</v>
      </c>
      <c r="B240" s="17" t="s">
        <v>6967</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2098</v>
      </c>
    </row>
    <row r="241" spans="1:33" ht="15" customHeight="1">
      <c r="A241" s="51" t="s">
        <v>6968</v>
      </c>
      <c r="B241" s="17" t="s">
        <v>6969</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2098</v>
      </c>
    </row>
    <row r="242" spans="1:33" ht="15" customHeight="1">
      <c r="A242" s="51" t="s">
        <v>6970</v>
      </c>
      <c r="B242" s="17" t="s">
        <v>6971</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2098</v>
      </c>
    </row>
    <row r="243" spans="1:33" ht="15" customHeight="1">
      <c r="B243" s="16" t="s">
        <v>6972</v>
      </c>
    </row>
    <row r="244" spans="1:33" ht="15" customHeight="1">
      <c r="A244" s="51" t="s">
        <v>6973</v>
      </c>
      <c r="B244" s="17" t="s">
        <v>6974</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2098</v>
      </c>
    </row>
    <row r="245" spans="1:33" ht="15" customHeight="1">
      <c r="A245" s="51" t="s">
        <v>6975</v>
      </c>
      <c r="B245" s="17" t="s">
        <v>6976</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2098</v>
      </c>
    </row>
    <row r="246" spans="1:33" ht="15" customHeight="1">
      <c r="A246" s="51" t="s">
        <v>6977</v>
      </c>
      <c r="B246" s="17" t="s">
        <v>6978</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2098</v>
      </c>
    </row>
    <row r="247" spans="1:33" ht="15" customHeight="1">
      <c r="A247" s="51" t="s">
        <v>6979</v>
      </c>
      <c r="B247" s="17" t="s">
        <v>6980</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2098</v>
      </c>
    </row>
    <row r="248" spans="1:33" ht="15" customHeight="1">
      <c r="A248" s="51" t="s">
        <v>6981</v>
      </c>
      <c r="B248" s="17" t="s">
        <v>6982</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2098</v>
      </c>
    </row>
    <row r="249" spans="1:33" ht="15" customHeight="1">
      <c r="A249" s="51" t="s">
        <v>6983</v>
      </c>
      <c r="B249" s="17" t="s">
        <v>6984</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2098</v>
      </c>
    </row>
    <row r="250" spans="1:33" ht="15" customHeight="1">
      <c r="A250" s="51" t="s">
        <v>6985</v>
      </c>
      <c r="B250" s="17" t="s">
        <v>6986</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2098</v>
      </c>
    </row>
    <row r="251" spans="1:33" ht="15" customHeight="1">
      <c r="A251" s="51" t="s">
        <v>6987</v>
      </c>
      <c r="B251" s="17" t="s">
        <v>6988</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2098</v>
      </c>
    </row>
    <row r="252" spans="1:33" ht="15" customHeight="1">
      <c r="A252" s="51" t="s">
        <v>6989</v>
      </c>
      <c r="B252" s="17" t="s">
        <v>6990</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2098</v>
      </c>
    </row>
    <row r="253" spans="1:33" ht="15" customHeight="1">
      <c r="A253" s="51" t="s">
        <v>6991</v>
      </c>
      <c r="B253" s="17" t="s">
        <v>6992</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2098</v>
      </c>
    </row>
    <row r="254" spans="1:33" ht="15" customHeight="1">
      <c r="B254" s="16" t="s">
        <v>6993</v>
      </c>
    </row>
    <row r="255" spans="1:33" ht="15" customHeight="1">
      <c r="A255" s="51" t="s">
        <v>6994</v>
      </c>
      <c r="B255" s="17" t="s">
        <v>6995</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2098</v>
      </c>
    </row>
    <row r="256" spans="1:33" ht="15" customHeight="1">
      <c r="A256" s="51" t="s">
        <v>6996</v>
      </c>
      <c r="B256" s="17" t="s">
        <v>6997</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2098</v>
      </c>
    </row>
    <row r="257" spans="2:2" ht="15" customHeight="1" thickBot="1"/>
    <row r="258" spans="2:2" ht="15" customHeight="1">
      <c r="B258" s="49" t="s">
        <v>6998</v>
      </c>
    </row>
    <row r="259" spans="2:2">
      <c r="B259" s="55" t="s">
        <v>6999</v>
      </c>
    </row>
    <row r="260" spans="2:2">
      <c r="B260" s="55" t="s">
        <v>7000</v>
      </c>
    </row>
    <row r="261" spans="2:2">
      <c r="B261" s="55" t="s">
        <v>6937</v>
      </c>
    </row>
    <row r="262" spans="2:2">
      <c r="B262" s="55" t="s">
        <v>6938</v>
      </c>
    </row>
    <row r="263" spans="2:2">
      <c r="B263" s="55" t="s">
        <v>6939</v>
      </c>
    </row>
    <row r="311" spans="2:33" ht="15" customHeight="1">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c r="AA311" s="174"/>
      <c r="AB311" s="174"/>
      <c r="AC311" s="174"/>
      <c r="AD311" s="174"/>
      <c r="AE311" s="174"/>
      <c r="AF311" s="174"/>
      <c r="AG311" s="174"/>
    </row>
    <row r="455" spans="2:33" ht="15" customHeight="1">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c r="AA455" s="174"/>
      <c r="AB455" s="174"/>
      <c r="AC455" s="174"/>
      <c r="AD455" s="174"/>
      <c r="AE455" s="174"/>
      <c r="AF455" s="174"/>
      <c r="AG455" s="174"/>
    </row>
    <row r="660" spans="2:33" ht="15" customHeight="1">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c r="AA660" s="174"/>
      <c r="AB660" s="174"/>
      <c r="AC660" s="174"/>
      <c r="AD660" s="174"/>
      <c r="AE660" s="174"/>
      <c r="AF660" s="174"/>
      <c r="AG660" s="174"/>
    </row>
    <row r="860" spans="2:33" ht="15" customHeight="1">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c r="AA860" s="174"/>
      <c r="AB860" s="174"/>
      <c r="AC860" s="174"/>
      <c r="AD860" s="174"/>
      <c r="AE860" s="174"/>
      <c r="AF860" s="174"/>
      <c r="AG860" s="174"/>
    </row>
    <row r="1060" spans="2:33" ht="15" customHeight="1">
      <c r="B1060" s="174"/>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74"/>
      <c r="X1060" s="174"/>
      <c r="Y1060" s="174"/>
      <c r="Z1060" s="174"/>
      <c r="AA1060" s="174"/>
      <c r="AB1060" s="174"/>
      <c r="AC1060" s="174"/>
      <c r="AD1060" s="174"/>
      <c r="AE1060" s="174"/>
      <c r="AF1060" s="174"/>
      <c r="AG1060" s="174"/>
    </row>
    <row r="1260" spans="2:33" ht="15" customHeight="1">
      <c r="B1260" s="174"/>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row>
    <row r="1460" spans="2:33" ht="15" customHeight="1">
      <c r="B1460" s="174"/>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row>
    <row r="1660" spans="2:33" ht="15" customHeight="1">
      <c r="B1660" s="174"/>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row>
    <row r="1860" spans="2:33" ht="15" customHeight="1">
      <c r="B1860" s="174"/>
      <c r="C1860" s="174"/>
      <c r="D1860" s="174"/>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row>
    <row r="2060" spans="2:33" ht="15" customHeight="1">
      <c r="B2060" s="174"/>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row>
    <row r="2260" spans="2:33" ht="15" customHeight="1">
      <c r="B2260" s="174"/>
      <c r="C2260" s="174"/>
      <c r="D2260" s="174"/>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row>
    <row r="2460" spans="2:33" ht="15" customHeight="1">
      <c r="B2460" s="174"/>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row>
    <row r="2660" spans="2:33" ht="15" customHeight="1">
      <c r="B2660" s="174"/>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row>
    <row r="2860" spans="2:33" ht="15" customHeight="1">
      <c r="B2860" s="174"/>
      <c r="C2860" s="174"/>
      <c r="D2860" s="174"/>
      <c r="E2860" s="174"/>
      <c r="F2860" s="174"/>
      <c r="G2860" s="174"/>
      <c r="H2860" s="174"/>
      <c r="I2860" s="174"/>
      <c r="J2860" s="174"/>
      <c r="K2860" s="174"/>
      <c r="L2860" s="174"/>
      <c r="M2860" s="174"/>
      <c r="N2860" s="174"/>
      <c r="O2860" s="174"/>
      <c r="P2860" s="174"/>
      <c r="Q2860" s="174"/>
      <c r="R2860" s="174"/>
      <c r="S2860" s="174"/>
      <c r="T2860" s="174"/>
      <c r="U2860" s="174"/>
      <c r="V2860" s="174"/>
      <c r="W2860" s="174"/>
      <c r="X2860" s="174"/>
      <c r="Y2860" s="174"/>
      <c r="Z2860" s="174"/>
      <c r="AA2860" s="174"/>
      <c r="AB2860" s="174"/>
      <c r="AC2860" s="174"/>
      <c r="AD2860" s="174"/>
      <c r="AE2860" s="174"/>
      <c r="AF2860" s="174"/>
      <c r="AG2860" s="174"/>
    </row>
    <row r="3060" spans="2:33" ht="15" customHeight="1">
      <c r="B3060" s="174"/>
      <c r="C3060" s="174"/>
      <c r="D3060" s="174"/>
      <c r="E3060" s="174"/>
      <c r="F3060" s="174"/>
      <c r="G3060" s="174"/>
      <c r="H3060" s="174"/>
      <c r="I3060" s="174"/>
      <c r="J3060" s="174"/>
      <c r="K3060" s="174"/>
      <c r="L3060" s="174"/>
      <c r="M3060" s="174"/>
      <c r="N3060" s="174"/>
      <c r="O3060" s="174"/>
      <c r="P3060" s="174"/>
      <c r="Q3060" s="174"/>
      <c r="R3060" s="174"/>
      <c r="S3060" s="174"/>
      <c r="T3060" s="174"/>
      <c r="U3060" s="174"/>
      <c r="V3060" s="174"/>
      <c r="W3060" s="174"/>
      <c r="X3060" s="174"/>
      <c r="Y3060" s="174"/>
      <c r="Z3060" s="174"/>
      <c r="AA3060" s="174"/>
      <c r="AB3060" s="174"/>
      <c r="AC3060" s="174"/>
      <c r="AD3060" s="174"/>
      <c r="AE3060" s="174"/>
      <c r="AF3060" s="174"/>
      <c r="AG3060" s="174"/>
    </row>
    <row r="3260" spans="2:33" ht="15" customHeight="1">
      <c r="B3260" s="174"/>
      <c r="C3260" s="174"/>
      <c r="D3260" s="174"/>
      <c r="E3260" s="174"/>
      <c r="F3260" s="174"/>
      <c r="G3260" s="174"/>
      <c r="H3260" s="174"/>
      <c r="I3260" s="174"/>
      <c r="J3260" s="174"/>
      <c r="K3260" s="174"/>
      <c r="L3260" s="174"/>
      <c r="M3260" s="174"/>
      <c r="N3260" s="174"/>
      <c r="O3260" s="174"/>
      <c r="P3260" s="174"/>
      <c r="Q3260" s="174"/>
      <c r="R3260" s="174"/>
      <c r="S3260" s="174"/>
      <c r="T3260" s="174"/>
      <c r="U3260" s="174"/>
      <c r="V3260" s="174"/>
      <c r="W3260" s="174"/>
      <c r="X3260" s="174"/>
      <c r="Y3260" s="174"/>
      <c r="Z3260" s="174"/>
      <c r="AA3260" s="174"/>
      <c r="AB3260" s="174"/>
      <c r="AC3260" s="174"/>
      <c r="AD3260" s="174"/>
      <c r="AE3260" s="174"/>
      <c r="AF3260" s="174"/>
      <c r="AG3260" s="174"/>
    </row>
    <row r="3460" spans="2:33" ht="15" customHeight="1">
      <c r="B3460" s="174"/>
      <c r="C3460" s="174"/>
      <c r="D3460" s="174"/>
      <c r="E3460" s="174"/>
      <c r="F3460" s="174"/>
      <c r="G3460" s="174"/>
      <c r="H3460" s="174"/>
      <c r="I3460" s="174"/>
      <c r="J3460" s="174"/>
      <c r="K3460" s="174"/>
      <c r="L3460" s="174"/>
      <c r="M3460" s="174"/>
      <c r="N3460" s="174"/>
      <c r="O3460" s="174"/>
      <c r="P3460" s="174"/>
      <c r="Q3460" s="174"/>
      <c r="R3460" s="174"/>
      <c r="S3460" s="174"/>
      <c r="T3460" s="174"/>
      <c r="U3460" s="174"/>
      <c r="V3460" s="174"/>
      <c r="W3460" s="174"/>
      <c r="X3460" s="174"/>
      <c r="Y3460" s="174"/>
      <c r="Z3460" s="174"/>
      <c r="AA3460" s="174"/>
      <c r="AB3460" s="174"/>
      <c r="AC3460" s="174"/>
      <c r="AD3460" s="174"/>
      <c r="AE3460" s="174"/>
      <c r="AF3460" s="174"/>
      <c r="AG3460" s="174"/>
    </row>
    <row r="3660" spans="2:33" ht="15" customHeight="1">
      <c r="B3660" s="174"/>
      <c r="C3660" s="174"/>
      <c r="D3660" s="174"/>
      <c r="E3660" s="174"/>
      <c r="F3660" s="174"/>
      <c r="G3660" s="174"/>
      <c r="H3660" s="174"/>
      <c r="I3660" s="174"/>
      <c r="J3660" s="174"/>
      <c r="K3660" s="174"/>
      <c r="L3660" s="174"/>
      <c r="M3660" s="174"/>
      <c r="N3660" s="174"/>
      <c r="O3660" s="174"/>
      <c r="P3660" s="174"/>
      <c r="Q3660" s="174"/>
      <c r="R3660" s="174"/>
      <c r="S3660" s="174"/>
      <c r="T3660" s="174"/>
      <c r="U3660" s="174"/>
      <c r="V3660" s="174"/>
      <c r="W3660" s="174"/>
      <c r="X3660" s="174"/>
      <c r="Y3660" s="174"/>
      <c r="Z3660" s="174"/>
      <c r="AA3660" s="174"/>
      <c r="AB3660" s="174"/>
      <c r="AC3660" s="174"/>
      <c r="AD3660" s="174"/>
      <c r="AE3660" s="174"/>
      <c r="AF3660" s="174"/>
      <c r="AG3660" s="174"/>
    </row>
    <row r="3860" spans="2:33" ht="15" customHeight="1">
      <c r="B3860" s="174"/>
      <c r="C3860" s="174"/>
      <c r="D3860" s="174"/>
      <c r="E3860" s="174"/>
      <c r="F3860" s="174"/>
      <c r="G3860" s="174"/>
      <c r="H3860" s="174"/>
      <c r="I3860" s="174"/>
      <c r="J3860" s="174"/>
      <c r="K3860" s="174"/>
      <c r="L3860" s="174"/>
      <c r="M3860" s="174"/>
      <c r="N3860" s="174"/>
      <c r="O3860" s="174"/>
      <c r="P3860" s="174"/>
      <c r="Q3860" s="174"/>
      <c r="R3860" s="174"/>
      <c r="S3860" s="174"/>
      <c r="T3860" s="174"/>
      <c r="U3860" s="174"/>
      <c r="V3860" s="174"/>
      <c r="W3860" s="174"/>
      <c r="X3860" s="174"/>
      <c r="Y3860" s="174"/>
      <c r="Z3860" s="174"/>
      <c r="AA3860" s="174"/>
      <c r="AB3860" s="174"/>
      <c r="AC3860" s="174"/>
      <c r="AD3860" s="174"/>
      <c r="AE3860" s="174"/>
      <c r="AF3860" s="174"/>
      <c r="AG3860" s="174"/>
    </row>
    <row r="4060" spans="2:33" ht="15" customHeight="1">
      <c r="B4060" s="174"/>
      <c r="C4060" s="174"/>
      <c r="D4060" s="174"/>
      <c r="E4060" s="174"/>
      <c r="F4060" s="174"/>
      <c r="G4060" s="174"/>
      <c r="H4060" s="174"/>
      <c r="I4060" s="174"/>
      <c r="J4060" s="174"/>
      <c r="K4060" s="174"/>
      <c r="L4060" s="174"/>
      <c r="M4060" s="174"/>
      <c r="N4060" s="174"/>
      <c r="O4060" s="174"/>
      <c r="P4060" s="174"/>
      <c r="Q4060" s="174"/>
      <c r="R4060" s="174"/>
      <c r="S4060" s="174"/>
      <c r="T4060" s="174"/>
      <c r="U4060" s="174"/>
      <c r="V4060" s="174"/>
      <c r="W4060" s="174"/>
      <c r="X4060" s="174"/>
      <c r="Y4060" s="174"/>
      <c r="Z4060" s="174"/>
      <c r="AA4060" s="174"/>
      <c r="AB4060" s="174"/>
      <c r="AC4060" s="174"/>
      <c r="AD4060" s="174"/>
      <c r="AE4060" s="174"/>
      <c r="AF4060" s="174"/>
      <c r="AG4060" s="174"/>
    </row>
    <row r="4260" spans="2:33" ht="15" customHeight="1">
      <c r="B4260" s="174"/>
      <c r="C4260" s="174"/>
      <c r="D4260" s="174"/>
      <c r="E4260" s="174"/>
      <c r="F4260" s="174"/>
      <c r="G4260" s="174"/>
      <c r="H4260" s="174"/>
      <c r="I4260" s="174"/>
      <c r="J4260" s="174"/>
      <c r="K4260" s="174"/>
      <c r="L4260" s="174"/>
      <c r="M4260" s="174"/>
      <c r="N4260" s="174"/>
      <c r="O4260" s="174"/>
      <c r="P4260" s="174"/>
      <c r="Q4260" s="174"/>
      <c r="R4260" s="174"/>
      <c r="S4260" s="174"/>
      <c r="T4260" s="174"/>
      <c r="U4260" s="174"/>
      <c r="V4260" s="174"/>
      <c r="W4260" s="174"/>
      <c r="X4260" s="174"/>
      <c r="Y4260" s="174"/>
      <c r="Z4260" s="174"/>
      <c r="AA4260" s="174"/>
      <c r="AB4260" s="174"/>
      <c r="AC4260" s="174"/>
      <c r="AD4260" s="174"/>
      <c r="AE4260" s="174"/>
      <c r="AF4260" s="174"/>
      <c r="AG4260" s="174"/>
    </row>
    <row r="4460" spans="2:33" ht="15" customHeight="1">
      <c r="B4460" s="174"/>
      <c r="C4460" s="174"/>
      <c r="D4460" s="174"/>
      <c r="E4460" s="174"/>
      <c r="F4460" s="174"/>
      <c r="G4460" s="174"/>
      <c r="H4460" s="174"/>
      <c r="I4460" s="174"/>
      <c r="J4460" s="174"/>
      <c r="K4460" s="174"/>
      <c r="L4460" s="174"/>
      <c r="M4460" s="174"/>
      <c r="N4460" s="174"/>
      <c r="O4460" s="174"/>
      <c r="P4460" s="174"/>
      <c r="Q4460" s="174"/>
      <c r="R4460" s="174"/>
      <c r="S4460" s="174"/>
      <c r="T4460" s="174"/>
      <c r="U4460" s="174"/>
      <c r="V4460" s="174"/>
      <c r="W4460" s="174"/>
      <c r="X4460" s="174"/>
      <c r="Y4460" s="174"/>
      <c r="Z4460" s="174"/>
      <c r="AA4460" s="174"/>
      <c r="AB4460" s="174"/>
      <c r="AC4460" s="174"/>
      <c r="AD4460" s="174"/>
      <c r="AE4460" s="174"/>
      <c r="AF4460" s="174"/>
      <c r="AG4460" s="174"/>
    </row>
    <row r="4660" spans="2:33" ht="15" customHeight="1">
      <c r="B4660" s="174"/>
      <c r="C4660" s="174"/>
      <c r="D4660" s="174"/>
      <c r="E4660" s="174"/>
      <c r="F4660" s="174"/>
      <c r="G4660" s="174"/>
      <c r="H4660" s="174"/>
      <c r="I4660" s="174"/>
      <c r="J4660" s="174"/>
      <c r="K4660" s="174"/>
      <c r="L4660" s="174"/>
      <c r="M4660" s="174"/>
      <c r="N4660" s="174"/>
      <c r="O4660" s="174"/>
      <c r="P4660" s="174"/>
      <c r="Q4660" s="174"/>
      <c r="R4660" s="174"/>
      <c r="S4660" s="174"/>
      <c r="T4660" s="174"/>
      <c r="U4660" s="174"/>
      <c r="V4660" s="174"/>
      <c r="W4660" s="174"/>
      <c r="X4660" s="174"/>
      <c r="Y4660" s="174"/>
      <c r="Z4660" s="174"/>
      <c r="AA4660" s="174"/>
      <c r="AB4660" s="174"/>
      <c r="AC4660" s="174"/>
      <c r="AD4660" s="174"/>
      <c r="AE4660" s="174"/>
      <c r="AF4660" s="174"/>
      <c r="AG4660" s="174"/>
    </row>
    <row r="4860" spans="2:33" ht="15" customHeight="1">
      <c r="B4860" s="174"/>
      <c r="C4860" s="174"/>
      <c r="D4860" s="174"/>
      <c r="E4860" s="174"/>
      <c r="F4860" s="174"/>
      <c r="G4860" s="174"/>
      <c r="H4860" s="174"/>
      <c r="I4860" s="174"/>
      <c r="J4860" s="174"/>
      <c r="K4860" s="174"/>
      <c r="L4860" s="174"/>
      <c r="M4860" s="174"/>
      <c r="N4860" s="174"/>
      <c r="O4860" s="174"/>
      <c r="P4860" s="174"/>
      <c r="Q4860" s="174"/>
      <c r="R4860" s="174"/>
      <c r="S4860" s="174"/>
      <c r="T4860" s="174"/>
      <c r="U4860" s="174"/>
      <c r="V4860" s="174"/>
      <c r="W4860" s="174"/>
      <c r="X4860" s="174"/>
      <c r="Y4860" s="174"/>
      <c r="Z4860" s="174"/>
      <c r="AA4860" s="174"/>
      <c r="AB4860" s="174"/>
      <c r="AC4860" s="174"/>
      <c r="AD4860" s="174"/>
      <c r="AE4860" s="174"/>
      <c r="AF4860" s="174"/>
      <c r="AG4860" s="174"/>
    </row>
    <row r="5060" spans="2:33" ht="15" customHeight="1">
      <c r="B5060" s="174"/>
      <c r="C5060" s="174"/>
      <c r="D5060" s="174"/>
      <c r="E5060" s="174"/>
      <c r="F5060" s="174"/>
      <c r="G5060" s="174"/>
      <c r="H5060" s="174"/>
      <c r="I5060" s="174"/>
      <c r="J5060" s="174"/>
      <c r="K5060" s="174"/>
      <c r="L5060" s="174"/>
      <c r="M5060" s="174"/>
      <c r="N5060" s="174"/>
      <c r="O5060" s="174"/>
      <c r="P5060" s="174"/>
      <c r="Q5060" s="174"/>
      <c r="R5060" s="174"/>
      <c r="S5060" s="174"/>
      <c r="T5060" s="174"/>
      <c r="U5060" s="174"/>
      <c r="V5060" s="174"/>
      <c r="W5060" s="174"/>
      <c r="X5060" s="174"/>
      <c r="Y5060" s="174"/>
      <c r="Z5060" s="174"/>
      <c r="AA5060" s="174"/>
      <c r="AB5060" s="174"/>
      <c r="AC5060" s="174"/>
      <c r="AD5060" s="174"/>
      <c r="AE5060" s="174"/>
      <c r="AF5060" s="174"/>
      <c r="AG5060" s="174"/>
    </row>
    <row r="5260" spans="2:33" ht="15" customHeight="1">
      <c r="B5260" s="174"/>
      <c r="C5260" s="174"/>
      <c r="D5260" s="174"/>
      <c r="E5260" s="174"/>
      <c r="F5260" s="174"/>
      <c r="G5260" s="174"/>
      <c r="H5260" s="174"/>
      <c r="I5260" s="174"/>
      <c r="J5260" s="174"/>
      <c r="K5260" s="174"/>
      <c r="L5260" s="174"/>
      <c r="M5260" s="174"/>
      <c r="N5260" s="174"/>
      <c r="O5260" s="174"/>
      <c r="P5260" s="174"/>
      <c r="Q5260" s="174"/>
      <c r="R5260" s="174"/>
      <c r="S5260" s="174"/>
      <c r="T5260" s="174"/>
      <c r="U5260" s="174"/>
      <c r="V5260" s="174"/>
      <c r="W5260" s="174"/>
      <c r="X5260" s="174"/>
      <c r="Y5260" s="174"/>
      <c r="Z5260" s="174"/>
      <c r="AA5260" s="174"/>
      <c r="AB5260" s="174"/>
      <c r="AC5260" s="174"/>
      <c r="AD5260" s="174"/>
      <c r="AE5260" s="174"/>
      <c r="AF5260" s="174"/>
      <c r="AG5260" s="174"/>
    </row>
    <row r="5460" spans="2:33" ht="15" customHeight="1">
      <c r="B5460" s="174"/>
      <c r="C5460" s="174"/>
      <c r="D5460" s="174"/>
      <c r="E5460" s="174"/>
      <c r="F5460" s="174"/>
      <c r="G5460" s="174"/>
      <c r="H5460" s="174"/>
      <c r="I5460" s="174"/>
      <c r="J5460" s="174"/>
      <c r="K5460" s="174"/>
      <c r="L5460" s="174"/>
      <c r="M5460" s="174"/>
      <c r="N5460" s="174"/>
      <c r="O5460" s="174"/>
      <c r="P5460" s="174"/>
      <c r="Q5460" s="174"/>
      <c r="R5460" s="174"/>
      <c r="S5460" s="174"/>
      <c r="T5460" s="174"/>
      <c r="U5460" s="174"/>
      <c r="V5460" s="174"/>
      <c r="W5460" s="174"/>
      <c r="X5460" s="174"/>
      <c r="Y5460" s="174"/>
      <c r="Z5460" s="174"/>
      <c r="AA5460" s="174"/>
      <c r="AB5460" s="174"/>
      <c r="AC5460" s="174"/>
      <c r="AD5460" s="174"/>
      <c r="AE5460" s="174"/>
      <c r="AF5460" s="174"/>
      <c r="AG5460" s="174"/>
    </row>
    <row r="5630" spans="2:33" ht="15" customHeight="1">
      <c r="B5630" s="174"/>
      <c r="C5630" s="174"/>
      <c r="D5630" s="174"/>
      <c r="E5630" s="174"/>
      <c r="F5630" s="174"/>
      <c r="G5630" s="174"/>
      <c r="H5630" s="174"/>
      <c r="I5630" s="174"/>
      <c r="J5630" s="174"/>
      <c r="K5630" s="174"/>
      <c r="L5630" s="174"/>
      <c r="M5630" s="174"/>
      <c r="N5630" s="174"/>
      <c r="O5630" s="174"/>
      <c r="P5630" s="174"/>
      <c r="Q5630" s="174"/>
      <c r="R5630" s="174"/>
      <c r="S5630" s="174"/>
      <c r="T5630" s="174"/>
      <c r="U5630" s="174"/>
      <c r="V5630" s="174"/>
      <c r="W5630" s="174"/>
      <c r="X5630" s="174"/>
      <c r="Y5630" s="174"/>
      <c r="Z5630" s="174"/>
      <c r="AA5630" s="174"/>
      <c r="AB5630" s="174"/>
      <c r="AC5630" s="174"/>
      <c r="AD5630" s="174"/>
      <c r="AE5630" s="174"/>
      <c r="AF5630" s="174"/>
      <c r="AG5630" s="174"/>
    </row>
    <row r="5805" spans="2:33" ht="15" customHeight="1">
      <c r="B5805" s="174"/>
      <c r="C5805" s="174"/>
      <c r="D5805" s="174"/>
      <c r="E5805" s="174"/>
      <c r="F5805" s="174"/>
      <c r="G5805" s="174"/>
      <c r="H5805" s="174"/>
      <c r="I5805" s="174"/>
      <c r="J5805" s="174"/>
      <c r="K5805" s="174"/>
      <c r="L5805" s="174"/>
      <c r="M5805" s="174"/>
      <c r="N5805" s="174"/>
      <c r="O5805" s="174"/>
      <c r="P5805" s="174"/>
      <c r="Q5805" s="174"/>
      <c r="R5805" s="174"/>
      <c r="S5805" s="174"/>
      <c r="T5805" s="174"/>
      <c r="U5805" s="174"/>
      <c r="V5805" s="174"/>
      <c r="W5805" s="174"/>
      <c r="X5805" s="174"/>
      <c r="Y5805" s="174"/>
      <c r="Z5805" s="174"/>
      <c r="AA5805" s="174"/>
      <c r="AB5805" s="174"/>
      <c r="AC5805" s="174"/>
      <c r="AD5805" s="174"/>
      <c r="AE5805" s="174"/>
      <c r="AF5805" s="174"/>
      <c r="AG5805" s="174"/>
    </row>
    <row r="5980" spans="2:33" ht="15" customHeight="1">
      <c r="B5980" s="174"/>
      <c r="C5980" s="174"/>
      <c r="D5980" s="174"/>
      <c r="E5980" s="174"/>
      <c r="F5980" s="174"/>
      <c r="G5980" s="174"/>
      <c r="H5980" s="174"/>
      <c r="I5980" s="174"/>
      <c r="J5980" s="174"/>
      <c r="K5980" s="174"/>
      <c r="L5980" s="174"/>
      <c r="M5980" s="174"/>
      <c r="N5980" s="174"/>
      <c r="O5980" s="174"/>
      <c r="P5980" s="174"/>
      <c r="Q5980" s="174"/>
      <c r="R5980" s="174"/>
      <c r="S5980" s="174"/>
      <c r="T5980" s="174"/>
      <c r="U5980" s="174"/>
      <c r="V5980" s="174"/>
      <c r="W5980" s="174"/>
      <c r="X5980" s="174"/>
      <c r="Y5980" s="174"/>
      <c r="Z5980" s="174"/>
      <c r="AA5980" s="174"/>
      <c r="AB5980" s="174"/>
      <c r="AC5980" s="174"/>
      <c r="AD5980" s="174"/>
      <c r="AE5980" s="174"/>
      <c r="AF5980" s="174"/>
      <c r="AG5980" s="174"/>
    </row>
    <row r="6155" spans="2:33" ht="15" customHeight="1">
      <c r="B6155" s="174"/>
      <c r="C6155" s="174"/>
      <c r="D6155" s="174"/>
      <c r="E6155" s="174"/>
      <c r="F6155" s="174"/>
      <c r="G6155" s="174"/>
      <c r="H6155" s="174"/>
      <c r="I6155" s="174"/>
      <c r="J6155" s="174"/>
      <c r="K6155" s="174"/>
      <c r="L6155" s="174"/>
      <c r="M6155" s="174"/>
      <c r="N6155" s="174"/>
      <c r="O6155" s="174"/>
      <c r="P6155" s="174"/>
      <c r="Q6155" s="174"/>
      <c r="R6155" s="174"/>
      <c r="S6155" s="174"/>
      <c r="T6155" s="174"/>
      <c r="U6155" s="174"/>
      <c r="V6155" s="174"/>
      <c r="W6155" s="174"/>
      <c r="X6155" s="174"/>
      <c r="Y6155" s="174"/>
      <c r="Z6155" s="174"/>
      <c r="AA6155" s="174"/>
      <c r="AB6155" s="174"/>
      <c r="AC6155" s="174"/>
      <c r="AD6155" s="174"/>
      <c r="AE6155" s="174"/>
      <c r="AF6155" s="174"/>
      <c r="AG6155" s="174"/>
    </row>
    <row r="6330" spans="2:33" ht="15" customHeight="1">
      <c r="B6330" s="174"/>
      <c r="C6330" s="174"/>
      <c r="D6330" s="174"/>
      <c r="E6330" s="174"/>
      <c r="F6330" s="174"/>
      <c r="G6330" s="174"/>
      <c r="H6330" s="174"/>
      <c r="I6330" s="174"/>
      <c r="J6330" s="174"/>
      <c r="K6330" s="174"/>
      <c r="L6330" s="174"/>
      <c r="M6330" s="174"/>
      <c r="N6330" s="174"/>
      <c r="O6330" s="174"/>
      <c r="P6330" s="174"/>
      <c r="Q6330" s="174"/>
      <c r="R6330" s="174"/>
      <c r="S6330" s="174"/>
      <c r="T6330" s="174"/>
      <c r="U6330" s="174"/>
      <c r="V6330" s="174"/>
      <c r="W6330" s="174"/>
      <c r="X6330" s="174"/>
      <c r="Y6330" s="174"/>
      <c r="Z6330" s="174"/>
      <c r="AA6330" s="174"/>
      <c r="AB6330" s="174"/>
      <c r="AC6330" s="174"/>
      <c r="AD6330" s="174"/>
      <c r="AE6330" s="174"/>
      <c r="AF6330" s="174"/>
      <c r="AG6330" s="174"/>
    </row>
    <row r="6505" spans="2:33" ht="15" customHeight="1">
      <c r="B6505" s="174"/>
      <c r="C6505" s="174"/>
      <c r="D6505" s="174"/>
      <c r="E6505" s="174"/>
      <c r="F6505" s="174"/>
      <c r="G6505" s="174"/>
      <c r="H6505" s="174"/>
      <c r="I6505" s="174"/>
      <c r="J6505" s="174"/>
      <c r="K6505" s="174"/>
      <c r="L6505" s="174"/>
      <c r="M6505" s="174"/>
      <c r="N6505" s="174"/>
      <c r="O6505" s="174"/>
      <c r="P6505" s="174"/>
      <c r="Q6505" s="174"/>
      <c r="R6505" s="174"/>
      <c r="S6505" s="174"/>
      <c r="T6505" s="174"/>
      <c r="U6505" s="174"/>
      <c r="V6505" s="174"/>
      <c r="W6505" s="174"/>
      <c r="X6505" s="174"/>
      <c r="Y6505" s="174"/>
      <c r="Z6505" s="174"/>
      <c r="AA6505" s="174"/>
      <c r="AB6505" s="174"/>
      <c r="AC6505" s="174"/>
      <c r="AD6505" s="174"/>
      <c r="AE6505" s="174"/>
      <c r="AF6505" s="174"/>
      <c r="AG6505" s="174"/>
    </row>
    <row r="6680" spans="2:33" ht="15" customHeight="1">
      <c r="B6680" s="174"/>
      <c r="C6680" s="174"/>
      <c r="D6680" s="174"/>
      <c r="E6680" s="174"/>
      <c r="F6680" s="174"/>
      <c r="G6680" s="174"/>
      <c r="H6680" s="174"/>
      <c r="I6680" s="174"/>
      <c r="J6680" s="174"/>
      <c r="K6680" s="174"/>
      <c r="L6680" s="174"/>
      <c r="M6680" s="174"/>
      <c r="N6680" s="174"/>
      <c r="O6680" s="174"/>
      <c r="P6680" s="174"/>
      <c r="Q6680" s="174"/>
      <c r="R6680" s="174"/>
      <c r="S6680" s="174"/>
      <c r="T6680" s="174"/>
      <c r="U6680" s="174"/>
      <c r="V6680" s="174"/>
      <c r="W6680" s="174"/>
      <c r="X6680" s="174"/>
      <c r="Y6680" s="174"/>
      <c r="Z6680" s="174"/>
      <c r="AA6680" s="174"/>
      <c r="AB6680" s="174"/>
      <c r="AC6680" s="174"/>
      <c r="AD6680" s="174"/>
      <c r="AE6680" s="174"/>
      <c r="AF6680" s="174"/>
      <c r="AG6680" s="174"/>
    </row>
    <row r="6855" spans="2:33" ht="15" customHeight="1">
      <c r="B6855" s="174"/>
      <c r="C6855" s="174"/>
      <c r="D6855" s="174"/>
      <c r="E6855" s="174"/>
      <c r="F6855" s="174"/>
      <c r="G6855" s="174"/>
      <c r="H6855" s="174"/>
      <c r="I6855" s="174"/>
      <c r="J6855" s="174"/>
      <c r="K6855" s="174"/>
      <c r="L6855" s="174"/>
      <c r="M6855" s="174"/>
      <c r="N6855" s="174"/>
      <c r="O6855" s="174"/>
      <c r="P6855" s="174"/>
      <c r="Q6855" s="174"/>
      <c r="R6855" s="174"/>
      <c r="S6855" s="174"/>
      <c r="T6855" s="174"/>
      <c r="U6855" s="174"/>
      <c r="V6855" s="174"/>
      <c r="W6855" s="174"/>
      <c r="X6855" s="174"/>
      <c r="Y6855" s="174"/>
      <c r="Z6855" s="174"/>
      <c r="AA6855" s="174"/>
      <c r="AB6855" s="174"/>
      <c r="AC6855" s="174"/>
      <c r="AD6855" s="174"/>
      <c r="AE6855" s="174"/>
      <c r="AF6855" s="174"/>
      <c r="AG6855" s="174"/>
    </row>
    <row r="7030" spans="2:33" ht="15" customHeight="1">
      <c r="B7030" s="174"/>
      <c r="C7030" s="174"/>
      <c r="D7030" s="174"/>
      <c r="E7030" s="174"/>
      <c r="F7030" s="174"/>
      <c r="G7030" s="174"/>
      <c r="H7030" s="174"/>
      <c r="I7030" s="174"/>
      <c r="J7030" s="174"/>
      <c r="K7030" s="174"/>
      <c r="L7030" s="174"/>
      <c r="M7030" s="174"/>
      <c r="N7030" s="174"/>
      <c r="O7030" s="174"/>
      <c r="P7030" s="174"/>
      <c r="Q7030" s="174"/>
      <c r="R7030" s="174"/>
      <c r="S7030" s="174"/>
      <c r="T7030" s="174"/>
      <c r="U7030" s="174"/>
      <c r="V7030" s="174"/>
      <c r="W7030" s="174"/>
      <c r="X7030" s="174"/>
      <c r="Y7030" s="174"/>
      <c r="Z7030" s="174"/>
      <c r="AA7030" s="174"/>
      <c r="AB7030" s="174"/>
      <c r="AC7030" s="174"/>
      <c r="AD7030" s="174"/>
      <c r="AE7030" s="174"/>
      <c r="AF7030" s="174"/>
      <c r="AG7030" s="174"/>
    </row>
    <row r="7205" spans="2:33" ht="15" customHeight="1">
      <c r="B7205" s="174"/>
      <c r="C7205" s="174"/>
      <c r="D7205" s="174"/>
      <c r="E7205" s="174"/>
      <c r="F7205" s="174"/>
      <c r="G7205" s="174"/>
      <c r="H7205" s="174"/>
      <c r="I7205" s="174"/>
      <c r="J7205" s="174"/>
      <c r="K7205" s="174"/>
      <c r="L7205" s="174"/>
      <c r="M7205" s="174"/>
      <c r="N7205" s="174"/>
      <c r="O7205" s="174"/>
      <c r="P7205" s="174"/>
      <c r="Q7205" s="174"/>
      <c r="R7205" s="174"/>
      <c r="S7205" s="174"/>
      <c r="T7205" s="174"/>
      <c r="U7205" s="174"/>
      <c r="V7205" s="174"/>
      <c r="W7205" s="174"/>
      <c r="X7205" s="174"/>
      <c r="Y7205" s="174"/>
      <c r="Z7205" s="174"/>
      <c r="AA7205" s="174"/>
      <c r="AB7205" s="174"/>
      <c r="AC7205" s="174"/>
      <c r="AD7205" s="174"/>
      <c r="AE7205" s="174"/>
      <c r="AF7205" s="174"/>
      <c r="AG7205" s="174"/>
    </row>
    <row r="7380" spans="2:33" ht="15" customHeight="1">
      <c r="B7380" s="174"/>
      <c r="C7380" s="174"/>
      <c r="D7380" s="174"/>
      <c r="E7380" s="174"/>
      <c r="F7380" s="174"/>
      <c r="G7380" s="174"/>
      <c r="H7380" s="174"/>
      <c r="I7380" s="174"/>
      <c r="J7380" s="174"/>
      <c r="K7380" s="174"/>
      <c r="L7380" s="174"/>
      <c r="M7380" s="174"/>
      <c r="N7380" s="174"/>
      <c r="O7380" s="174"/>
      <c r="P7380" s="174"/>
      <c r="Q7380" s="174"/>
      <c r="R7380" s="174"/>
      <c r="S7380" s="174"/>
      <c r="T7380" s="174"/>
      <c r="U7380" s="174"/>
      <c r="V7380" s="174"/>
      <c r="W7380" s="174"/>
      <c r="X7380" s="174"/>
      <c r="Y7380" s="174"/>
      <c r="Z7380" s="174"/>
      <c r="AA7380" s="174"/>
      <c r="AB7380" s="174"/>
      <c r="AC7380" s="174"/>
      <c r="AD7380" s="174"/>
      <c r="AE7380" s="174"/>
      <c r="AF7380" s="174"/>
      <c r="AG7380" s="174"/>
    </row>
    <row r="7555" spans="2:33" ht="15" customHeight="1">
      <c r="B7555" s="174"/>
      <c r="C7555" s="174"/>
      <c r="D7555" s="174"/>
      <c r="E7555" s="174"/>
      <c r="F7555" s="174"/>
      <c r="G7555" s="174"/>
      <c r="H7555" s="174"/>
      <c r="I7555" s="174"/>
      <c r="J7555" s="174"/>
      <c r="K7555" s="174"/>
      <c r="L7555" s="174"/>
      <c r="M7555" s="174"/>
      <c r="N7555" s="174"/>
      <c r="O7555" s="174"/>
      <c r="P7555" s="174"/>
      <c r="Q7555" s="174"/>
      <c r="R7555" s="174"/>
      <c r="S7555" s="174"/>
      <c r="T7555" s="174"/>
      <c r="U7555" s="174"/>
      <c r="V7555" s="174"/>
      <c r="W7555" s="174"/>
      <c r="X7555" s="174"/>
      <c r="Y7555" s="174"/>
      <c r="Z7555" s="174"/>
      <c r="AA7555" s="174"/>
      <c r="AB7555" s="174"/>
      <c r="AC7555" s="174"/>
      <c r="AD7555" s="174"/>
      <c r="AE7555" s="174"/>
      <c r="AF7555" s="174"/>
      <c r="AG7555" s="174"/>
    </row>
    <row r="7730" spans="2:33" ht="15" customHeight="1">
      <c r="B7730" s="174"/>
      <c r="C7730" s="174"/>
      <c r="D7730" s="174"/>
      <c r="E7730" s="174"/>
      <c r="F7730" s="174"/>
      <c r="G7730" s="174"/>
      <c r="H7730" s="174"/>
      <c r="I7730" s="174"/>
      <c r="J7730" s="174"/>
      <c r="K7730" s="174"/>
      <c r="L7730" s="174"/>
      <c r="M7730" s="174"/>
      <c r="N7730" s="174"/>
      <c r="O7730" s="174"/>
      <c r="P7730" s="174"/>
      <c r="Q7730" s="174"/>
      <c r="R7730" s="174"/>
      <c r="S7730" s="174"/>
      <c r="T7730" s="174"/>
      <c r="U7730" s="174"/>
      <c r="V7730" s="174"/>
      <c r="W7730" s="174"/>
      <c r="X7730" s="174"/>
      <c r="Y7730" s="174"/>
      <c r="Z7730" s="174"/>
      <c r="AA7730" s="174"/>
      <c r="AB7730" s="174"/>
      <c r="AC7730" s="174"/>
      <c r="AD7730" s="174"/>
      <c r="AE7730" s="174"/>
      <c r="AF7730" s="174"/>
      <c r="AG7730" s="174"/>
    </row>
    <row r="7905" spans="2:33" ht="15" customHeight="1">
      <c r="B7905" s="174"/>
      <c r="C7905" s="174"/>
      <c r="D7905" s="174"/>
      <c r="E7905" s="174"/>
      <c r="F7905" s="174"/>
      <c r="G7905" s="174"/>
      <c r="H7905" s="174"/>
      <c r="I7905" s="174"/>
      <c r="J7905" s="174"/>
      <c r="K7905" s="174"/>
      <c r="L7905" s="174"/>
      <c r="M7905" s="174"/>
      <c r="N7905" s="174"/>
      <c r="O7905" s="174"/>
      <c r="P7905" s="174"/>
      <c r="Q7905" s="174"/>
      <c r="R7905" s="174"/>
      <c r="S7905" s="174"/>
      <c r="T7905" s="174"/>
      <c r="U7905" s="174"/>
      <c r="V7905" s="174"/>
      <c r="W7905" s="174"/>
      <c r="X7905" s="174"/>
      <c r="Y7905" s="174"/>
      <c r="Z7905" s="174"/>
      <c r="AA7905" s="174"/>
      <c r="AB7905" s="174"/>
      <c r="AC7905" s="174"/>
      <c r="AD7905" s="174"/>
      <c r="AE7905" s="174"/>
      <c r="AF7905" s="174"/>
      <c r="AG7905" s="174"/>
    </row>
    <row r="8080" spans="2:33" ht="15" customHeight="1">
      <c r="B8080" s="174"/>
      <c r="C8080" s="174"/>
      <c r="D8080" s="174"/>
      <c r="E8080" s="174"/>
      <c r="F8080" s="174"/>
      <c r="G8080" s="174"/>
      <c r="H8080" s="174"/>
      <c r="I8080" s="174"/>
      <c r="J8080" s="174"/>
      <c r="K8080" s="174"/>
      <c r="L8080" s="174"/>
      <c r="M8080" s="174"/>
      <c r="N8080" s="174"/>
      <c r="O8080" s="174"/>
      <c r="P8080" s="174"/>
      <c r="Q8080" s="174"/>
      <c r="R8080" s="174"/>
      <c r="S8080" s="174"/>
      <c r="T8080" s="174"/>
      <c r="U8080" s="174"/>
      <c r="V8080" s="174"/>
      <c r="W8080" s="174"/>
      <c r="X8080" s="174"/>
      <c r="Y8080" s="174"/>
      <c r="Z8080" s="174"/>
      <c r="AA8080" s="174"/>
      <c r="AB8080" s="174"/>
      <c r="AC8080" s="174"/>
      <c r="AD8080" s="174"/>
      <c r="AE8080" s="174"/>
      <c r="AF8080" s="174"/>
      <c r="AG8080" s="174"/>
    </row>
    <row r="8255" spans="2:33" ht="15" customHeight="1">
      <c r="B8255" s="174"/>
      <c r="C8255" s="174"/>
      <c r="D8255" s="174"/>
      <c r="E8255" s="174"/>
      <c r="F8255" s="174"/>
      <c r="G8255" s="174"/>
      <c r="H8255" s="174"/>
      <c r="I8255" s="174"/>
      <c r="J8255" s="174"/>
      <c r="K8255" s="174"/>
      <c r="L8255" s="174"/>
      <c r="M8255" s="174"/>
      <c r="N8255" s="174"/>
      <c r="O8255" s="174"/>
      <c r="P8255" s="174"/>
      <c r="Q8255" s="174"/>
      <c r="R8255" s="174"/>
      <c r="S8255" s="174"/>
      <c r="T8255" s="174"/>
      <c r="U8255" s="174"/>
      <c r="V8255" s="174"/>
      <c r="W8255" s="174"/>
      <c r="X8255" s="174"/>
      <c r="Y8255" s="174"/>
      <c r="Z8255" s="174"/>
      <c r="AA8255" s="174"/>
      <c r="AB8255" s="174"/>
      <c r="AC8255" s="174"/>
      <c r="AD8255" s="174"/>
      <c r="AE8255" s="174"/>
      <c r="AF8255" s="174"/>
      <c r="AG8255" s="174"/>
    </row>
    <row r="8430" spans="2:33" ht="15" customHeight="1">
      <c r="B8430" s="174"/>
      <c r="C8430" s="174"/>
      <c r="D8430" s="174"/>
      <c r="E8430" s="174"/>
      <c r="F8430" s="174"/>
      <c r="G8430" s="174"/>
      <c r="H8430" s="174"/>
      <c r="I8430" s="174"/>
      <c r="J8430" s="174"/>
      <c r="K8430" s="174"/>
      <c r="L8430" s="174"/>
      <c r="M8430" s="174"/>
      <c r="N8430" s="174"/>
      <c r="O8430" s="174"/>
      <c r="P8430" s="174"/>
      <c r="Q8430" s="174"/>
      <c r="R8430" s="174"/>
      <c r="S8430" s="174"/>
      <c r="T8430" s="174"/>
      <c r="U8430" s="174"/>
      <c r="V8430" s="174"/>
      <c r="W8430" s="174"/>
      <c r="X8430" s="174"/>
      <c r="Y8430" s="174"/>
      <c r="Z8430" s="174"/>
      <c r="AA8430" s="174"/>
      <c r="AB8430" s="174"/>
      <c r="AC8430" s="174"/>
      <c r="AD8430" s="174"/>
      <c r="AE8430" s="174"/>
      <c r="AF8430" s="174"/>
      <c r="AG8430" s="174"/>
    </row>
    <row r="8605" spans="2:33" ht="15" customHeight="1">
      <c r="B8605" s="174"/>
      <c r="C8605" s="174"/>
      <c r="D8605" s="174"/>
      <c r="E8605" s="174"/>
      <c r="F8605" s="174"/>
      <c r="G8605" s="174"/>
      <c r="H8605" s="174"/>
      <c r="I8605" s="174"/>
      <c r="J8605" s="174"/>
      <c r="K8605" s="174"/>
      <c r="L8605" s="174"/>
      <c r="M8605" s="174"/>
      <c r="N8605" s="174"/>
      <c r="O8605" s="174"/>
      <c r="P8605" s="174"/>
      <c r="Q8605" s="174"/>
      <c r="R8605" s="174"/>
      <c r="S8605" s="174"/>
      <c r="T8605" s="174"/>
      <c r="U8605" s="174"/>
      <c r="V8605" s="174"/>
      <c r="W8605" s="174"/>
      <c r="X8605" s="174"/>
      <c r="Y8605" s="174"/>
      <c r="Z8605" s="174"/>
      <c r="AA8605" s="174"/>
      <c r="AB8605" s="174"/>
      <c r="AC8605" s="174"/>
      <c r="AD8605" s="174"/>
      <c r="AE8605" s="174"/>
      <c r="AF8605" s="174"/>
      <c r="AG8605" s="174"/>
    </row>
    <row r="8780" spans="2:33" ht="15" customHeight="1">
      <c r="B8780" s="174"/>
      <c r="C8780" s="174"/>
      <c r="D8780" s="174"/>
      <c r="E8780" s="174"/>
      <c r="F8780" s="174"/>
      <c r="G8780" s="174"/>
      <c r="H8780" s="174"/>
      <c r="I8780" s="174"/>
      <c r="J8780" s="174"/>
      <c r="K8780" s="174"/>
      <c r="L8780" s="174"/>
      <c r="M8780" s="174"/>
      <c r="N8780" s="174"/>
      <c r="O8780" s="174"/>
      <c r="P8780" s="174"/>
      <c r="Q8780" s="174"/>
      <c r="R8780" s="174"/>
      <c r="S8780" s="174"/>
      <c r="T8780" s="174"/>
      <c r="U8780" s="174"/>
      <c r="V8780" s="174"/>
      <c r="W8780" s="174"/>
      <c r="X8780" s="174"/>
      <c r="Y8780" s="174"/>
      <c r="Z8780" s="174"/>
      <c r="AA8780" s="174"/>
      <c r="AB8780" s="174"/>
      <c r="AC8780" s="174"/>
      <c r="AD8780" s="174"/>
      <c r="AE8780" s="174"/>
      <c r="AF8780" s="174"/>
      <c r="AG8780" s="174"/>
    </row>
    <row r="8955" spans="2:33" ht="15" customHeight="1">
      <c r="B8955" s="174"/>
      <c r="C8955" s="174"/>
      <c r="D8955" s="174"/>
      <c r="E8955" s="174"/>
      <c r="F8955" s="174"/>
      <c r="G8955" s="174"/>
      <c r="H8955" s="174"/>
      <c r="I8955" s="174"/>
      <c r="J8955" s="174"/>
      <c r="K8955" s="174"/>
      <c r="L8955" s="174"/>
      <c r="M8955" s="174"/>
      <c r="N8955" s="174"/>
      <c r="O8955" s="174"/>
      <c r="P8955" s="174"/>
      <c r="Q8955" s="174"/>
      <c r="R8955" s="174"/>
      <c r="S8955" s="174"/>
      <c r="T8955" s="174"/>
      <c r="U8955" s="174"/>
      <c r="V8955" s="174"/>
      <c r="W8955" s="174"/>
      <c r="X8955" s="174"/>
      <c r="Y8955" s="174"/>
      <c r="Z8955" s="174"/>
      <c r="AA8955" s="174"/>
      <c r="AB8955" s="174"/>
      <c r="AC8955" s="174"/>
      <c r="AD8955" s="174"/>
      <c r="AE8955" s="174"/>
      <c r="AF8955" s="174"/>
      <c r="AG8955" s="174"/>
    </row>
    <row r="9130" spans="2:33" ht="15" customHeight="1">
      <c r="B9130" s="174"/>
      <c r="C9130" s="174"/>
      <c r="D9130" s="174"/>
      <c r="E9130" s="174"/>
      <c r="F9130" s="174"/>
      <c r="G9130" s="174"/>
      <c r="H9130" s="174"/>
      <c r="I9130" s="174"/>
      <c r="J9130" s="174"/>
      <c r="K9130" s="174"/>
      <c r="L9130" s="174"/>
      <c r="M9130" s="174"/>
      <c r="N9130" s="174"/>
      <c r="O9130" s="174"/>
      <c r="P9130" s="174"/>
      <c r="Q9130" s="174"/>
      <c r="R9130" s="174"/>
      <c r="S9130" s="174"/>
      <c r="T9130" s="174"/>
      <c r="U9130" s="174"/>
      <c r="V9130" s="174"/>
      <c r="W9130" s="174"/>
      <c r="X9130" s="174"/>
      <c r="Y9130" s="174"/>
      <c r="Z9130" s="174"/>
      <c r="AA9130" s="174"/>
      <c r="AB9130" s="174"/>
      <c r="AC9130" s="174"/>
      <c r="AD9130" s="174"/>
      <c r="AE9130" s="174"/>
      <c r="AF9130" s="174"/>
      <c r="AG9130" s="174"/>
    </row>
    <row r="9305" spans="2:33" ht="15" customHeight="1">
      <c r="B9305" s="174"/>
      <c r="C9305" s="174"/>
      <c r="D9305" s="174"/>
      <c r="E9305" s="174"/>
      <c r="F9305" s="174"/>
      <c r="G9305" s="174"/>
      <c r="H9305" s="174"/>
      <c r="I9305" s="174"/>
      <c r="J9305" s="174"/>
      <c r="K9305" s="174"/>
      <c r="L9305" s="174"/>
      <c r="M9305" s="174"/>
      <c r="N9305" s="174"/>
      <c r="O9305" s="174"/>
      <c r="P9305" s="174"/>
      <c r="Q9305" s="174"/>
      <c r="R9305" s="174"/>
      <c r="S9305" s="174"/>
      <c r="T9305" s="174"/>
      <c r="U9305" s="174"/>
      <c r="V9305" s="174"/>
      <c r="W9305" s="174"/>
      <c r="X9305" s="174"/>
      <c r="Y9305" s="174"/>
      <c r="Z9305" s="174"/>
      <c r="AA9305" s="174"/>
      <c r="AB9305" s="174"/>
      <c r="AC9305" s="174"/>
      <c r="AD9305" s="174"/>
      <c r="AE9305" s="174"/>
      <c r="AF9305" s="174"/>
      <c r="AG9305" s="174"/>
    </row>
    <row r="9480" spans="2:33" ht="15" customHeight="1">
      <c r="B9480" s="174"/>
      <c r="C9480" s="174"/>
      <c r="D9480" s="174"/>
      <c r="E9480" s="174"/>
      <c r="F9480" s="174"/>
      <c r="G9480" s="174"/>
      <c r="H9480" s="174"/>
      <c r="I9480" s="174"/>
      <c r="J9480" s="174"/>
      <c r="K9480" s="174"/>
      <c r="L9480" s="174"/>
      <c r="M9480" s="174"/>
      <c r="N9480" s="174"/>
      <c r="O9480" s="174"/>
      <c r="P9480" s="174"/>
      <c r="Q9480" s="174"/>
      <c r="R9480" s="174"/>
      <c r="S9480" s="174"/>
      <c r="T9480" s="174"/>
      <c r="U9480" s="174"/>
      <c r="V9480" s="174"/>
      <c r="W9480" s="174"/>
      <c r="X9480" s="174"/>
      <c r="Y9480" s="174"/>
      <c r="Z9480" s="174"/>
      <c r="AA9480" s="174"/>
      <c r="AB9480" s="174"/>
      <c r="AC9480" s="174"/>
      <c r="AD9480" s="174"/>
      <c r="AE9480" s="174"/>
      <c r="AF9480" s="174"/>
      <c r="AG9480" s="174"/>
    </row>
    <row r="9655" spans="2:33" ht="15" customHeight="1">
      <c r="B9655" s="174"/>
      <c r="C9655" s="174"/>
      <c r="D9655" s="174"/>
      <c r="E9655" s="174"/>
      <c r="F9655" s="174"/>
      <c r="G9655" s="174"/>
      <c r="H9655" s="174"/>
      <c r="I9655" s="174"/>
      <c r="J9655" s="174"/>
      <c r="K9655" s="174"/>
      <c r="L9655" s="174"/>
      <c r="M9655" s="174"/>
      <c r="N9655" s="174"/>
      <c r="O9655" s="174"/>
      <c r="P9655" s="174"/>
      <c r="Q9655" s="174"/>
      <c r="R9655" s="174"/>
      <c r="S9655" s="174"/>
      <c r="T9655" s="174"/>
      <c r="U9655" s="174"/>
      <c r="V9655" s="174"/>
      <c r="W9655" s="174"/>
      <c r="X9655" s="174"/>
      <c r="Y9655" s="174"/>
      <c r="Z9655" s="174"/>
      <c r="AA9655" s="174"/>
      <c r="AB9655" s="174"/>
      <c r="AC9655" s="174"/>
      <c r="AD9655" s="174"/>
      <c r="AE9655" s="174"/>
      <c r="AF9655" s="174"/>
      <c r="AG9655" s="174"/>
    </row>
    <row r="9830" spans="2:33" ht="15" customHeight="1">
      <c r="B9830" s="174"/>
      <c r="C9830" s="174"/>
      <c r="D9830" s="174"/>
      <c r="E9830" s="174"/>
      <c r="F9830" s="174"/>
      <c r="G9830" s="174"/>
      <c r="H9830" s="174"/>
      <c r="I9830" s="174"/>
      <c r="J9830" s="174"/>
      <c r="K9830" s="174"/>
      <c r="L9830" s="174"/>
      <c r="M9830" s="174"/>
      <c r="N9830" s="174"/>
      <c r="O9830" s="174"/>
      <c r="P9830" s="174"/>
      <c r="Q9830" s="174"/>
      <c r="R9830" s="174"/>
      <c r="S9830" s="174"/>
      <c r="T9830" s="174"/>
      <c r="U9830" s="174"/>
      <c r="V9830" s="174"/>
      <c r="W9830" s="174"/>
      <c r="X9830" s="174"/>
      <c r="Y9830" s="174"/>
      <c r="Z9830" s="174"/>
      <c r="AA9830" s="174"/>
      <c r="AB9830" s="174"/>
      <c r="AC9830" s="174"/>
      <c r="AD9830" s="174"/>
      <c r="AE9830" s="174"/>
      <c r="AF9830" s="174"/>
      <c r="AG9830" s="174"/>
    </row>
    <row r="9911" spans="2:33" ht="15" customHeight="1">
      <c r="B9911" s="174"/>
      <c r="C9911" s="174"/>
      <c r="D9911" s="174"/>
      <c r="E9911" s="174"/>
      <c r="F9911" s="174"/>
      <c r="G9911" s="174"/>
      <c r="H9911" s="174"/>
      <c r="I9911" s="174"/>
      <c r="J9911" s="174"/>
      <c r="K9911" s="174"/>
      <c r="L9911" s="174"/>
      <c r="M9911" s="174"/>
      <c r="N9911" s="174"/>
      <c r="O9911" s="174"/>
      <c r="P9911" s="174"/>
      <c r="Q9911" s="174"/>
      <c r="R9911" s="174"/>
      <c r="S9911" s="174"/>
      <c r="T9911" s="174"/>
      <c r="U9911" s="174"/>
      <c r="V9911" s="174"/>
      <c r="W9911" s="174"/>
      <c r="X9911" s="174"/>
      <c r="Y9911" s="174"/>
      <c r="Z9911" s="174"/>
      <c r="AA9911" s="174"/>
      <c r="AB9911" s="174"/>
      <c r="AC9911" s="174"/>
      <c r="AD9911" s="174"/>
      <c r="AE9911" s="174"/>
      <c r="AF9911" s="174"/>
      <c r="AG9911" s="174"/>
    </row>
    <row r="9961" spans="2:33" ht="15" customHeight="1">
      <c r="B9961" s="174"/>
      <c r="C9961" s="174"/>
      <c r="D9961" s="174"/>
      <c r="E9961" s="174"/>
      <c r="F9961" s="174"/>
      <c r="G9961" s="174"/>
      <c r="H9961" s="174"/>
      <c r="I9961" s="174"/>
      <c r="J9961" s="174"/>
      <c r="K9961" s="174"/>
      <c r="L9961" s="174"/>
      <c r="M9961" s="174"/>
      <c r="N9961" s="174"/>
      <c r="O9961" s="174"/>
      <c r="P9961" s="174"/>
      <c r="Q9961" s="174"/>
      <c r="R9961" s="174"/>
      <c r="S9961" s="174"/>
      <c r="T9961" s="174"/>
      <c r="U9961" s="174"/>
      <c r="V9961" s="174"/>
      <c r="W9961" s="174"/>
      <c r="X9961" s="174"/>
      <c r="Y9961" s="174"/>
      <c r="Z9961" s="174"/>
      <c r="AA9961" s="174"/>
      <c r="AB9961" s="174"/>
      <c r="AC9961" s="174"/>
      <c r="AD9961" s="174"/>
      <c r="AE9961" s="174"/>
      <c r="AF9961" s="174"/>
      <c r="AG9961" s="174"/>
    </row>
    <row r="10011" spans="2:33" ht="15" customHeight="1">
      <c r="B10011" s="174"/>
      <c r="C10011" s="174"/>
      <c r="D10011" s="174"/>
      <c r="E10011" s="174"/>
      <c r="F10011" s="174"/>
      <c r="G10011" s="174"/>
      <c r="H10011" s="174"/>
      <c r="I10011" s="174"/>
      <c r="J10011" s="174"/>
      <c r="K10011" s="174"/>
      <c r="L10011" s="174"/>
      <c r="M10011" s="174"/>
      <c r="N10011" s="174"/>
      <c r="O10011" s="174"/>
      <c r="P10011" s="174"/>
      <c r="Q10011" s="174"/>
      <c r="R10011" s="174"/>
      <c r="S10011" s="174"/>
      <c r="T10011" s="174"/>
      <c r="U10011" s="174"/>
      <c r="V10011" s="174"/>
      <c r="W10011" s="174"/>
      <c r="X10011" s="174"/>
      <c r="Y10011" s="174"/>
      <c r="Z10011" s="174"/>
      <c r="AA10011" s="174"/>
      <c r="AB10011" s="174"/>
      <c r="AC10011" s="174"/>
      <c r="AD10011" s="174"/>
      <c r="AE10011" s="174"/>
      <c r="AF10011" s="174"/>
      <c r="AG10011" s="174"/>
    </row>
    <row r="10061" spans="2:33" ht="15" customHeight="1">
      <c r="B10061" s="174"/>
      <c r="C10061" s="174"/>
      <c r="D10061" s="174"/>
      <c r="E10061" s="174"/>
      <c r="F10061" s="174"/>
      <c r="G10061" s="174"/>
      <c r="H10061" s="174"/>
      <c r="I10061" s="174"/>
      <c r="J10061" s="174"/>
      <c r="K10061" s="174"/>
      <c r="L10061" s="174"/>
      <c r="M10061" s="174"/>
      <c r="N10061" s="174"/>
      <c r="O10061" s="174"/>
      <c r="P10061" s="174"/>
      <c r="Q10061" s="174"/>
      <c r="R10061" s="174"/>
      <c r="S10061" s="174"/>
      <c r="T10061" s="174"/>
      <c r="U10061" s="174"/>
      <c r="V10061" s="174"/>
      <c r="W10061" s="174"/>
      <c r="X10061" s="174"/>
      <c r="Y10061" s="174"/>
      <c r="Z10061" s="174"/>
      <c r="AA10061" s="174"/>
      <c r="AB10061" s="174"/>
      <c r="AC10061" s="174"/>
      <c r="AD10061" s="174"/>
      <c r="AE10061" s="174"/>
      <c r="AF10061" s="174"/>
      <c r="AG10061" s="174"/>
    </row>
    <row r="10111" spans="2:33" ht="15" customHeight="1">
      <c r="B10111" s="174"/>
      <c r="C10111" s="174"/>
      <c r="D10111" s="174"/>
      <c r="E10111" s="174"/>
      <c r="F10111" s="174"/>
      <c r="G10111" s="174"/>
      <c r="H10111" s="174"/>
      <c r="I10111" s="174"/>
      <c r="J10111" s="174"/>
      <c r="K10111" s="174"/>
      <c r="L10111" s="174"/>
      <c r="M10111" s="174"/>
      <c r="N10111" s="174"/>
      <c r="O10111" s="174"/>
      <c r="P10111" s="174"/>
      <c r="Q10111" s="174"/>
      <c r="R10111" s="174"/>
      <c r="S10111" s="174"/>
      <c r="T10111" s="174"/>
      <c r="U10111" s="174"/>
      <c r="V10111" s="174"/>
      <c r="W10111" s="174"/>
      <c r="X10111" s="174"/>
      <c r="Y10111" s="174"/>
      <c r="Z10111" s="174"/>
      <c r="AA10111" s="174"/>
      <c r="AB10111" s="174"/>
      <c r="AC10111" s="174"/>
      <c r="AD10111" s="174"/>
      <c r="AE10111" s="174"/>
      <c r="AF10111" s="174"/>
      <c r="AG10111" s="174"/>
    </row>
    <row r="10161" spans="2:33" ht="15" customHeight="1">
      <c r="B10161" s="174"/>
      <c r="C10161" s="174"/>
      <c r="D10161" s="174"/>
      <c r="E10161" s="174"/>
      <c r="F10161" s="174"/>
      <c r="G10161" s="174"/>
      <c r="H10161" s="174"/>
      <c r="I10161" s="174"/>
      <c r="J10161" s="174"/>
      <c r="K10161" s="174"/>
      <c r="L10161" s="174"/>
      <c r="M10161" s="174"/>
      <c r="N10161" s="174"/>
      <c r="O10161" s="174"/>
      <c r="P10161" s="174"/>
      <c r="Q10161" s="174"/>
      <c r="R10161" s="174"/>
      <c r="S10161" s="174"/>
      <c r="T10161" s="174"/>
      <c r="U10161" s="174"/>
      <c r="V10161" s="174"/>
      <c r="W10161" s="174"/>
      <c r="X10161" s="174"/>
      <c r="Y10161" s="174"/>
      <c r="Z10161" s="174"/>
      <c r="AA10161" s="174"/>
      <c r="AB10161" s="174"/>
      <c r="AC10161" s="174"/>
      <c r="AD10161" s="174"/>
      <c r="AE10161" s="174"/>
      <c r="AF10161" s="174"/>
      <c r="AG10161" s="174"/>
    </row>
    <row r="10211" spans="2:33" ht="15" customHeight="1">
      <c r="B10211" s="174"/>
      <c r="C10211" s="174"/>
      <c r="D10211" s="174"/>
      <c r="E10211" s="174"/>
      <c r="F10211" s="174"/>
      <c r="G10211" s="174"/>
      <c r="H10211" s="174"/>
      <c r="I10211" s="174"/>
      <c r="J10211" s="174"/>
      <c r="K10211" s="174"/>
      <c r="L10211" s="174"/>
      <c r="M10211" s="174"/>
      <c r="N10211" s="174"/>
      <c r="O10211" s="174"/>
      <c r="P10211" s="174"/>
      <c r="Q10211" s="174"/>
      <c r="R10211" s="174"/>
      <c r="S10211" s="174"/>
      <c r="T10211" s="174"/>
      <c r="U10211" s="174"/>
      <c r="V10211" s="174"/>
      <c r="W10211" s="174"/>
      <c r="X10211" s="174"/>
      <c r="Y10211" s="174"/>
      <c r="Z10211" s="174"/>
      <c r="AA10211" s="174"/>
      <c r="AB10211" s="174"/>
      <c r="AC10211" s="174"/>
      <c r="AD10211" s="174"/>
      <c r="AE10211" s="174"/>
      <c r="AF10211" s="174"/>
      <c r="AG10211" s="174"/>
    </row>
    <row r="10261" spans="2:33" ht="15" customHeight="1">
      <c r="B10261" s="174"/>
      <c r="C10261" s="174"/>
      <c r="D10261" s="174"/>
      <c r="E10261" s="174"/>
      <c r="F10261" s="174"/>
      <c r="G10261" s="174"/>
      <c r="H10261" s="174"/>
      <c r="I10261" s="174"/>
      <c r="J10261" s="174"/>
      <c r="K10261" s="174"/>
      <c r="L10261" s="174"/>
      <c r="M10261" s="174"/>
      <c r="N10261" s="174"/>
      <c r="O10261" s="174"/>
      <c r="P10261" s="174"/>
      <c r="Q10261" s="174"/>
      <c r="R10261" s="174"/>
      <c r="S10261" s="174"/>
      <c r="T10261" s="174"/>
      <c r="U10261" s="174"/>
      <c r="V10261" s="174"/>
      <c r="W10261" s="174"/>
      <c r="X10261" s="174"/>
      <c r="Y10261" s="174"/>
      <c r="Z10261" s="174"/>
      <c r="AA10261" s="174"/>
      <c r="AB10261" s="174"/>
      <c r="AC10261" s="174"/>
      <c r="AD10261" s="174"/>
      <c r="AE10261" s="174"/>
      <c r="AF10261" s="174"/>
      <c r="AG10261" s="174"/>
    </row>
    <row r="10311" spans="2:33" ht="15" customHeight="1">
      <c r="B10311" s="174"/>
      <c r="C10311" s="174"/>
      <c r="D10311" s="174"/>
      <c r="E10311" s="174"/>
      <c r="F10311" s="174"/>
      <c r="G10311" s="174"/>
      <c r="H10311" s="174"/>
      <c r="I10311" s="174"/>
      <c r="J10311" s="174"/>
      <c r="K10311" s="174"/>
      <c r="L10311" s="174"/>
      <c r="M10311" s="174"/>
      <c r="N10311" s="174"/>
      <c r="O10311" s="174"/>
      <c r="P10311" s="174"/>
      <c r="Q10311" s="174"/>
      <c r="R10311" s="174"/>
      <c r="S10311" s="174"/>
      <c r="T10311" s="174"/>
      <c r="U10311" s="174"/>
      <c r="V10311" s="174"/>
      <c r="W10311" s="174"/>
      <c r="X10311" s="174"/>
      <c r="Y10311" s="174"/>
      <c r="Z10311" s="174"/>
      <c r="AA10311" s="174"/>
      <c r="AB10311" s="174"/>
      <c r="AC10311" s="174"/>
      <c r="AD10311" s="174"/>
      <c r="AE10311" s="174"/>
      <c r="AF10311" s="174"/>
      <c r="AG10311" s="174"/>
    </row>
    <row r="10361" spans="2:33" ht="15" customHeight="1">
      <c r="B10361" s="174"/>
      <c r="C10361" s="174"/>
      <c r="D10361" s="174"/>
      <c r="E10361" s="174"/>
      <c r="F10361" s="174"/>
      <c r="G10361" s="174"/>
      <c r="H10361" s="174"/>
      <c r="I10361" s="174"/>
      <c r="J10361" s="174"/>
      <c r="K10361" s="174"/>
      <c r="L10361" s="174"/>
      <c r="M10361" s="174"/>
      <c r="N10361" s="174"/>
      <c r="O10361" s="174"/>
      <c r="P10361" s="174"/>
      <c r="Q10361" s="174"/>
      <c r="R10361" s="174"/>
      <c r="S10361" s="174"/>
      <c r="T10361" s="174"/>
      <c r="U10361" s="174"/>
      <c r="V10361" s="174"/>
      <c r="W10361" s="174"/>
      <c r="X10361" s="174"/>
      <c r="Y10361" s="174"/>
      <c r="Z10361" s="174"/>
      <c r="AA10361" s="174"/>
      <c r="AB10361" s="174"/>
      <c r="AC10361" s="174"/>
      <c r="AD10361" s="174"/>
      <c r="AE10361" s="174"/>
      <c r="AF10361" s="174"/>
      <c r="AG10361" s="174"/>
    </row>
    <row r="10411" spans="2:33" ht="15" customHeight="1">
      <c r="B10411" s="174"/>
      <c r="C10411" s="174"/>
      <c r="D10411" s="174"/>
      <c r="E10411" s="174"/>
      <c r="F10411" s="174"/>
      <c r="G10411" s="174"/>
      <c r="H10411" s="174"/>
      <c r="I10411" s="174"/>
      <c r="J10411" s="174"/>
      <c r="K10411" s="174"/>
      <c r="L10411" s="174"/>
      <c r="M10411" s="174"/>
      <c r="N10411" s="174"/>
      <c r="O10411" s="174"/>
      <c r="P10411" s="174"/>
      <c r="Q10411" s="174"/>
      <c r="R10411" s="174"/>
      <c r="S10411" s="174"/>
      <c r="T10411" s="174"/>
      <c r="U10411" s="174"/>
      <c r="V10411" s="174"/>
      <c r="W10411" s="174"/>
      <c r="X10411" s="174"/>
      <c r="Y10411" s="174"/>
      <c r="Z10411" s="174"/>
      <c r="AA10411" s="174"/>
      <c r="AB10411" s="174"/>
      <c r="AC10411" s="174"/>
      <c r="AD10411" s="174"/>
      <c r="AE10411" s="174"/>
      <c r="AF10411" s="174"/>
      <c r="AG10411" s="174"/>
    </row>
    <row r="10461" spans="2:33" ht="15" customHeight="1">
      <c r="B10461" s="174"/>
      <c r="C10461" s="174"/>
      <c r="D10461" s="174"/>
      <c r="E10461" s="174"/>
      <c r="F10461" s="174"/>
      <c r="G10461" s="174"/>
      <c r="H10461" s="174"/>
      <c r="I10461" s="174"/>
      <c r="J10461" s="174"/>
      <c r="K10461" s="174"/>
      <c r="L10461" s="174"/>
      <c r="M10461" s="174"/>
      <c r="N10461" s="174"/>
      <c r="O10461" s="174"/>
      <c r="P10461" s="174"/>
      <c r="Q10461" s="174"/>
      <c r="R10461" s="174"/>
      <c r="S10461" s="174"/>
      <c r="T10461" s="174"/>
      <c r="U10461" s="174"/>
      <c r="V10461" s="174"/>
      <c r="W10461" s="174"/>
      <c r="X10461" s="174"/>
      <c r="Y10461" s="174"/>
      <c r="Z10461" s="174"/>
      <c r="AA10461" s="174"/>
      <c r="AB10461" s="174"/>
      <c r="AC10461" s="174"/>
      <c r="AD10461" s="174"/>
      <c r="AE10461" s="174"/>
      <c r="AF10461" s="174"/>
      <c r="AG10461" s="174"/>
    </row>
    <row r="10511" spans="2:33" ht="15" customHeight="1">
      <c r="B10511" s="174"/>
      <c r="C10511" s="174"/>
      <c r="D10511" s="174"/>
      <c r="E10511" s="174"/>
      <c r="F10511" s="174"/>
      <c r="G10511" s="174"/>
      <c r="H10511" s="174"/>
      <c r="I10511" s="174"/>
      <c r="J10511" s="174"/>
      <c r="K10511" s="174"/>
      <c r="L10511" s="174"/>
      <c r="M10511" s="174"/>
      <c r="N10511" s="174"/>
      <c r="O10511" s="174"/>
      <c r="P10511" s="174"/>
      <c r="Q10511" s="174"/>
      <c r="R10511" s="174"/>
      <c r="S10511" s="174"/>
      <c r="T10511" s="174"/>
      <c r="U10511" s="174"/>
      <c r="V10511" s="174"/>
      <c r="W10511" s="174"/>
      <c r="X10511" s="174"/>
      <c r="Y10511" s="174"/>
      <c r="Z10511" s="174"/>
      <c r="AA10511" s="174"/>
      <c r="AB10511" s="174"/>
      <c r="AC10511" s="174"/>
      <c r="AD10511" s="174"/>
      <c r="AE10511" s="174"/>
      <c r="AF10511" s="174"/>
      <c r="AG10511" s="174"/>
    </row>
    <row r="10561" spans="2:33" ht="15" customHeight="1">
      <c r="B10561" s="174"/>
      <c r="C10561" s="174"/>
      <c r="D10561" s="174"/>
      <c r="E10561" s="174"/>
      <c r="F10561" s="174"/>
      <c r="G10561" s="174"/>
      <c r="H10561" s="174"/>
      <c r="I10561" s="174"/>
      <c r="J10561" s="174"/>
      <c r="K10561" s="174"/>
      <c r="L10561" s="174"/>
      <c r="M10561" s="174"/>
      <c r="N10561" s="174"/>
      <c r="O10561" s="174"/>
      <c r="P10561" s="174"/>
      <c r="Q10561" s="174"/>
      <c r="R10561" s="174"/>
      <c r="S10561" s="174"/>
      <c r="T10561" s="174"/>
      <c r="U10561" s="174"/>
      <c r="V10561" s="174"/>
      <c r="W10561" s="174"/>
      <c r="X10561" s="174"/>
      <c r="Y10561" s="174"/>
      <c r="Z10561" s="174"/>
      <c r="AA10561" s="174"/>
      <c r="AB10561" s="174"/>
      <c r="AC10561" s="174"/>
      <c r="AD10561" s="174"/>
      <c r="AE10561" s="174"/>
      <c r="AF10561" s="174"/>
      <c r="AG10561" s="174"/>
    </row>
    <row r="10611" spans="2:33" ht="15" customHeight="1">
      <c r="B10611" s="174"/>
      <c r="C10611" s="174"/>
      <c r="D10611" s="174"/>
      <c r="E10611" s="174"/>
      <c r="F10611" s="174"/>
      <c r="G10611" s="174"/>
      <c r="H10611" s="174"/>
      <c r="I10611" s="174"/>
      <c r="J10611" s="174"/>
      <c r="K10611" s="174"/>
      <c r="L10611" s="174"/>
      <c r="M10611" s="174"/>
      <c r="N10611" s="174"/>
      <c r="O10611" s="174"/>
      <c r="P10611" s="174"/>
      <c r="Q10611" s="174"/>
      <c r="R10611" s="174"/>
      <c r="S10611" s="174"/>
      <c r="T10611" s="174"/>
      <c r="U10611" s="174"/>
      <c r="V10611" s="174"/>
      <c r="W10611" s="174"/>
      <c r="X10611" s="174"/>
      <c r="Y10611" s="174"/>
      <c r="Z10611" s="174"/>
      <c r="AA10611" s="174"/>
      <c r="AB10611" s="174"/>
      <c r="AC10611" s="174"/>
      <c r="AD10611" s="174"/>
      <c r="AE10611" s="174"/>
      <c r="AF10611" s="174"/>
      <c r="AG10611" s="174"/>
    </row>
    <row r="10661" spans="2:33" ht="15" customHeight="1">
      <c r="B10661" s="174"/>
      <c r="C10661" s="174"/>
      <c r="D10661" s="174"/>
      <c r="E10661" s="174"/>
      <c r="F10661" s="174"/>
      <c r="G10661" s="174"/>
      <c r="H10661" s="174"/>
      <c r="I10661" s="174"/>
      <c r="J10661" s="174"/>
      <c r="K10661" s="174"/>
      <c r="L10661" s="174"/>
      <c r="M10661" s="174"/>
      <c r="N10661" s="174"/>
      <c r="O10661" s="174"/>
      <c r="P10661" s="174"/>
      <c r="Q10661" s="174"/>
      <c r="R10661" s="174"/>
      <c r="S10661" s="174"/>
      <c r="T10661" s="174"/>
      <c r="U10661" s="174"/>
      <c r="V10661" s="174"/>
      <c r="W10661" s="174"/>
      <c r="X10661" s="174"/>
      <c r="Y10661" s="174"/>
      <c r="Z10661" s="174"/>
      <c r="AA10661" s="174"/>
      <c r="AB10661" s="174"/>
      <c r="AC10661" s="174"/>
      <c r="AD10661" s="174"/>
      <c r="AE10661" s="174"/>
      <c r="AF10661" s="174"/>
      <c r="AG10661" s="174"/>
    </row>
    <row r="10711" spans="2:33" ht="15" customHeight="1">
      <c r="B10711" s="174"/>
      <c r="C10711" s="174"/>
      <c r="D10711" s="174"/>
      <c r="E10711" s="174"/>
      <c r="F10711" s="174"/>
      <c r="G10711" s="174"/>
      <c r="H10711" s="174"/>
      <c r="I10711" s="174"/>
      <c r="J10711" s="174"/>
      <c r="K10711" s="174"/>
      <c r="L10711" s="174"/>
      <c r="M10711" s="174"/>
      <c r="N10711" s="174"/>
      <c r="O10711" s="174"/>
      <c r="P10711" s="174"/>
      <c r="Q10711" s="174"/>
      <c r="R10711" s="174"/>
      <c r="S10711" s="174"/>
      <c r="T10711" s="174"/>
      <c r="U10711" s="174"/>
      <c r="V10711" s="174"/>
      <c r="W10711" s="174"/>
      <c r="X10711" s="174"/>
      <c r="Y10711" s="174"/>
      <c r="Z10711" s="174"/>
      <c r="AA10711" s="174"/>
      <c r="AB10711" s="174"/>
      <c r="AC10711" s="174"/>
      <c r="AD10711" s="174"/>
      <c r="AE10711" s="174"/>
      <c r="AF10711" s="174"/>
      <c r="AG10711" s="174"/>
    </row>
    <row r="10761" spans="2:33" ht="15" customHeight="1">
      <c r="B10761" s="174"/>
      <c r="C10761" s="174"/>
      <c r="D10761" s="174"/>
      <c r="E10761" s="174"/>
      <c r="F10761" s="174"/>
      <c r="G10761" s="174"/>
      <c r="H10761" s="174"/>
      <c r="I10761" s="174"/>
      <c r="J10761" s="174"/>
      <c r="K10761" s="174"/>
      <c r="L10761" s="174"/>
      <c r="M10761" s="174"/>
      <c r="N10761" s="174"/>
      <c r="O10761" s="174"/>
      <c r="P10761" s="174"/>
      <c r="Q10761" s="174"/>
      <c r="R10761" s="174"/>
      <c r="S10761" s="174"/>
      <c r="T10761" s="174"/>
      <c r="U10761" s="174"/>
      <c r="V10761" s="174"/>
      <c r="W10761" s="174"/>
      <c r="X10761" s="174"/>
      <c r="Y10761" s="174"/>
      <c r="Z10761" s="174"/>
      <c r="AA10761" s="174"/>
      <c r="AB10761" s="174"/>
      <c r="AC10761" s="174"/>
      <c r="AD10761" s="174"/>
      <c r="AE10761" s="174"/>
      <c r="AF10761" s="174"/>
      <c r="AG10761" s="174"/>
    </row>
    <row r="10811" spans="2:33" ht="15" customHeight="1">
      <c r="B10811" s="174"/>
      <c r="C10811" s="174"/>
      <c r="D10811" s="174"/>
      <c r="E10811" s="174"/>
      <c r="F10811" s="174"/>
      <c r="G10811" s="174"/>
      <c r="H10811" s="174"/>
      <c r="I10811" s="174"/>
      <c r="J10811" s="174"/>
      <c r="K10811" s="174"/>
      <c r="L10811" s="174"/>
      <c r="M10811" s="174"/>
      <c r="N10811" s="174"/>
      <c r="O10811" s="174"/>
      <c r="P10811" s="174"/>
      <c r="Q10811" s="174"/>
      <c r="R10811" s="174"/>
      <c r="S10811" s="174"/>
      <c r="T10811" s="174"/>
      <c r="U10811" s="174"/>
      <c r="V10811" s="174"/>
      <c r="W10811" s="174"/>
      <c r="X10811" s="174"/>
      <c r="Y10811" s="174"/>
      <c r="Z10811" s="174"/>
      <c r="AA10811" s="174"/>
      <c r="AB10811" s="174"/>
      <c r="AC10811" s="174"/>
      <c r="AD10811" s="174"/>
      <c r="AE10811" s="174"/>
      <c r="AF10811" s="174"/>
      <c r="AG10811" s="174"/>
    </row>
    <row r="10861" spans="2:33" ht="15" customHeight="1">
      <c r="B10861" s="174"/>
      <c r="C10861" s="174"/>
      <c r="D10861" s="174"/>
      <c r="E10861" s="174"/>
      <c r="F10861" s="174"/>
      <c r="G10861" s="174"/>
      <c r="H10861" s="174"/>
      <c r="I10861" s="174"/>
      <c r="J10861" s="174"/>
      <c r="K10861" s="174"/>
      <c r="L10861" s="174"/>
      <c r="M10861" s="174"/>
      <c r="N10861" s="174"/>
      <c r="O10861" s="174"/>
      <c r="P10861" s="174"/>
      <c r="Q10861" s="174"/>
      <c r="R10861" s="174"/>
      <c r="S10861" s="174"/>
      <c r="T10861" s="174"/>
      <c r="U10861" s="174"/>
      <c r="V10861" s="174"/>
      <c r="W10861" s="174"/>
      <c r="X10861" s="174"/>
      <c r="Y10861" s="174"/>
      <c r="Z10861" s="174"/>
      <c r="AA10861" s="174"/>
      <c r="AB10861" s="174"/>
      <c r="AC10861" s="174"/>
      <c r="AD10861" s="174"/>
      <c r="AE10861" s="174"/>
      <c r="AF10861" s="174"/>
      <c r="AG10861" s="174"/>
    </row>
    <row r="10911" spans="2:33" ht="15" customHeight="1">
      <c r="B10911" s="174"/>
      <c r="C10911" s="174"/>
      <c r="D10911" s="174"/>
      <c r="E10911" s="174"/>
      <c r="F10911" s="174"/>
      <c r="G10911" s="174"/>
      <c r="H10911" s="174"/>
      <c r="I10911" s="174"/>
      <c r="J10911" s="174"/>
      <c r="K10911" s="174"/>
      <c r="L10911" s="174"/>
      <c r="M10911" s="174"/>
      <c r="N10911" s="174"/>
      <c r="O10911" s="174"/>
      <c r="P10911" s="174"/>
      <c r="Q10911" s="174"/>
      <c r="R10911" s="174"/>
      <c r="S10911" s="174"/>
      <c r="T10911" s="174"/>
      <c r="U10911" s="174"/>
      <c r="V10911" s="174"/>
      <c r="W10911" s="174"/>
      <c r="X10911" s="174"/>
      <c r="Y10911" s="174"/>
      <c r="Z10911" s="174"/>
      <c r="AA10911" s="174"/>
      <c r="AB10911" s="174"/>
      <c r="AC10911" s="174"/>
      <c r="AD10911" s="174"/>
      <c r="AE10911" s="174"/>
      <c r="AF10911" s="174"/>
      <c r="AG10911" s="174"/>
    </row>
    <row r="10961" spans="2:33" ht="15" customHeight="1">
      <c r="B10961" s="174"/>
      <c r="C10961" s="174"/>
      <c r="D10961" s="174"/>
      <c r="E10961" s="174"/>
      <c r="F10961" s="174"/>
      <c r="G10961" s="174"/>
      <c r="H10961" s="174"/>
      <c r="I10961" s="174"/>
      <c r="J10961" s="174"/>
      <c r="K10961" s="174"/>
      <c r="L10961" s="174"/>
      <c r="M10961" s="174"/>
      <c r="N10961" s="174"/>
      <c r="O10961" s="174"/>
      <c r="P10961" s="174"/>
      <c r="Q10961" s="174"/>
      <c r="R10961" s="174"/>
      <c r="S10961" s="174"/>
      <c r="T10961" s="174"/>
      <c r="U10961" s="174"/>
      <c r="V10961" s="174"/>
      <c r="W10961" s="174"/>
      <c r="X10961" s="174"/>
      <c r="Y10961" s="174"/>
      <c r="Z10961" s="174"/>
      <c r="AA10961" s="174"/>
      <c r="AB10961" s="174"/>
      <c r="AC10961" s="174"/>
      <c r="AD10961" s="174"/>
      <c r="AE10961" s="174"/>
      <c r="AF10961" s="174"/>
      <c r="AG10961" s="174"/>
    </row>
    <row r="11011" spans="2:33" ht="15" customHeight="1">
      <c r="B11011" s="174"/>
      <c r="C11011" s="174"/>
      <c r="D11011" s="174"/>
      <c r="E11011" s="174"/>
      <c r="F11011" s="174"/>
      <c r="G11011" s="174"/>
      <c r="H11011" s="174"/>
      <c r="I11011" s="174"/>
      <c r="J11011" s="174"/>
      <c r="K11011" s="174"/>
      <c r="L11011" s="174"/>
      <c r="M11011" s="174"/>
      <c r="N11011" s="174"/>
      <c r="O11011" s="174"/>
      <c r="P11011" s="174"/>
      <c r="Q11011" s="174"/>
      <c r="R11011" s="174"/>
      <c r="S11011" s="174"/>
      <c r="T11011" s="174"/>
      <c r="U11011" s="174"/>
      <c r="V11011" s="174"/>
      <c r="W11011" s="174"/>
      <c r="X11011" s="174"/>
      <c r="Y11011" s="174"/>
      <c r="Z11011" s="174"/>
      <c r="AA11011" s="174"/>
      <c r="AB11011" s="174"/>
      <c r="AC11011" s="174"/>
      <c r="AD11011" s="174"/>
      <c r="AE11011" s="174"/>
      <c r="AF11011" s="174"/>
      <c r="AG11011" s="174"/>
    </row>
    <row r="11061" spans="2:33" ht="15" customHeight="1">
      <c r="B11061" s="174"/>
      <c r="C11061" s="174"/>
      <c r="D11061" s="174"/>
      <c r="E11061" s="174"/>
      <c r="F11061" s="174"/>
      <c r="G11061" s="174"/>
      <c r="H11061" s="174"/>
      <c r="I11061" s="174"/>
      <c r="J11061" s="174"/>
      <c r="K11061" s="174"/>
      <c r="L11061" s="174"/>
      <c r="M11061" s="174"/>
      <c r="N11061" s="174"/>
      <c r="O11061" s="174"/>
      <c r="P11061" s="174"/>
      <c r="Q11061" s="174"/>
      <c r="R11061" s="174"/>
      <c r="S11061" s="174"/>
      <c r="T11061" s="174"/>
      <c r="U11061" s="174"/>
      <c r="V11061" s="174"/>
      <c r="W11061" s="174"/>
      <c r="X11061" s="174"/>
      <c r="Y11061" s="174"/>
      <c r="Z11061" s="174"/>
      <c r="AA11061" s="174"/>
      <c r="AB11061" s="174"/>
      <c r="AC11061" s="174"/>
      <c r="AD11061" s="174"/>
      <c r="AE11061" s="174"/>
      <c r="AF11061" s="174"/>
      <c r="AG11061" s="174"/>
    </row>
    <row r="11111" spans="2:33" ht="15" customHeight="1">
      <c r="B11111" s="174"/>
      <c r="C11111" s="174"/>
      <c r="D11111" s="174"/>
      <c r="E11111" s="174"/>
      <c r="F11111" s="174"/>
      <c r="G11111" s="174"/>
      <c r="H11111" s="174"/>
      <c r="I11111" s="174"/>
      <c r="J11111" s="174"/>
      <c r="K11111" s="174"/>
      <c r="L11111" s="174"/>
      <c r="M11111" s="174"/>
      <c r="N11111" s="174"/>
      <c r="O11111" s="174"/>
      <c r="P11111" s="174"/>
      <c r="Q11111" s="174"/>
      <c r="R11111" s="174"/>
      <c r="S11111" s="174"/>
      <c r="T11111" s="174"/>
      <c r="U11111" s="174"/>
      <c r="V11111" s="174"/>
      <c r="W11111" s="174"/>
      <c r="X11111" s="174"/>
      <c r="Y11111" s="174"/>
      <c r="Z11111" s="174"/>
      <c r="AA11111" s="174"/>
      <c r="AB11111" s="174"/>
      <c r="AC11111" s="174"/>
      <c r="AD11111" s="174"/>
      <c r="AE11111" s="174"/>
      <c r="AF11111" s="174"/>
      <c r="AG11111" s="174"/>
    </row>
  </sheetData>
  <mergeCells count="79">
    <mergeCell ref="B10961:AG10961"/>
    <mergeCell ref="B11011:AG11011"/>
    <mergeCell ref="B11061:AG11061"/>
    <mergeCell ref="B11111:AG11111"/>
    <mergeCell ref="B10711:AG10711"/>
    <mergeCell ref="B10761:AG10761"/>
    <mergeCell ref="B10811:AG10811"/>
    <mergeCell ref="B10861:AG10861"/>
    <mergeCell ref="B10911:AG10911"/>
    <mergeCell ref="B10461:AG10461"/>
    <mergeCell ref="B10511:AG10511"/>
    <mergeCell ref="B10561:AG10561"/>
    <mergeCell ref="B10611:AG10611"/>
    <mergeCell ref="B10661:AG10661"/>
    <mergeCell ref="B10211:AG10211"/>
    <mergeCell ref="B10261:AG10261"/>
    <mergeCell ref="B10311:AG10311"/>
    <mergeCell ref="B10361:AG10361"/>
    <mergeCell ref="B10411:AG10411"/>
    <mergeCell ref="B9961:AG9961"/>
    <mergeCell ref="B10011:AG10011"/>
    <mergeCell ref="B10061:AG10061"/>
    <mergeCell ref="B10111:AG10111"/>
    <mergeCell ref="B10161:AG10161"/>
    <mergeCell ref="B9305:AG9305"/>
    <mergeCell ref="B9480:AG9480"/>
    <mergeCell ref="B9655:AG9655"/>
    <mergeCell ref="B9830:AG9830"/>
    <mergeCell ref="B9911:AG9911"/>
    <mergeCell ref="B8430:AG8430"/>
    <mergeCell ref="B8605:AG8605"/>
    <mergeCell ref="B8780:AG8780"/>
    <mergeCell ref="B8955:AG8955"/>
    <mergeCell ref="B9130:AG9130"/>
    <mergeCell ref="B7555:AG7555"/>
    <mergeCell ref="B7730:AG7730"/>
    <mergeCell ref="B7905:AG7905"/>
    <mergeCell ref="B8080:AG8080"/>
    <mergeCell ref="B8255:AG8255"/>
    <mergeCell ref="B6680:AG6680"/>
    <mergeCell ref="B6855:AG6855"/>
    <mergeCell ref="B7030:AG7030"/>
    <mergeCell ref="B7205:AG7205"/>
    <mergeCell ref="B7380:AG7380"/>
    <mergeCell ref="B5805:AG5805"/>
    <mergeCell ref="B5980:AG5980"/>
    <mergeCell ref="B6155:AG6155"/>
    <mergeCell ref="B6330:AG6330"/>
    <mergeCell ref="B6505:AG6505"/>
    <mergeCell ref="B4860:AG4860"/>
    <mergeCell ref="B5060:AG5060"/>
    <mergeCell ref="B5260:AG5260"/>
    <mergeCell ref="B5460:AG5460"/>
    <mergeCell ref="B5630:AG5630"/>
    <mergeCell ref="B3860:AG3860"/>
    <mergeCell ref="B4060:AG4060"/>
    <mergeCell ref="B4260:AG4260"/>
    <mergeCell ref="B4460:AG4460"/>
    <mergeCell ref="B4660:AG4660"/>
    <mergeCell ref="B2860:AG2860"/>
    <mergeCell ref="B3060:AG3060"/>
    <mergeCell ref="B3260:AG3260"/>
    <mergeCell ref="B3460:AG3460"/>
    <mergeCell ref="B3660:AG3660"/>
    <mergeCell ref="B1860:AG1860"/>
    <mergeCell ref="B2060:AG2060"/>
    <mergeCell ref="B2260:AG2260"/>
    <mergeCell ref="B2460:AG2460"/>
    <mergeCell ref="B2660:AG2660"/>
    <mergeCell ref="B860:AG860"/>
    <mergeCell ref="B1060:AG1060"/>
    <mergeCell ref="B1260:AG1260"/>
    <mergeCell ref="B1460:AG1460"/>
    <mergeCell ref="B1660:AG1660"/>
    <mergeCell ref="B171:AF171"/>
    <mergeCell ref="B235:AG235"/>
    <mergeCell ref="B311:AG311"/>
    <mergeCell ref="B455:AG455"/>
    <mergeCell ref="B660:AG660"/>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1928</v>
      </c>
      <c r="D1" s="27" t="s">
        <v>1890</v>
      </c>
      <c r="E1" s="27" t="s">
        <v>2370</v>
      </c>
      <c r="F1" s="27" t="s">
        <v>2371</v>
      </c>
      <c r="G1" s="27" t="s">
        <v>2372</v>
      </c>
      <c r="H1" s="27" t="s">
        <v>2373</v>
      </c>
      <c r="I1" s="27" t="s">
        <v>2374</v>
      </c>
      <c r="J1" s="27" t="s">
        <v>2375</v>
      </c>
      <c r="K1" s="27" t="s">
        <v>2376</v>
      </c>
      <c r="L1" s="27" t="s">
        <v>2377</v>
      </c>
      <c r="M1" s="27" t="s">
        <v>2378</v>
      </c>
      <c r="N1" s="27" t="s">
        <v>1921</v>
      </c>
      <c r="O1" s="27" t="s">
        <v>2379</v>
      </c>
    </row>
    <row r="2" spans="1:15" s="27" customFormat="1" ht="18.75">
      <c r="A2" s="111" t="s">
        <v>2281</v>
      </c>
      <c r="B2" s="110"/>
      <c r="C2" s="110"/>
      <c r="D2" s="110"/>
      <c r="E2" s="110"/>
      <c r="F2" s="110"/>
      <c r="G2" s="110"/>
      <c r="H2" s="110"/>
      <c r="I2" s="110"/>
      <c r="J2" s="110"/>
      <c r="K2" s="110"/>
      <c r="L2" s="110"/>
      <c r="M2" s="110"/>
      <c r="N2" s="110"/>
      <c r="O2" s="110"/>
    </row>
    <row r="3" spans="1:15" ht="18.75">
      <c r="A3" s="112" t="s">
        <v>7163</v>
      </c>
      <c r="B3" s="110"/>
      <c r="C3" s="110"/>
      <c r="D3" s="110"/>
      <c r="E3" s="110"/>
      <c r="F3" s="110"/>
      <c r="G3" s="110"/>
      <c r="H3" s="110"/>
      <c r="I3" s="110"/>
      <c r="J3" s="110"/>
      <c r="K3" s="110"/>
      <c r="L3" s="110"/>
      <c r="M3" s="110"/>
      <c r="N3" s="110"/>
      <c r="O3" s="110"/>
    </row>
    <row r="4" spans="1:15">
      <c r="A4"/>
      <c r="B4"/>
      <c r="C4"/>
      <c r="D4"/>
      <c r="E4"/>
      <c r="F4"/>
      <c r="G4"/>
      <c r="H4"/>
      <c r="I4"/>
      <c r="J4"/>
      <c r="K4"/>
      <c r="L4"/>
      <c r="M4"/>
      <c r="N4"/>
      <c r="O4"/>
    </row>
    <row r="5" spans="1:15">
      <c r="A5" s="113" t="s">
        <v>7164</v>
      </c>
      <c r="B5" s="110"/>
      <c r="C5" s="110"/>
      <c r="D5" s="110"/>
      <c r="E5" s="110"/>
      <c r="F5" s="110"/>
      <c r="G5" s="110"/>
      <c r="H5" s="110"/>
      <c r="I5" s="110"/>
      <c r="J5" s="110"/>
      <c r="K5" s="110"/>
      <c r="L5" s="110"/>
      <c r="M5" s="110"/>
      <c r="N5" s="110"/>
      <c r="O5" s="110"/>
    </row>
    <row r="6" spans="1:15">
      <c r="A6"/>
      <c r="B6"/>
      <c r="C6"/>
      <c r="D6"/>
      <c r="E6"/>
      <c r="F6"/>
      <c r="G6"/>
      <c r="H6"/>
      <c r="I6"/>
      <c r="J6"/>
      <c r="K6"/>
      <c r="L6"/>
      <c r="M6"/>
      <c r="N6"/>
      <c r="O6"/>
    </row>
    <row r="7" spans="1:15">
      <c r="A7" s="110" t="s">
        <v>7165</v>
      </c>
      <c r="B7" s="110"/>
      <c r="C7" s="110"/>
      <c r="D7" s="110"/>
      <c r="E7" s="110"/>
      <c r="F7" s="110"/>
      <c r="G7" s="110"/>
      <c r="H7" s="110"/>
      <c r="I7" s="110"/>
      <c r="J7" s="110"/>
      <c r="K7" s="110"/>
      <c r="L7" s="110"/>
      <c r="M7" s="110"/>
      <c r="N7" s="110"/>
      <c r="O7" s="110"/>
    </row>
    <row r="8" spans="1:15">
      <c r="A8" s="110" t="s">
        <v>7166</v>
      </c>
      <c r="B8" s="110"/>
      <c r="C8" s="110"/>
      <c r="D8" s="110"/>
      <c r="E8" s="110"/>
      <c r="F8" s="110"/>
      <c r="G8" s="110"/>
      <c r="H8" s="110"/>
      <c r="I8" s="110"/>
      <c r="J8" s="110"/>
      <c r="K8" s="110"/>
      <c r="L8" s="110"/>
      <c r="M8" s="110"/>
      <c r="N8" s="110"/>
      <c r="O8" s="110"/>
    </row>
    <row r="9" spans="1:15">
      <c r="A9"/>
      <c r="B9"/>
      <c r="C9"/>
      <c r="D9"/>
      <c r="E9"/>
      <c r="F9"/>
      <c r="G9"/>
      <c r="H9"/>
      <c r="I9"/>
      <c r="J9"/>
      <c r="K9"/>
      <c r="L9"/>
      <c r="M9"/>
      <c r="N9"/>
      <c r="O9"/>
    </row>
    <row r="10" spans="1:15" ht="15.75">
      <c r="A10" s="114" t="s">
        <v>2282</v>
      </c>
      <c r="B10" s="110"/>
      <c r="C10" s="110"/>
      <c r="D10" s="110"/>
      <c r="E10" s="110"/>
      <c r="F10" s="110"/>
      <c r="G10" s="110"/>
      <c r="H10" s="110"/>
      <c r="I10" s="110"/>
      <c r="J10" s="110"/>
      <c r="K10" s="110"/>
      <c r="L10" s="110"/>
      <c r="M10" s="110"/>
      <c r="N10" s="110"/>
      <c r="O10" s="110"/>
    </row>
    <row r="11" spans="1:15">
      <c r="A11"/>
      <c r="B11"/>
      <c r="C11"/>
      <c r="D11"/>
      <c r="E11"/>
      <c r="F11"/>
      <c r="G11"/>
      <c r="H11"/>
      <c r="I11"/>
      <c r="J11"/>
      <c r="K11"/>
      <c r="L11"/>
      <c r="M11"/>
      <c r="N11"/>
      <c r="O11"/>
    </row>
    <row r="12" spans="1:15">
      <c r="A12" s="115" t="s">
        <v>2283</v>
      </c>
      <c r="B12" s="115" t="s">
        <v>2284</v>
      </c>
      <c r="C12" s="115" t="s">
        <v>2285</v>
      </c>
      <c r="D12" s="115" t="s">
        <v>2286</v>
      </c>
      <c r="E12" s="115" t="s">
        <v>2287</v>
      </c>
      <c r="F12" s="115" t="s">
        <v>2288</v>
      </c>
      <c r="G12" s="115" t="s">
        <v>2289</v>
      </c>
      <c r="H12" s="115" t="s">
        <v>2290</v>
      </c>
      <c r="I12" s="115" t="s">
        <v>2291</v>
      </c>
      <c r="J12" s="115" t="s">
        <v>2292</v>
      </c>
      <c r="K12" s="115" t="s">
        <v>2293</v>
      </c>
      <c r="L12" s="115" t="s">
        <v>2294</v>
      </c>
      <c r="M12" s="115" t="s">
        <v>2295</v>
      </c>
      <c r="N12" s="115" t="s">
        <v>2296</v>
      </c>
      <c r="O12" s="115" t="s">
        <v>2297</v>
      </c>
    </row>
    <row r="13" spans="1:15">
      <c r="A13" s="115"/>
      <c r="B13" s="115" t="s">
        <v>2298</v>
      </c>
      <c r="C13" s="115" t="s">
        <v>2298</v>
      </c>
      <c r="D13" s="115" t="s">
        <v>2298</v>
      </c>
      <c r="E13" s="115" t="s">
        <v>2298</v>
      </c>
      <c r="F13" s="115" t="s">
        <v>2298</v>
      </c>
      <c r="G13" s="115" t="s">
        <v>2298</v>
      </c>
      <c r="H13" s="115" t="s">
        <v>2298</v>
      </c>
      <c r="I13" s="115" t="s">
        <v>2298</v>
      </c>
      <c r="J13" s="115" t="s">
        <v>2298</v>
      </c>
      <c r="K13" s="115" t="s">
        <v>2298</v>
      </c>
      <c r="L13" s="115" t="s">
        <v>2298</v>
      </c>
      <c r="M13" s="115" t="s">
        <v>2298</v>
      </c>
      <c r="N13" s="115" t="s">
        <v>2298</v>
      </c>
      <c r="O13" s="115" t="s">
        <v>2298</v>
      </c>
    </row>
    <row r="14" spans="1:15">
      <c r="A14" s="116">
        <v>1973</v>
      </c>
      <c r="B14" s="110">
        <v>1220.645</v>
      </c>
      <c r="C14" s="110">
        <v>1174.8589999999999</v>
      </c>
      <c r="D14" s="110">
        <v>5.7690000000000001</v>
      </c>
      <c r="E14" s="110">
        <v>485.041</v>
      </c>
      <c r="F14" s="110">
        <v>79.504999999999995</v>
      </c>
      <c r="G14" s="110">
        <v>154.16200000000001</v>
      </c>
      <c r="H14" s="110">
        <v>32.747</v>
      </c>
      <c r="I14" s="110">
        <v>13.29</v>
      </c>
      <c r="J14" s="110">
        <v>911.37300000000005</v>
      </c>
      <c r="K14" s="110">
        <v>55.137</v>
      </c>
      <c r="L14" s="110">
        <v>486.2</v>
      </c>
      <c r="M14" s="110">
        <v>102.15300000000001</v>
      </c>
      <c r="N14" s="110">
        <v>2325.3580000000002</v>
      </c>
      <c r="O14" s="110">
        <v>4720.8620000000001</v>
      </c>
    </row>
    <row r="15" spans="1:15">
      <c r="A15" s="116">
        <v>1974</v>
      </c>
      <c r="B15" s="110">
        <v>1199.2840000000001</v>
      </c>
      <c r="C15" s="110">
        <v>1134.2149999999999</v>
      </c>
      <c r="D15" s="110">
        <v>5.6589999999999998</v>
      </c>
      <c r="E15" s="110">
        <v>462.39699999999999</v>
      </c>
      <c r="F15" s="110">
        <v>76.534000000000006</v>
      </c>
      <c r="G15" s="110">
        <v>144.42699999999999</v>
      </c>
      <c r="H15" s="110">
        <v>26.704000000000001</v>
      </c>
      <c r="I15" s="110">
        <v>12.728</v>
      </c>
      <c r="J15" s="110">
        <v>892.67600000000004</v>
      </c>
      <c r="K15" s="110">
        <v>50.472999999999999</v>
      </c>
      <c r="L15" s="110">
        <v>454.59800000000001</v>
      </c>
      <c r="M15" s="110">
        <v>101.288</v>
      </c>
      <c r="N15" s="110">
        <v>2227.4639999999999</v>
      </c>
      <c r="O15" s="110">
        <v>4560.9629999999997</v>
      </c>
    </row>
    <row r="16" spans="1:15">
      <c r="A16" s="116">
        <v>1975</v>
      </c>
      <c r="B16" s="110">
        <v>1195.0319999999999</v>
      </c>
      <c r="C16" s="110">
        <v>1042.5039999999999</v>
      </c>
      <c r="D16" s="110">
        <v>4.9089999999999998</v>
      </c>
      <c r="E16" s="110">
        <v>447.17599999999999</v>
      </c>
      <c r="F16" s="110">
        <v>72.811000000000007</v>
      </c>
      <c r="G16" s="110">
        <v>145.61600000000001</v>
      </c>
      <c r="H16" s="110">
        <v>24.064</v>
      </c>
      <c r="I16" s="110">
        <v>11.268000000000001</v>
      </c>
      <c r="J16" s="110">
        <v>911.4</v>
      </c>
      <c r="K16" s="110">
        <v>52.101999999999997</v>
      </c>
      <c r="L16" s="110">
        <v>424.09699999999998</v>
      </c>
      <c r="M16" s="110">
        <v>96.927000000000007</v>
      </c>
      <c r="N16" s="110">
        <v>2190.3519999999999</v>
      </c>
      <c r="O16" s="110">
        <v>4427.8879999999999</v>
      </c>
    </row>
    <row r="17" spans="1:15">
      <c r="A17" s="116">
        <v>1976</v>
      </c>
      <c r="B17" s="110">
        <v>1281.173</v>
      </c>
      <c r="C17" s="110">
        <v>1062.8050000000001</v>
      </c>
      <c r="D17" s="110">
        <v>4.6630000000000003</v>
      </c>
      <c r="E17" s="110">
        <v>492.73700000000002</v>
      </c>
      <c r="F17" s="110">
        <v>75.004000000000005</v>
      </c>
      <c r="G17" s="110">
        <v>144.11600000000001</v>
      </c>
      <c r="H17" s="110">
        <v>25.695</v>
      </c>
      <c r="I17" s="110">
        <v>12.518000000000001</v>
      </c>
      <c r="J17" s="110">
        <v>955.39700000000005</v>
      </c>
      <c r="K17" s="110">
        <v>51.548000000000002</v>
      </c>
      <c r="L17" s="110">
        <v>483.82799999999997</v>
      </c>
      <c r="M17" s="110">
        <v>105.093</v>
      </c>
      <c r="N17" s="110">
        <v>2350.5790000000002</v>
      </c>
      <c r="O17" s="110">
        <v>4694.5569999999998</v>
      </c>
    </row>
    <row r="18" spans="1:15">
      <c r="A18" s="116">
        <v>1977</v>
      </c>
      <c r="B18" s="110">
        <v>1315.721</v>
      </c>
      <c r="C18" s="110">
        <v>1041.058</v>
      </c>
      <c r="D18" s="110">
        <v>4.8620000000000001</v>
      </c>
      <c r="E18" s="110">
        <v>525.59500000000003</v>
      </c>
      <c r="F18" s="110">
        <v>73.715999999999994</v>
      </c>
      <c r="G18" s="110">
        <v>151.26400000000001</v>
      </c>
      <c r="H18" s="110">
        <v>26.542000000000002</v>
      </c>
      <c r="I18" s="110">
        <v>13.097</v>
      </c>
      <c r="J18" s="110">
        <v>979.97799999999995</v>
      </c>
      <c r="K18" s="110">
        <v>56.552999999999997</v>
      </c>
      <c r="L18" s="110">
        <v>529.03700000000003</v>
      </c>
      <c r="M18" s="110">
        <v>117.68899999999999</v>
      </c>
      <c r="N18" s="110">
        <v>2478.3110000000001</v>
      </c>
      <c r="O18" s="110">
        <v>4835.09</v>
      </c>
    </row>
    <row r="19" spans="1:15">
      <c r="A19" s="116">
        <v>1978</v>
      </c>
      <c r="B19" s="110">
        <v>1314.183</v>
      </c>
      <c r="C19" s="110">
        <v>1045.2280000000001</v>
      </c>
      <c r="D19" s="110">
        <v>4.9400000000000004</v>
      </c>
      <c r="E19" s="110">
        <v>538.16099999999994</v>
      </c>
      <c r="F19" s="110">
        <v>71.153000000000006</v>
      </c>
      <c r="G19" s="110">
        <v>153.91900000000001</v>
      </c>
      <c r="H19" s="110">
        <v>26.574999999999999</v>
      </c>
      <c r="I19" s="110">
        <v>14.065</v>
      </c>
      <c r="J19" s="110">
        <v>1012.064</v>
      </c>
      <c r="K19" s="110">
        <v>54.057000000000002</v>
      </c>
      <c r="L19" s="110">
        <v>520.702</v>
      </c>
      <c r="M19" s="110">
        <v>129.02799999999999</v>
      </c>
      <c r="N19" s="110">
        <v>2524.6419999999998</v>
      </c>
      <c r="O19" s="110">
        <v>4884.0519999999997</v>
      </c>
    </row>
    <row r="20" spans="1:15">
      <c r="A20" s="116">
        <v>1979</v>
      </c>
      <c r="B20" s="110">
        <v>1427.4580000000001</v>
      </c>
      <c r="C20" s="110">
        <v>1080.4849999999999</v>
      </c>
      <c r="D20" s="110">
        <v>4.8609999999999998</v>
      </c>
      <c r="E20" s="110">
        <v>519.15099999999995</v>
      </c>
      <c r="F20" s="110">
        <v>81.825000000000003</v>
      </c>
      <c r="G20" s="110">
        <v>156.75200000000001</v>
      </c>
      <c r="H20" s="110">
        <v>28.454000000000001</v>
      </c>
      <c r="I20" s="110">
        <v>14.717000000000001</v>
      </c>
      <c r="J20" s="110">
        <v>960.53700000000003</v>
      </c>
      <c r="K20" s="110">
        <v>52.030999999999999</v>
      </c>
      <c r="L20" s="110">
        <v>486.86799999999999</v>
      </c>
      <c r="M20" s="110">
        <v>136.71899999999999</v>
      </c>
      <c r="N20" s="110">
        <v>2441.8919999999998</v>
      </c>
      <c r="O20" s="110">
        <v>4949.835</v>
      </c>
    </row>
    <row r="21" spans="1:15">
      <c r="A21" s="116">
        <v>1980</v>
      </c>
      <c r="B21" s="110">
        <v>1453.7940000000001</v>
      </c>
      <c r="C21" s="110">
        <v>1058.0540000000001</v>
      </c>
      <c r="D21" s="110">
        <v>4.4489999999999998</v>
      </c>
      <c r="E21" s="110">
        <v>450.80900000000003</v>
      </c>
      <c r="F21" s="110">
        <v>77.989000000000004</v>
      </c>
      <c r="G21" s="110">
        <v>155.81100000000001</v>
      </c>
      <c r="H21" s="110">
        <v>24.056000000000001</v>
      </c>
      <c r="I21" s="110">
        <v>13.105</v>
      </c>
      <c r="J21" s="110">
        <v>900.745</v>
      </c>
      <c r="K21" s="110">
        <v>50.116</v>
      </c>
      <c r="L21" s="110">
        <v>433.29500000000002</v>
      </c>
      <c r="M21" s="110">
        <v>134.06899999999999</v>
      </c>
      <c r="N21" s="110">
        <v>2244.444</v>
      </c>
      <c r="O21" s="110">
        <v>4756.2920000000004</v>
      </c>
    </row>
    <row r="22" spans="1:15">
      <c r="A22" s="116">
        <v>1981</v>
      </c>
      <c r="B22" s="110">
        <v>1502.932</v>
      </c>
      <c r="C22" s="110">
        <v>1032.0889999999999</v>
      </c>
      <c r="D22" s="110">
        <v>3.89</v>
      </c>
      <c r="E22" s="110">
        <v>443.64800000000002</v>
      </c>
      <c r="F22" s="110">
        <v>77.888000000000005</v>
      </c>
      <c r="G22" s="110">
        <v>146.691</v>
      </c>
      <c r="H22" s="110">
        <v>19.215</v>
      </c>
      <c r="I22" s="110">
        <v>12.569000000000001</v>
      </c>
      <c r="J22" s="110">
        <v>899.51099999999997</v>
      </c>
      <c r="K22" s="110">
        <v>53.167000000000002</v>
      </c>
      <c r="L22" s="110">
        <v>359.67099999999999</v>
      </c>
      <c r="M22" s="110">
        <v>85.379000000000005</v>
      </c>
      <c r="N22" s="110">
        <v>2101.6109999999999</v>
      </c>
      <c r="O22" s="110">
        <v>4636.6319999999996</v>
      </c>
    </row>
    <row r="23" spans="1:15">
      <c r="A23" s="116">
        <v>1982</v>
      </c>
      <c r="B23" s="110">
        <v>1449.085</v>
      </c>
      <c r="C23" s="110">
        <v>960.90099999999995</v>
      </c>
      <c r="D23" s="110">
        <v>3.2480000000000002</v>
      </c>
      <c r="E23" s="110">
        <v>418.89100000000002</v>
      </c>
      <c r="F23" s="110">
        <v>79.251999999999995</v>
      </c>
      <c r="G23" s="110">
        <v>147.35400000000001</v>
      </c>
      <c r="H23" s="110">
        <v>19.488</v>
      </c>
      <c r="I23" s="110">
        <v>11.461</v>
      </c>
      <c r="J23" s="110">
        <v>892.91800000000001</v>
      </c>
      <c r="K23" s="110">
        <v>52.375</v>
      </c>
      <c r="L23" s="110">
        <v>295.69299999999998</v>
      </c>
      <c r="M23" s="110">
        <v>73.784999999999997</v>
      </c>
      <c r="N23" s="110">
        <v>1994.45</v>
      </c>
      <c r="O23" s="110">
        <v>4404.4359999999997</v>
      </c>
    </row>
    <row r="24" spans="1:15">
      <c r="A24" s="116">
        <v>1983</v>
      </c>
      <c r="B24" s="110">
        <v>1504.796</v>
      </c>
      <c r="C24" s="110">
        <v>901.09400000000005</v>
      </c>
      <c r="D24" s="110">
        <v>3.2959999999999998</v>
      </c>
      <c r="E24" s="110">
        <v>422.07400000000001</v>
      </c>
      <c r="F24" s="110">
        <v>73.555999999999997</v>
      </c>
      <c r="G24" s="110">
        <v>152.29</v>
      </c>
      <c r="H24" s="110">
        <v>19.234999999999999</v>
      </c>
      <c r="I24" s="110">
        <v>12</v>
      </c>
      <c r="J24" s="110">
        <v>904.23800000000006</v>
      </c>
      <c r="K24" s="110">
        <v>48.326999999999998</v>
      </c>
      <c r="L24" s="110">
        <v>244.77099999999999</v>
      </c>
      <c r="M24" s="110">
        <v>98.284999999999997</v>
      </c>
      <c r="N24" s="110">
        <v>1978.0530000000001</v>
      </c>
      <c r="O24" s="110">
        <v>4383.9430000000002</v>
      </c>
    </row>
    <row r="25" spans="1:15">
      <c r="A25" s="116">
        <v>1984</v>
      </c>
      <c r="B25" s="110">
        <v>1616.1030000000001</v>
      </c>
      <c r="C25" s="110">
        <v>962.25199999999995</v>
      </c>
      <c r="D25" s="110">
        <v>3.0339999999999998</v>
      </c>
      <c r="E25" s="110">
        <v>447.56599999999997</v>
      </c>
      <c r="F25" s="110">
        <v>79.813999999999993</v>
      </c>
      <c r="G25" s="110">
        <v>171.696</v>
      </c>
      <c r="H25" s="110">
        <v>17.504999999999999</v>
      </c>
      <c r="I25" s="110">
        <v>12.795999999999999</v>
      </c>
      <c r="J25" s="110">
        <v>916.35</v>
      </c>
      <c r="K25" s="110">
        <v>52.420999999999999</v>
      </c>
      <c r="L25" s="110">
        <v>236.54599999999999</v>
      </c>
      <c r="M25" s="110">
        <v>96.790999999999997</v>
      </c>
      <c r="N25" s="110">
        <v>2034.52</v>
      </c>
      <c r="O25" s="110">
        <v>4612.8739999999998</v>
      </c>
    </row>
    <row r="26" spans="1:15">
      <c r="A26" s="116">
        <v>1985</v>
      </c>
      <c r="B26" s="110">
        <v>1655.0250000000001</v>
      </c>
      <c r="C26" s="110">
        <v>926.51599999999996</v>
      </c>
      <c r="D26" s="110">
        <v>3.4790000000000001</v>
      </c>
      <c r="E26" s="110">
        <v>450.05200000000002</v>
      </c>
      <c r="F26" s="110">
        <v>81.858999999999995</v>
      </c>
      <c r="G26" s="110">
        <v>177.61199999999999</v>
      </c>
      <c r="H26" s="110">
        <v>17.248999999999999</v>
      </c>
      <c r="I26" s="110">
        <v>11.926</v>
      </c>
      <c r="J26" s="110">
        <v>932.774</v>
      </c>
      <c r="K26" s="110">
        <v>55.886000000000003</v>
      </c>
      <c r="L26" s="110">
        <v>207.11799999999999</v>
      </c>
      <c r="M26" s="110">
        <v>85.879000000000005</v>
      </c>
      <c r="N26" s="110">
        <v>2023.8150000000001</v>
      </c>
      <c r="O26" s="110">
        <v>4605.3559999999998</v>
      </c>
    </row>
    <row r="27" spans="1:15">
      <c r="A27" s="116">
        <v>1986</v>
      </c>
      <c r="B27" s="110">
        <v>1635.7329999999999</v>
      </c>
      <c r="C27" s="110">
        <v>867.86599999999999</v>
      </c>
      <c r="D27" s="110">
        <v>4.0739999999999998</v>
      </c>
      <c r="E27" s="110">
        <v>457.30399999999997</v>
      </c>
      <c r="F27" s="110">
        <v>78.983999999999995</v>
      </c>
      <c r="G27" s="110">
        <v>190.80500000000001</v>
      </c>
      <c r="H27" s="110">
        <v>14.881</v>
      </c>
      <c r="I27" s="110">
        <v>11.661</v>
      </c>
      <c r="J27" s="110">
        <v>960.48500000000001</v>
      </c>
      <c r="K27" s="110">
        <v>56.715000000000003</v>
      </c>
      <c r="L27" s="110">
        <v>244.357</v>
      </c>
      <c r="M27" s="110">
        <v>92.816999999999993</v>
      </c>
      <c r="N27" s="110">
        <v>2112.0650000000001</v>
      </c>
      <c r="O27" s="110">
        <v>4615.6639999999998</v>
      </c>
    </row>
    <row r="28" spans="1:15">
      <c r="A28" s="116">
        <v>1987</v>
      </c>
      <c r="B28" s="110">
        <v>1709.4839999999999</v>
      </c>
      <c r="C28" s="110">
        <v>922.97199999999998</v>
      </c>
      <c r="D28" s="110">
        <v>3.1549999999999998</v>
      </c>
      <c r="E28" s="110">
        <v>467.08699999999999</v>
      </c>
      <c r="F28" s="110">
        <v>80.8</v>
      </c>
      <c r="G28" s="110">
        <v>202.21899999999999</v>
      </c>
      <c r="H28" s="110">
        <v>14.321999999999999</v>
      </c>
      <c r="I28" s="110">
        <v>13.183</v>
      </c>
      <c r="J28" s="110">
        <v>983.92399999999998</v>
      </c>
      <c r="K28" s="110">
        <v>63.140999999999998</v>
      </c>
      <c r="L28" s="110">
        <v>217.83199999999999</v>
      </c>
      <c r="M28" s="110">
        <v>97.453999999999994</v>
      </c>
      <c r="N28" s="110">
        <v>2143.098</v>
      </c>
      <c r="O28" s="110">
        <v>4775.5540000000001</v>
      </c>
    </row>
    <row r="29" spans="1:15">
      <c r="A29" s="116">
        <v>1988</v>
      </c>
      <c r="B29" s="110">
        <v>1792.7270000000001</v>
      </c>
      <c r="C29" s="110">
        <v>964.37300000000005</v>
      </c>
      <c r="D29" s="110">
        <v>3.387</v>
      </c>
      <c r="E29" s="110">
        <v>491.93299999999999</v>
      </c>
      <c r="F29" s="110">
        <v>83.968000000000004</v>
      </c>
      <c r="G29" s="110">
        <v>212.10300000000001</v>
      </c>
      <c r="H29" s="110">
        <v>14.606999999999999</v>
      </c>
      <c r="I29" s="110">
        <v>12.712999999999999</v>
      </c>
      <c r="J29" s="110">
        <v>1004.521</v>
      </c>
      <c r="K29" s="110">
        <v>66.058000000000007</v>
      </c>
      <c r="L29" s="110">
        <v>238.02699999999999</v>
      </c>
      <c r="M29" s="110">
        <v>113.82</v>
      </c>
      <c r="N29" s="110">
        <v>2241.1149999999998</v>
      </c>
      <c r="O29" s="110">
        <v>4998.2150000000001</v>
      </c>
    </row>
    <row r="30" spans="1:15">
      <c r="A30" s="116">
        <v>1989</v>
      </c>
      <c r="B30" s="110">
        <v>1813.144</v>
      </c>
      <c r="C30" s="110">
        <v>1026.9549999999999</v>
      </c>
      <c r="D30" s="110">
        <v>3.29</v>
      </c>
      <c r="E30" s="110">
        <v>496.11599999999999</v>
      </c>
      <c r="F30" s="110">
        <v>82.596999999999994</v>
      </c>
      <c r="G30" s="110">
        <v>217.59</v>
      </c>
      <c r="H30" s="110">
        <v>12.762</v>
      </c>
      <c r="I30" s="110">
        <v>13.04</v>
      </c>
      <c r="J30" s="110">
        <v>1000.602</v>
      </c>
      <c r="K30" s="110">
        <v>64.966999999999999</v>
      </c>
      <c r="L30" s="110">
        <v>236.053</v>
      </c>
      <c r="M30" s="110">
        <v>112.738</v>
      </c>
      <c r="N30" s="110">
        <v>2239.7539999999999</v>
      </c>
      <c r="O30" s="110">
        <v>5084.5820000000003</v>
      </c>
    </row>
    <row r="31" spans="1:15">
      <c r="A31" s="116">
        <v>1990</v>
      </c>
      <c r="B31" s="110">
        <v>1820.0229999999999</v>
      </c>
      <c r="C31" s="110">
        <v>1026.2539999999999</v>
      </c>
      <c r="D31" s="110">
        <v>3.11</v>
      </c>
      <c r="E31" s="110">
        <v>474.69299999999998</v>
      </c>
      <c r="F31" s="110">
        <v>74.823999999999998</v>
      </c>
      <c r="G31" s="110">
        <v>222.61099999999999</v>
      </c>
      <c r="H31" s="110">
        <v>6.4420000000000002</v>
      </c>
      <c r="I31" s="110">
        <v>13.419</v>
      </c>
      <c r="J31" s="110">
        <v>987.90899999999999</v>
      </c>
      <c r="K31" s="110">
        <v>71.683999999999997</v>
      </c>
      <c r="L31" s="110">
        <v>211.71700000000001</v>
      </c>
      <c r="M31" s="110">
        <v>119.05800000000001</v>
      </c>
      <c r="N31" s="110">
        <v>2185.4659999999999</v>
      </c>
      <c r="O31" s="110">
        <v>5037.9219999999996</v>
      </c>
    </row>
    <row r="32" spans="1:15">
      <c r="A32" s="116">
        <v>1991</v>
      </c>
      <c r="B32" s="110">
        <v>1805.942</v>
      </c>
      <c r="C32" s="110">
        <v>1047.7560000000001</v>
      </c>
      <c r="D32" s="110">
        <v>2.8839999999999999</v>
      </c>
      <c r="E32" s="110">
        <v>459.00299999999999</v>
      </c>
      <c r="F32" s="110">
        <v>80.254999999999995</v>
      </c>
      <c r="G32" s="110">
        <v>215.179</v>
      </c>
      <c r="H32" s="110">
        <v>7.0119999999999996</v>
      </c>
      <c r="I32" s="110">
        <v>12.005000000000001</v>
      </c>
      <c r="J32" s="110">
        <v>982.255</v>
      </c>
      <c r="K32" s="110">
        <v>69.507000000000005</v>
      </c>
      <c r="L32" s="110">
        <v>199.49700000000001</v>
      </c>
      <c r="M32" s="110">
        <v>103.81100000000001</v>
      </c>
      <c r="N32" s="110">
        <v>2131.4079999999999</v>
      </c>
      <c r="O32" s="110">
        <v>4992.7110000000002</v>
      </c>
    </row>
    <row r="33" spans="1:15">
      <c r="A33" s="116">
        <v>1992</v>
      </c>
      <c r="B33" s="110">
        <v>1821.88</v>
      </c>
      <c r="C33" s="110">
        <v>1083.2619999999999</v>
      </c>
      <c r="D33" s="110">
        <v>2.8380000000000001</v>
      </c>
      <c r="E33" s="110">
        <v>469.41800000000001</v>
      </c>
      <c r="F33" s="110">
        <v>85.611000000000004</v>
      </c>
      <c r="G33" s="110">
        <v>213.38499999999999</v>
      </c>
      <c r="H33" s="110">
        <v>6.2880000000000003</v>
      </c>
      <c r="I33" s="110">
        <v>12.239000000000001</v>
      </c>
      <c r="J33" s="110">
        <v>998.625</v>
      </c>
      <c r="K33" s="110">
        <v>81.203999999999994</v>
      </c>
      <c r="L33" s="110">
        <v>189.06200000000001</v>
      </c>
      <c r="M33" s="110">
        <v>121.223</v>
      </c>
      <c r="N33" s="110">
        <v>2179.8919999999998</v>
      </c>
      <c r="O33" s="110">
        <v>5093.9110000000001</v>
      </c>
    </row>
    <row r="34" spans="1:15">
      <c r="A34" s="116">
        <v>1993</v>
      </c>
      <c r="B34" s="110">
        <v>1881.6780000000001</v>
      </c>
      <c r="C34" s="110">
        <v>1110.7049999999999</v>
      </c>
      <c r="D34" s="110">
        <v>2.6539999999999999</v>
      </c>
      <c r="E34" s="110">
        <v>477.93200000000002</v>
      </c>
      <c r="F34" s="110">
        <v>86.067999999999998</v>
      </c>
      <c r="G34" s="110">
        <v>215.059</v>
      </c>
      <c r="H34" s="110">
        <v>7.5170000000000003</v>
      </c>
      <c r="I34" s="110">
        <v>12.462999999999999</v>
      </c>
      <c r="J34" s="110">
        <v>1007.766</v>
      </c>
      <c r="K34" s="110">
        <v>77.694000000000003</v>
      </c>
      <c r="L34" s="110">
        <v>186.09800000000001</v>
      </c>
      <c r="M34" s="110">
        <v>110.91200000000001</v>
      </c>
      <c r="N34" s="110">
        <v>2184.163</v>
      </c>
      <c r="O34" s="110">
        <v>5185.5540000000001</v>
      </c>
    </row>
    <row r="35" spans="1:15">
      <c r="A35" s="116">
        <v>1994</v>
      </c>
      <c r="B35" s="110">
        <v>1892.2249999999999</v>
      </c>
      <c r="C35" s="110">
        <v>1136.048</v>
      </c>
      <c r="D35" s="110">
        <v>2.637</v>
      </c>
      <c r="E35" s="110">
        <v>496.55399999999997</v>
      </c>
      <c r="F35" s="110">
        <v>90.052999999999997</v>
      </c>
      <c r="G35" s="110">
        <v>223.81200000000001</v>
      </c>
      <c r="H35" s="110">
        <v>7.4130000000000003</v>
      </c>
      <c r="I35" s="110">
        <v>13.026</v>
      </c>
      <c r="J35" s="110">
        <v>1019.346</v>
      </c>
      <c r="K35" s="110">
        <v>76.575000000000003</v>
      </c>
      <c r="L35" s="110">
        <v>175.86699999999999</v>
      </c>
      <c r="M35" s="110">
        <v>119.435</v>
      </c>
      <c r="N35" s="110">
        <v>2224.7170000000001</v>
      </c>
      <c r="O35" s="110">
        <v>5262.6970000000001</v>
      </c>
    </row>
    <row r="36" spans="1:15">
      <c r="A36" s="116">
        <v>1995</v>
      </c>
      <c r="B36" s="110">
        <v>1912.143</v>
      </c>
      <c r="C36" s="110">
        <v>1185.443</v>
      </c>
      <c r="D36" s="110">
        <v>2.7370000000000001</v>
      </c>
      <c r="E36" s="110">
        <v>503.52300000000002</v>
      </c>
      <c r="F36" s="110">
        <v>89.876999999999995</v>
      </c>
      <c r="G36" s="110">
        <v>222.114</v>
      </c>
      <c r="H36" s="110">
        <v>8.1850000000000005</v>
      </c>
      <c r="I36" s="110">
        <v>12.802</v>
      </c>
      <c r="J36" s="110">
        <v>1041.7180000000001</v>
      </c>
      <c r="K36" s="110">
        <v>77.501999999999995</v>
      </c>
      <c r="L36" s="110">
        <v>146.756</v>
      </c>
      <c r="M36" s="110">
        <v>111.2</v>
      </c>
      <c r="N36" s="110">
        <v>2216.4140000000002</v>
      </c>
      <c r="O36" s="110">
        <v>5324.3360000000002</v>
      </c>
    </row>
    <row r="37" spans="1:15">
      <c r="A37" s="116">
        <v>1996</v>
      </c>
      <c r="B37" s="110">
        <v>1994.5319999999999</v>
      </c>
      <c r="C37" s="110">
        <v>1206.7439999999999</v>
      </c>
      <c r="D37" s="110">
        <v>2.5830000000000002</v>
      </c>
      <c r="E37" s="110">
        <v>529.87900000000002</v>
      </c>
      <c r="F37" s="110">
        <v>96.816000000000003</v>
      </c>
      <c r="G37" s="110">
        <v>236.47300000000001</v>
      </c>
      <c r="H37" s="110">
        <v>9.3759999999999994</v>
      </c>
      <c r="I37" s="110">
        <v>12.423999999999999</v>
      </c>
      <c r="J37" s="110">
        <v>1062.0150000000001</v>
      </c>
      <c r="K37" s="110">
        <v>80.813000000000002</v>
      </c>
      <c r="L37" s="110">
        <v>146.56200000000001</v>
      </c>
      <c r="M37" s="110">
        <v>129.559</v>
      </c>
      <c r="N37" s="110">
        <v>2306.4989999999998</v>
      </c>
      <c r="O37" s="110">
        <v>5518.0619999999999</v>
      </c>
    </row>
    <row r="38" spans="1:15">
      <c r="A38" s="116">
        <v>1997</v>
      </c>
      <c r="B38" s="110">
        <v>2038.8489999999999</v>
      </c>
      <c r="C38" s="110">
        <v>1213.7760000000001</v>
      </c>
      <c r="D38" s="110">
        <v>2.7450000000000001</v>
      </c>
      <c r="E38" s="110">
        <v>539.45600000000002</v>
      </c>
      <c r="F38" s="110">
        <v>94.965999999999994</v>
      </c>
      <c r="G38" s="110">
        <v>238.923</v>
      </c>
      <c r="H38" s="110">
        <v>9.9779999999999998</v>
      </c>
      <c r="I38" s="110">
        <v>13.125</v>
      </c>
      <c r="J38" s="110">
        <v>1073.3340000000001</v>
      </c>
      <c r="K38" s="110">
        <v>80.233999999999995</v>
      </c>
      <c r="L38" s="110">
        <v>137.26300000000001</v>
      </c>
      <c r="M38" s="110">
        <v>135.99799999999999</v>
      </c>
      <c r="N38" s="110">
        <v>2326.0210000000002</v>
      </c>
      <c r="O38" s="110">
        <v>5589.3509999999997</v>
      </c>
    </row>
    <row r="39" spans="1:15">
      <c r="A39" s="116">
        <v>1998</v>
      </c>
      <c r="B39" s="110">
        <v>2063.6329999999998</v>
      </c>
      <c r="C39" s="110">
        <v>1191.317</v>
      </c>
      <c r="D39" s="110">
        <v>2.4540000000000002</v>
      </c>
      <c r="E39" s="110">
        <v>543.29</v>
      </c>
      <c r="F39" s="110">
        <v>85.748999999999995</v>
      </c>
      <c r="G39" s="110">
        <v>242.434</v>
      </c>
      <c r="H39" s="110">
        <v>11.821999999999999</v>
      </c>
      <c r="I39" s="110">
        <v>13.74</v>
      </c>
      <c r="J39" s="110">
        <v>1104.672</v>
      </c>
      <c r="K39" s="110">
        <v>93.385000000000005</v>
      </c>
      <c r="L39" s="110">
        <v>152.85</v>
      </c>
      <c r="M39" s="110">
        <v>120.881</v>
      </c>
      <c r="N39" s="110">
        <v>2371.2779999999998</v>
      </c>
      <c r="O39" s="110">
        <v>5636.7669999999998</v>
      </c>
    </row>
    <row r="40" spans="1:15">
      <c r="A40" s="116">
        <v>1999</v>
      </c>
      <c r="B40" s="110">
        <v>2061.623</v>
      </c>
      <c r="C40" s="110">
        <v>1196.9349999999999</v>
      </c>
      <c r="D40" s="110">
        <v>2.7080000000000002</v>
      </c>
      <c r="E40" s="110">
        <v>560.66499999999996</v>
      </c>
      <c r="F40" s="110">
        <v>101.533</v>
      </c>
      <c r="G40" s="110">
        <v>250.017</v>
      </c>
      <c r="H40" s="110">
        <v>11.047000000000001</v>
      </c>
      <c r="I40" s="110">
        <v>13.884</v>
      </c>
      <c r="J40" s="110">
        <v>1125.4159999999999</v>
      </c>
      <c r="K40" s="110">
        <v>99.524000000000001</v>
      </c>
      <c r="L40" s="110">
        <v>143.03100000000001</v>
      </c>
      <c r="M40" s="110">
        <v>123.252</v>
      </c>
      <c r="N40" s="110">
        <v>2431.0790000000002</v>
      </c>
      <c r="O40" s="110">
        <v>5700.2849999999999</v>
      </c>
    </row>
    <row r="41" spans="1:15">
      <c r="A41" s="116">
        <v>2000</v>
      </c>
      <c r="B41" s="110">
        <v>2154.7429999999999</v>
      </c>
      <c r="C41" s="110">
        <v>1246.05</v>
      </c>
      <c r="D41" s="110">
        <v>2.5089999999999999</v>
      </c>
      <c r="E41" s="110">
        <v>592.24099999999999</v>
      </c>
      <c r="F41" s="110">
        <v>105.914</v>
      </c>
      <c r="G41" s="110">
        <v>258.58100000000002</v>
      </c>
      <c r="H41" s="110">
        <v>10.236000000000001</v>
      </c>
      <c r="I41" s="110">
        <v>13.675000000000001</v>
      </c>
      <c r="J41" s="110">
        <v>1141.299</v>
      </c>
      <c r="K41" s="110">
        <v>84.974000000000004</v>
      </c>
      <c r="L41" s="110">
        <v>156.96899999999999</v>
      </c>
      <c r="M41" s="110">
        <v>110.919</v>
      </c>
      <c r="N41" s="110">
        <v>2477.3180000000002</v>
      </c>
      <c r="O41" s="110">
        <v>5888.6180000000004</v>
      </c>
    </row>
    <row r="42" spans="1:15">
      <c r="A42" s="116">
        <v>2001</v>
      </c>
      <c r="B42" s="110">
        <v>2087.2559999999999</v>
      </c>
      <c r="C42" s="110">
        <v>1191.76</v>
      </c>
      <c r="D42" s="110">
        <v>2.415</v>
      </c>
      <c r="E42" s="110">
        <v>609.47799999999995</v>
      </c>
      <c r="F42" s="110">
        <v>95.796999999999997</v>
      </c>
      <c r="G42" s="110">
        <v>247.43199999999999</v>
      </c>
      <c r="H42" s="110">
        <v>10.957000000000001</v>
      </c>
      <c r="I42" s="110">
        <v>12.53</v>
      </c>
      <c r="J42" s="110">
        <v>1148.6020000000001</v>
      </c>
      <c r="K42" s="110">
        <v>91.23</v>
      </c>
      <c r="L42" s="110">
        <v>139.76499999999999</v>
      </c>
      <c r="M42" s="110">
        <v>129.346</v>
      </c>
      <c r="N42" s="110">
        <v>2487.5520000000001</v>
      </c>
      <c r="O42" s="110">
        <v>5777.8180000000002</v>
      </c>
    </row>
    <row r="43" spans="1:15">
      <c r="A43" s="116">
        <v>2002</v>
      </c>
      <c r="B43" s="110">
        <v>2092.877</v>
      </c>
      <c r="C43" s="110">
        <v>1231.527</v>
      </c>
      <c r="D43" s="110">
        <v>2.3319999999999999</v>
      </c>
      <c r="E43" s="110">
        <v>598.26900000000001</v>
      </c>
      <c r="F43" s="110">
        <v>97.385000000000005</v>
      </c>
      <c r="G43" s="110">
        <v>241.245</v>
      </c>
      <c r="H43" s="110">
        <v>6.5640000000000001</v>
      </c>
      <c r="I43" s="110">
        <v>12.381</v>
      </c>
      <c r="J43" s="110">
        <v>1179.376</v>
      </c>
      <c r="K43" s="110">
        <v>98.900999999999996</v>
      </c>
      <c r="L43" s="110">
        <v>120.541</v>
      </c>
      <c r="M43" s="110">
        <v>125.539</v>
      </c>
      <c r="N43" s="110">
        <v>2482.5329999999999</v>
      </c>
      <c r="O43" s="110">
        <v>5820.0590000000002</v>
      </c>
    </row>
    <row r="44" spans="1:15">
      <c r="A44" s="116">
        <v>2003</v>
      </c>
      <c r="B44" s="110">
        <v>2133.9209999999998</v>
      </c>
      <c r="C44" s="110">
        <v>1195.3810000000001</v>
      </c>
      <c r="D44" s="110">
        <v>2.089</v>
      </c>
      <c r="E44" s="110">
        <v>622.55100000000004</v>
      </c>
      <c r="F44" s="110">
        <v>95.234999999999999</v>
      </c>
      <c r="G44" s="110">
        <v>235.839</v>
      </c>
      <c r="H44" s="110">
        <v>8.2739999999999991</v>
      </c>
      <c r="I44" s="110">
        <v>11.446999999999999</v>
      </c>
      <c r="J44" s="110">
        <v>1201.421</v>
      </c>
      <c r="K44" s="110">
        <v>97.185000000000002</v>
      </c>
      <c r="L44" s="110">
        <v>133.035</v>
      </c>
      <c r="M44" s="110">
        <v>138.25700000000001</v>
      </c>
      <c r="N44" s="110">
        <v>2545.3330000000001</v>
      </c>
      <c r="O44" s="110">
        <v>5886.4489999999996</v>
      </c>
    </row>
    <row r="45" spans="1:15">
      <c r="A45" s="116">
        <v>2004</v>
      </c>
      <c r="B45" s="110">
        <v>2158.366</v>
      </c>
      <c r="C45" s="110">
        <v>1200.931</v>
      </c>
      <c r="D45" s="110">
        <v>2.16</v>
      </c>
      <c r="E45" s="110">
        <v>645.63699999999994</v>
      </c>
      <c r="F45" s="110">
        <v>96.019000000000005</v>
      </c>
      <c r="G45" s="110">
        <v>244.29400000000001</v>
      </c>
      <c r="H45" s="110">
        <v>9.7680000000000007</v>
      </c>
      <c r="I45" s="110">
        <v>11.597</v>
      </c>
      <c r="J45" s="110">
        <v>1212.18</v>
      </c>
      <c r="K45" s="110">
        <v>111.667</v>
      </c>
      <c r="L45" s="110">
        <v>149.39400000000001</v>
      </c>
      <c r="M45" s="110">
        <v>140.19399999999999</v>
      </c>
      <c r="N45" s="110">
        <v>2622.9110000000001</v>
      </c>
      <c r="O45" s="110">
        <v>5993.7529999999997</v>
      </c>
    </row>
    <row r="46" spans="1:15">
      <c r="A46" s="116">
        <v>2005</v>
      </c>
      <c r="B46" s="110">
        <v>2180.1460000000002</v>
      </c>
      <c r="C46" s="110">
        <v>1182.4659999999999</v>
      </c>
      <c r="D46" s="110">
        <v>2.4449999999999998</v>
      </c>
      <c r="E46" s="110">
        <v>652.70000000000005</v>
      </c>
      <c r="F46" s="110">
        <v>91.61</v>
      </c>
      <c r="G46" s="110">
        <v>250.95400000000001</v>
      </c>
      <c r="H46" s="110">
        <v>10.573</v>
      </c>
      <c r="I46" s="110">
        <v>11.536</v>
      </c>
      <c r="J46" s="110">
        <v>1205.21</v>
      </c>
      <c r="K46" s="110">
        <v>109.592</v>
      </c>
      <c r="L46" s="110">
        <v>158.50700000000001</v>
      </c>
      <c r="M46" s="110">
        <v>139.661</v>
      </c>
      <c r="N46" s="110">
        <v>2632.7890000000002</v>
      </c>
      <c r="O46" s="110">
        <v>6007.0259999999998</v>
      </c>
    </row>
    <row r="47" spans="1:15">
      <c r="A47" s="116">
        <v>2006</v>
      </c>
      <c r="B47" s="110">
        <v>2146.009</v>
      </c>
      <c r="C47" s="110">
        <v>1169.6959999999999</v>
      </c>
      <c r="D47" s="110">
        <v>2.3119999999999998</v>
      </c>
      <c r="E47" s="110">
        <v>657.61400000000003</v>
      </c>
      <c r="F47" s="110">
        <v>86.007999999999996</v>
      </c>
      <c r="G47" s="110">
        <v>244.066</v>
      </c>
      <c r="H47" s="110">
        <v>8.1310000000000002</v>
      </c>
      <c r="I47" s="110">
        <v>11.239000000000001</v>
      </c>
      <c r="J47" s="110">
        <v>1216.8800000000001</v>
      </c>
      <c r="K47" s="110">
        <v>105.93899999999999</v>
      </c>
      <c r="L47" s="110">
        <v>118.682</v>
      </c>
      <c r="M47" s="110">
        <v>150.881</v>
      </c>
      <c r="N47" s="110">
        <v>2601.7539999999999</v>
      </c>
      <c r="O47" s="110">
        <v>5929.3609999999999</v>
      </c>
    </row>
    <row r="48" spans="1:15">
      <c r="A48" s="116">
        <v>2007</v>
      </c>
      <c r="B48" s="110">
        <v>2171.2950000000001</v>
      </c>
      <c r="C48" s="110">
        <v>1245.1579999999999</v>
      </c>
      <c r="D48" s="110">
        <v>2.1840000000000002</v>
      </c>
      <c r="E48" s="110">
        <v>657.07899999999995</v>
      </c>
      <c r="F48" s="110">
        <v>89.570999999999998</v>
      </c>
      <c r="G48" s="110">
        <v>242.494</v>
      </c>
      <c r="H48" s="110">
        <v>4.8680000000000003</v>
      </c>
      <c r="I48" s="110">
        <v>11.606999999999999</v>
      </c>
      <c r="J48" s="110">
        <v>1208.6210000000001</v>
      </c>
      <c r="K48" s="110">
        <v>99.24</v>
      </c>
      <c r="L48" s="110">
        <v>124.55500000000001</v>
      </c>
      <c r="M48" s="110">
        <v>147.22999999999999</v>
      </c>
      <c r="N48" s="110">
        <v>2587.4490000000001</v>
      </c>
      <c r="O48" s="110">
        <v>6015.5709999999999</v>
      </c>
    </row>
    <row r="49" spans="1:15">
      <c r="A49" s="116">
        <v>2008</v>
      </c>
      <c r="B49" s="110">
        <v>2138.6930000000002</v>
      </c>
      <c r="C49" s="110">
        <v>1254.5219999999999</v>
      </c>
      <c r="D49" s="110">
        <v>1.9550000000000001</v>
      </c>
      <c r="E49" s="110">
        <v>619.03200000000004</v>
      </c>
      <c r="F49" s="110">
        <v>88.540999999999997</v>
      </c>
      <c r="G49" s="110">
        <v>230.59399999999999</v>
      </c>
      <c r="H49" s="110">
        <v>2.161</v>
      </c>
      <c r="I49" s="110">
        <v>10.775</v>
      </c>
      <c r="J49" s="110">
        <v>1133.5920000000001</v>
      </c>
      <c r="K49" s="110">
        <v>93.992999999999995</v>
      </c>
      <c r="L49" s="110">
        <v>107.495</v>
      </c>
      <c r="M49" s="110">
        <v>129.809</v>
      </c>
      <c r="N49" s="110">
        <v>2417.9470000000001</v>
      </c>
      <c r="O49" s="110">
        <v>5823.1580000000004</v>
      </c>
    </row>
    <row r="50" spans="1:15">
      <c r="A50" s="116">
        <v>2009</v>
      </c>
      <c r="B50" s="110">
        <v>1875.16</v>
      </c>
      <c r="C50" s="110">
        <v>1233.3900000000001</v>
      </c>
      <c r="D50" s="110">
        <v>1.8360000000000001</v>
      </c>
      <c r="E50" s="110">
        <v>562.74400000000003</v>
      </c>
      <c r="F50" s="110">
        <v>85.962000000000003</v>
      </c>
      <c r="G50" s="110">
        <v>208.23699999999999</v>
      </c>
      <c r="H50" s="110">
        <v>2.6579999999999999</v>
      </c>
      <c r="I50" s="110">
        <v>9.6880000000000006</v>
      </c>
      <c r="J50" s="110">
        <v>1126.547</v>
      </c>
      <c r="K50" s="110">
        <v>86.600999999999999</v>
      </c>
      <c r="L50" s="110">
        <v>88.064999999999998</v>
      </c>
      <c r="M50" s="110">
        <v>111.176</v>
      </c>
      <c r="N50" s="110">
        <v>2283.5129999999999</v>
      </c>
      <c r="O50" s="110">
        <v>5403.6930000000002</v>
      </c>
    </row>
    <row r="51" spans="1:15">
      <c r="A51" s="116">
        <v>2010</v>
      </c>
      <c r="B51" s="110">
        <v>1985.9390000000001</v>
      </c>
      <c r="C51" s="110">
        <v>1292.4380000000001</v>
      </c>
      <c r="D51" s="110">
        <v>1.87</v>
      </c>
      <c r="E51" s="110">
        <v>590.97400000000005</v>
      </c>
      <c r="F51" s="110">
        <v>84.210999999999999</v>
      </c>
      <c r="G51" s="110">
        <v>214.018</v>
      </c>
      <c r="H51" s="110">
        <v>3.0190000000000001</v>
      </c>
      <c r="I51" s="110">
        <v>10.763999999999999</v>
      </c>
      <c r="J51" s="110">
        <v>1106.9960000000001</v>
      </c>
      <c r="K51" s="110">
        <v>80.950999999999993</v>
      </c>
      <c r="L51" s="110">
        <v>91.972999999999999</v>
      </c>
      <c r="M51" s="110">
        <v>119.10899999999999</v>
      </c>
      <c r="N51" s="110">
        <v>2303.884</v>
      </c>
      <c r="O51" s="110">
        <v>5593.6620000000003</v>
      </c>
    </row>
    <row r="52" spans="1:15">
      <c r="A52" s="116">
        <v>2011</v>
      </c>
      <c r="B52" s="110">
        <v>1875.6010000000001</v>
      </c>
      <c r="C52" s="110">
        <v>1312.328</v>
      </c>
      <c r="D52" s="110">
        <v>1.871</v>
      </c>
      <c r="E52" s="110">
        <v>600.25800000000004</v>
      </c>
      <c r="F52" s="110">
        <v>78.677000000000007</v>
      </c>
      <c r="G52" s="110">
        <v>213.07499999999999</v>
      </c>
      <c r="H52" s="110">
        <v>1.8540000000000001</v>
      </c>
      <c r="I52" s="110">
        <v>10.212999999999999</v>
      </c>
      <c r="J52" s="110">
        <v>1073.7449999999999</v>
      </c>
      <c r="K52" s="110">
        <v>78.106999999999999</v>
      </c>
      <c r="L52" s="110">
        <v>79.188000000000002</v>
      </c>
      <c r="M52" s="110">
        <v>118.056</v>
      </c>
      <c r="N52" s="110">
        <v>2255.0439999999999</v>
      </c>
      <c r="O52" s="110">
        <v>5454.6949999999997</v>
      </c>
    </row>
    <row r="53" spans="1:15">
      <c r="A53" s="116">
        <v>2012</v>
      </c>
      <c r="B53" s="110">
        <v>1657.873</v>
      </c>
      <c r="C53" s="110">
        <v>1371.5609999999999</v>
      </c>
      <c r="D53" s="110">
        <v>1.7370000000000001</v>
      </c>
      <c r="E53" s="110">
        <v>576.76</v>
      </c>
      <c r="F53" s="110">
        <v>75.382999999999996</v>
      </c>
      <c r="G53" s="110">
        <v>209.58</v>
      </c>
      <c r="H53" s="110">
        <v>0.80100000000000005</v>
      </c>
      <c r="I53" s="110">
        <v>9.3960000000000008</v>
      </c>
      <c r="J53" s="110">
        <v>1065.7829999999999</v>
      </c>
      <c r="K53" s="110">
        <v>77.885999999999996</v>
      </c>
      <c r="L53" s="110">
        <v>63.581000000000003</v>
      </c>
      <c r="M53" s="110">
        <v>114.14400000000001</v>
      </c>
      <c r="N53" s="110">
        <v>2195.0509999999999</v>
      </c>
      <c r="O53" s="110">
        <v>5236.3230000000003</v>
      </c>
    </row>
    <row r="54" spans="1:15">
      <c r="A54" s="116">
        <v>2013</v>
      </c>
      <c r="B54" s="110">
        <v>1717.845</v>
      </c>
      <c r="C54" s="110">
        <v>1408.38</v>
      </c>
      <c r="D54" s="110">
        <v>1.546</v>
      </c>
      <c r="E54" s="110">
        <v>581.18100000000004</v>
      </c>
      <c r="F54" s="110">
        <v>84.891999999999996</v>
      </c>
      <c r="G54" s="110">
        <v>214.429</v>
      </c>
      <c r="H54" s="110">
        <v>0.78700000000000003</v>
      </c>
      <c r="I54" s="110">
        <v>9.9420000000000002</v>
      </c>
      <c r="J54" s="110">
        <v>1077.386</v>
      </c>
      <c r="K54" s="110">
        <v>76.567999999999998</v>
      </c>
      <c r="L54" s="110">
        <v>54.798999999999999</v>
      </c>
      <c r="M54" s="110">
        <v>119.629</v>
      </c>
      <c r="N54" s="110">
        <v>2221.1590000000001</v>
      </c>
      <c r="O54" s="110">
        <v>5358.8630000000003</v>
      </c>
    </row>
    <row r="55" spans="1:15">
      <c r="A55" s="116">
        <v>2014</v>
      </c>
      <c r="B55" s="110">
        <v>1713.367</v>
      </c>
      <c r="C55" s="110">
        <v>1437.5360000000001</v>
      </c>
      <c r="D55" s="110">
        <v>1.5</v>
      </c>
      <c r="E55" s="110">
        <v>614.18200000000002</v>
      </c>
      <c r="F55" s="110">
        <v>85.872</v>
      </c>
      <c r="G55" s="110">
        <v>219.74</v>
      </c>
      <c r="H55" s="110">
        <v>1.363</v>
      </c>
      <c r="I55" s="110">
        <v>10.37</v>
      </c>
      <c r="J55" s="110">
        <v>1084.819</v>
      </c>
      <c r="K55" s="110">
        <v>77.108999999999995</v>
      </c>
      <c r="L55" s="110">
        <v>44.24</v>
      </c>
      <c r="M55" s="110">
        <v>112.23099999999999</v>
      </c>
      <c r="N55" s="110">
        <v>2251.4259999999999</v>
      </c>
      <c r="O55" s="110">
        <v>5413.8789999999999</v>
      </c>
    </row>
    <row r="56" spans="1:15">
      <c r="A56" s="116">
        <v>2015</v>
      </c>
      <c r="B56" s="110">
        <v>1481.8979999999999</v>
      </c>
      <c r="C56" s="110">
        <v>1478.884</v>
      </c>
      <c r="D56" s="110">
        <v>1.462</v>
      </c>
      <c r="E56" s="110">
        <v>606.13499999999999</v>
      </c>
      <c r="F56" s="110">
        <v>86.168000000000006</v>
      </c>
      <c r="G56" s="110">
        <v>231.44800000000001</v>
      </c>
      <c r="H56" s="110">
        <v>0.96699999999999997</v>
      </c>
      <c r="I56" s="110">
        <v>11.292999999999999</v>
      </c>
      <c r="J56" s="110">
        <v>1114.4000000000001</v>
      </c>
      <c r="K56" s="110">
        <v>77.421000000000006</v>
      </c>
      <c r="L56" s="110">
        <v>44.621000000000002</v>
      </c>
      <c r="M56" s="110">
        <v>115.867</v>
      </c>
      <c r="N56" s="110">
        <v>2289.7809999999999</v>
      </c>
      <c r="O56" s="110">
        <v>5262.0519999999997</v>
      </c>
    </row>
    <row r="57" spans="1:15">
      <c r="A57" s="116">
        <v>2016</v>
      </c>
      <c r="B57" s="110">
        <v>1355.2</v>
      </c>
      <c r="C57" s="110">
        <v>1489.8510000000001</v>
      </c>
      <c r="D57" s="110">
        <v>1.415</v>
      </c>
      <c r="E57" s="110">
        <v>583.05999999999995</v>
      </c>
      <c r="F57" s="110">
        <v>82.997</v>
      </c>
      <c r="G57" s="110">
        <v>241.97300000000001</v>
      </c>
      <c r="H57" s="110">
        <v>1.3169999999999999</v>
      </c>
      <c r="I57" s="110">
        <v>10.721</v>
      </c>
      <c r="J57" s="110">
        <v>1133.5170000000001</v>
      </c>
      <c r="K57" s="110">
        <v>77.025999999999996</v>
      </c>
      <c r="L57" s="110">
        <v>56.265999999999998</v>
      </c>
      <c r="M57" s="110">
        <v>123.898</v>
      </c>
      <c r="N57" s="110">
        <v>2312.1909999999998</v>
      </c>
      <c r="O57" s="110">
        <v>5168.8919999999998</v>
      </c>
    </row>
    <row r="58" spans="1:15">
      <c r="A58" s="116">
        <v>2017</v>
      </c>
      <c r="B58" s="110">
        <v>1317.952</v>
      </c>
      <c r="C58" s="110">
        <v>1470.9639999999999</v>
      </c>
      <c r="D58" s="110">
        <v>1.4490000000000001</v>
      </c>
      <c r="E58" s="110">
        <v>591.20299999999997</v>
      </c>
      <c r="F58" s="110">
        <v>85.414000000000001</v>
      </c>
      <c r="G58" s="110">
        <v>251.46899999999999</v>
      </c>
      <c r="H58" s="110">
        <v>0.78400000000000003</v>
      </c>
      <c r="I58" s="110">
        <v>9.8829999999999991</v>
      </c>
      <c r="J58" s="110">
        <v>1131.251</v>
      </c>
      <c r="K58" s="110">
        <v>70.659000000000006</v>
      </c>
      <c r="L58" s="110">
        <v>58.786000000000001</v>
      </c>
      <c r="M58" s="110">
        <v>130.46299999999999</v>
      </c>
      <c r="N58" s="110">
        <v>2331.3609999999999</v>
      </c>
      <c r="O58" s="110">
        <v>5131.3739999999998</v>
      </c>
    </row>
    <row r="59" spans="1:15">
      <c r="A59" s="116">
        <v>2018</v>
      </c>
      <c r="B59" s="110">
        <v>1262.5550000000001</v>
      </c>
      <c r="C59" s="110">
        <v>1626.9079999999999</v>
      </c>
      <c r="D59" s="110">
        <v>1.5489999999999999</v>
      </c>
      <c r="E59" s="110">
        <v>626.45600000000002</v>
      </c>
      <c r="F59" s="110">
        <v>97.674000000000007</v>
      </c>
      <c r="G59" s="110">
        <v>255.18299999999999</v>
      </c>
      <c r="H59" s="110">
        <v>0.82</v>
      </c>
      <c r="I59" s="110">
        <v>9.5909999999999993</v>
      </c>
      <c r="J59" s="110">
        <v>1131.4000000000001</v>
      </c>
      <c r="K59" s="110">
        <v>72.712000000000003</v>
      </c>
      <c r="L59" s="110">
        <v>54.637</v>
      </c>
      <c r="M59" s="110">
        <v>127.146</v>
      </c>
      <c r="N59" s="110">
        <v>2377.1669999999999</v>
      </c>
      <c r="O59" s="110">
        <v>5277.7259999999997</v>
      </c>
    </row>
    <row r="60" spans="1:15">
      <c r="A60" s="116">
        <v>2019</v>
      </c>
      <c r="B60" s="110">
        <v>1077.52</v>
      </c>
      <c r="C60" s="110">
        <v>1684.624</v>
      </c>
      <c r="D60" s="110">
        <v>1.617</v>
      </c>
      <c r="E60" s="110">
        <v>620.82500000000005</v>
      </c>
      <c r="F60" s="110">
        <v>107.14100000000001</v>
      </c>
      <c r="G60" s="110">
        <v>260.61900000000003</v>
      </c>
      <c r="H60" s="110">
        <v>1.026</v>
      </c>
      <c r="I60" s="110">
        <v>9.2449999999999992</v>
      </c>
      <c r="J60" s="110">
        <v>1127.6769999999999</v>
      </c>
      <c r="K60" s="110">
        <v>67.477999999999994</v>
      </c>
      <c r="L60" s="110">
        <v>47.314</v>
      </c>
      <c r="M60" s="110">
        <v>130.804</v>
      </c>
      <c r="N60" s="110">
        <v>2373.7469999999998</v>
      </c>
      <c r="O60" s="110">
        <v>5146.8419999999996</v>
      </c>
    </row>
    <row r="61" spans="1:15">
      <c r="A61" s="116">
        <v>2020</v>
      </c>
      <c r="B61" s="110">
        <v>876.19500000000005</v>
      </c>
      <c r="C61" s="110">
        <v>1649.8230000000001</v>
      </c>
      <c r="D61" s="110">
        <v>1.397</v>
      </c>
      <c r="E61" s="110">
        <v>572.245</v>
      </c>
      <c r="F61" s="110">
        <v>104.52800000000001</v>
      </c>
      <c r="G61" s="110">
        <v>161.358</v>
      </c>
      <c r="H61" s="110">
        <v>1.1379999999999999</v>
      </c>
      <c r="I61" s="110">
        <v>8.3960000000000008</v>
      </c>
      <c r="J61" s="110">
        <v>977.44399999999996</v>
      </c>
      <c r="K61" s="110">
        <v>58.027000000000001</v>
      </c>
      <c r="L61" s="110">
        <v>35.866999999999997</v>
      </c>
      <c r="M61" s="110">
        <v>122.979</v>
      </c>
      <c r="N61" s="110">
        <v>2043.3789999999999</v>
      </c>
      <c r="O61" s="110">
        <v>4580.3720000000003</v>
      </c>
    </row>
    <row r="62" spans="1:15">
      <c r="A62" s="116">
        <v>2021</v>
      </c>
      <c r="B62" s="110">
        <v>1002.651</v>
      </c>
      <c r="C62" s="110">
        <v>1655.1220000000001</v>
      </c>
      <c r="D62" s="110">
        <v>1.49</v>
      </c>
      <c r="E62" s="110">
        <v>610.96699999999998</v>
      </c>
      <c r="F62" s="110">
        <v>110.988</v>
      </c>
      <c r="G62" s="110">
        <v>204.785</v>
      </c>
      <c r="H62" s="110">
        <v>0.9</v>
      </c>
      <c r="I62" s="110">
        <v>8.6110000000000007</v>
      </c>
      <c r="J62" s="110">
        <v>1066.5329999999999</v>
      </c>
      <c r="K62" s="110">
        <v>60.045999999999999</v>
      </c>
      <c r="L62" s="110">
        <v>54.064999999999998</v>
      </c>
      <c r="M62" s="110">
        <v>116.05500000000001</v>
      </c>
      <c r="N62" s="110">
        <v>2234.4409999999998</v>
      </c>
      <c r="O62" s="110">
        <v>4903.1880000000001</v>
      </c>
    </row>
    <row r="63" spans="1:15">
      <c r="A63" s="116">
        <v>2022</v>
      </c>
      <c r="B63" s="110">
        <v>934.66</v>
      </c>
      <c r="C63" s="110">
        <v>1745.6289999999999</v>
      </c>
      <c r="D63" s="110">
        <v>1.5389999999999999</v>
      </c>
      <c r="E63" s="110">
        <v>609.67700000000002</v>
      </c>
      <c r="F63" s="110">
        <v>113.264</v>
      </c>
      <c r="G63" s="110">
        <v>232.97</v>
      </c>
      <c r="H63" s="110">
        <v>0.57299999999999995</v>
      </c>
      <c r="I63" s="110">
        <v>9.1639999999999997</v>
      </c>
      <c r="J63" s="110">
        <v>1060.942</v>
      </c>
      <c r="K63" s="110">
        <v>57.012</v>
      </c>
      <c r="L63" s="110">
        <v>59.040999999999997</v>
      </c>
      <c r="M63" s="110">
        <v>128.751</v>
      </c>
      <c r="N63" s="110">
        <v>2272.933</v>
      </c>
      <c r="O63" s="110">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1928</v>
      </c>
      <c r="D1" s="27" t="s">
        <v>2370</v>
      </c>
      <c r="E1" s="27" t="s">
        <v>2371</v>
      </c>
      <c r="F1" s="27" t="s">
        <v>2373</v>
      </c>
      <c r="G1" s="27" t="s">
        <v>1921</v>
      </c>
      <c r="H1" s="27" t="s">
        <v>2380</v>
      </c>
      <c r="I1" s="27" t="s">
        <v>2379</v>
      </c>
    </row>
    <row r="2" spans="1:9" s="27" customFormat="1" ht="18.75">
      <c r="A2" s="111" t="s">
        <v>2281</v>
      </c>
      <c r="B2" s="110"/>
      <c r="C2" s="110"/>
      <c r="D2" s="110"/>
      <c r="E2" s="110"/>
      <c r="F2" s="110"/>
      <c r="G2" s="110"/>
      <c r="H2" s="110"/>
      <c r="I2" s="110"/>
    </row>
    <row r="3" spans="1:9" ht="18.75">
      <c r="A3" s="112" t="s">
        <v>7163</v>
      </c>
      <c r="B3" s="110"/>
      <c r="C3" s="110"/>
      <c r="D3" s="110"/>
      <c r="E3" s="110"/>
      <c r="F3" s="110"/>
      <c r="G3" s="110"/>
      <c r="H3" s="110"/>
      <c r="I3" s="110"/>
    </row>
    <row r="4" spans="1:9">
      <c r="A4"/>
      <c r="B4"/>
      <c r="C4"/>
      <c r="D4"/>
      <c r="E4"/>
      <c r="F4"/>
      <c r="G4"/>
      <c r="H4"/>
      <c r="I4"/>
    </row>
    <row r="5" spans="1:9">
      <c r="A5" s="113" t="s">
        <v>7164</v>
      </c>
      <c r="B5" s="110"/>
      <c r="C5" s="110"/>
      <c r="D5" s="110"/>
      <c r="E5" s="110"/>
      <c r="F5" s="110"/>
      <c r="G5" s="110"/>
      <c r="H5" s="110"/>
      <c r="I5" s="110"/>
    </row>
    <row r="6" spans="1:9">
      <c r="A6"/>
      <c r="B6"/>
      <c r="C6"/>
      <c r="D6"/>
      <c r="E6"/>
      <c r="F6"/>
      <c r="G6"/>
      <c r="H6"/>
      <c r="I6"/>
    </row>
    <row r="7" spans="1:9">
      <c r="A7" s="110" t="s">
        <v>7165</v>
      </c>
      <c r="B7" s="110"/>
      <c r="C7" s="110"/>
      <c r="D7" s="110"/>
      <c r="E7" s="110"/>
      <c r="F7" s="110"/>
      <c r="G7" s="110"/>
      <c r="H7" s="110"/>
      <c r="I7" s="110"/>
    </row>
    <row r="8" spans="1:9">
      <c r="A8" s="110" t="s">
        <v>7166</v>
      </c>
      <c r="B8" s="110"/>
      <c r="C8" s="110"/>
      <c r="D8" s="110"/>
      <c r="E8" s="110"/>
      <c r="F8" s="110"/>
      <c r="G8" s="110"/>
      <c r="H8" s="110"/>
      <c r="I8" s="110"/>
    </row>
    <row r="9" spans="1:9">
      <c r="A9"/>
      <c r="B9"/>
      <c r="C9"/>
      <c r="D9"/>
      <c r="E9"/>
      <c r="F9"/>
      <c r="G9"/>
      <c r="H9"/>
      <c r="I9"/>
    </row>
    <row r="10" spans="1:9" ht="15.75">
      <c r="A10" s="114" t="s">
        <v>2308</v>
      </c>
      <c r="B10" s="110"/>
      <c r="C10" s="110"/>
      <c r="D10" s="110"/>
      <c r="E10" s="110"/>
      <c r="F10" s="110"/>
      <c r="G10" s="110"/>
      <c r="H10" s="110"/>
      <c r="I10" s="110"/>
    </row>
    <row r="11" spans="1:9">
      <c r="A11"/>
      <c r="B11"/>
      <c r="C11"/>
      <c r="D11"/>
      <c r="E11"/>
      <c r="F11"/>
      <c r="G11"/>
      <c r="H11"/>
      <c r="I11"/>
    </row>
    <row r="12" spans="1:9">
      <c r="A12" s="115" t="s">
        <v>2283</v>
      </c>
      <c r="B12" s="115" t="s">
        <v>2307</v>
      </c>
      <c r="C12" s="115" t="s">
        <v>2306</v>
      </c>
      <c r="D12" s="115" t="s">
        <v>2305</v>
      </c>
      <c r="E12" s="115" t="s">
        <v>2304</v>
      </c>
      <c r="F12" s="115" t="s">
        <v>2303</v>
      </c>
      <c r="G12" s="115" t="s">
        <v>2302</v>
      </c>
      <c r="H12" s="115" t="s">
        <v>2301</v>
      </c>
      <c r="I12" s="115" t="s">
        <v>2300</v>
      </c>
    </row>
    <row r="13" spans="1:9">
      <c r="A13" s="115"/>
      <c r="B13" s="115" t="s">
        <v>2298</v>
      </c>
      <c r="C13" s="115" t="s">
        <v>2298</v>
      </c>
      <c r="D13" s="115" t="s">
        <v>2298</v>
      </c>
      <c r="E13" s="115" t="s">
        <v>2298</v>
      </c>
      <c r="F13" s="115" t="s">
        <v>2298</v>
      </c>
      <c r="G13" s="115" t="s">
        <v>2298</v>
      </c>
      <c r="H13" s="115" t="s">
        <v>2298</v>
      </c>
      <c r="I13" s="115" t="s">
        <v>2298</v>
      </c>
    </row>
    <row r="14" spans="1:9">
      <c r="A14" s="116">
        <v>1973</v>
      </c>
      <c r="B14" s="110">
        <v>9.0180000000000007</v>
      </c>
      <c r="C14" s="110">
        <v>263.791</v>
      </c>
      <c r="D14" s="110">
        <v>148.161</v>
      </c>
      <c r="E14" s="110">
        <v>35.884</v>
      </c>
      <c r="F14" s="110">
        <v>16.619</v>
      </c>
      <c r="G14" s="110">
        <v>200.66399999999999</v>
      </c>
      <c r="H14" s="110">
        <v>434.88900000000001</v>
      </c>
      <c r="I14" s="110">
        <v>908.36199999999997</v>
      </c>
    </row>
    <row r="15" spans="1:9">
      <c r="A15" s="116">
        <v>1974</v>
      </c>
      <c r="B15" s="110">
        <v>7.8860000000000001</v>
      </c>
      <c r="C15" s="110">
        <v>259.76400000000001</v>
      </c>
      <c r="D15" s="110">
        <v>136.36099999999999</v>
      </c>
      <c r="E15" s="110">
        <v>33.133000000000003</v>
      </c>
      <c r="F15" s="110">
        <v>13.454000000000001</v>
      </c>
      <c r="G15" s="110">
        <v>182.94800000000001</v>
      </c>
      <c r="H15" s="110">
        <v>423.97399999999999</v>
      </c>
      <c r="I15" s="110">
        <v>874.57100000000003</v>
      </c>
    </row>
    <row r="16" spans="1:9">
      <c r="A16" s="116">
        <v>1975</v>
      </c>
      <c r="B16" s="110">
        <v>6.0339999999999998</v>
      </c>
      <c r="C16" s="110">
        <v>266.20999999999998</v>
      </c>
      <c r="D16" s="110">
        <v>133.608</v>
      </c>
      <c r="E16" s="110">
        <v>32.218000000000004</v>
      </c>
      <c r="F16" s="110">
        <v>11.747</v>
      </c>
      <c r="G16" s="110">
        <v>177.57400000000001</v>
      </c>
      <c r="H16" s="110">
        <v>419.04</v>
      </c>
      <c r="I16" s="110">
        <v>868.85799999999995</v>
      </c>
    </row>
    <row r="17" spans="1:9">
      <c r="A17" s="116">
        <v>1976</v>
      </c>
      <c r="B17" s="110">
        <v>5.6539999999999999</v>
      </c>
      <c r="C17" s="110">
        <v>272.82100000000003</v>
      </c>
      <c r="D17" s="110">
        <v>146.92699999999999</v>
      </c>
      <c r="E17" s="110">
        <v>33.505000000000003</v>
      </c>
      <c r="F17" s="110">
        <v>13.503</v>
      </c>
      <c r="G17" s="110">
        <v>193.935</v>
      </c>
      <c r="H17" s="110">
        <v>442.05399999999997</v>
      </c>
      <c r="I17" s="110">
        <v>914.46400000000006</v>
      </c>
    </row>
    <row r="18" spans="1:9">
      <c r="A18" s="116">
        <v>1977</v>
      </c>
      <c r="B18" s="110">
        <v>5.5179999999999998</v>
      </c>
      <c r="C18" s="110">
        <v>260.40499999999997</v>
      </c>
      <c r="D18" s="110">
        <v>147.48500000000001</v>
      </c>
      <c r="E18" s="110">
        <v>32.722999999999999</v>
      </c>
      <c r="F18" s="110">
        <v>12.249000000000001</v>
      </c>
      <c r="G18" s="110">
        <v>192.458</v>
      </c>
      <c r="H18" s="110">
        <v>477.74299999999999</v>
      </c>
      <c r="I18" s="110">
        <v>936.12400000000002</v>
      </c>
    </row>
    <row r="19" spans="1:9">
      <c r="A19" s="116">
        <v>1978</v>
      </c>
      <c r="B19" s="110">
        <v>4.7190000000000003</v>
      </c>
      <c r="C19" s="110">
        <v>264.02800000000002</v>
      </c>
      <c r="D19" s="110">
        <v>144.268</v>
      </c>
      <c r="E19" s="110">
        <v>31.731000000000002</v>
      </c>
      <c r="F19" s="110">
        <v>11.186</v>
      </c>
      <c r="G19" s="110">
        <v>187.185</v>
      </c>
      <c r="H19" s="110">
        <v>483.904</v>
      </c>
      <c r="I19" s="110">
        <v>939.83600000000001</v>
      </c>
    </row>
    <row r="20" spans="1:9">
      <c r="A20" s="116">
        <v>1979</v>
      </c>
      <c r="B20" s="110">
        <v>3.5830000000000002</v>
      </c>
      <c r="C20" s="110">
        <v>267.91300000000001</v>
      </c>
      <c r="D20" s="110">
        <v>120.255</v>
      </c>
      <c r="E20" s="110">
        <v>21.404</v>
      </c>
      <c r="F20" s="110">
        <v>9.7210000000000001</v>
      </c>
      <c r="G20" s="110">
        <v>151.38</v>
      </c>
      <c r="H20" s="110">
        <v>497.46499999999997</v>
      </c>
      <c r="I20" s="110">
        <v>920.34100000000001</v>
      </c>
    </row>
    <row r="21" spans="1:9">
      <c r="A21" s="116">
        <v>1980</v>
      </c>
      <c r="B21" s="110">
        <v>2.9329999999999998</v>
      </c>
      <c r="C21" s="110">
        <v>255.727</v>
      </c>
      <c r="D21" s="110">
        <v>97.335999999999999</v>
      </c>
      <c r="E21" s="110">
        <v>19.599</v>
      </c>
      <c r="F21" s="110">
        <v>7.8040000000000003</v>
      </c>
      <c r="G21" s="110">
        <v>124.739</v>
      </c>
      <c r="H21" s="110">
        <v>531.28300000000002</v>
      </c>
      <c r="I21" s="110">
        <v>914.68200000000002</v>
      </c>
    </row>
    <row r="22" spans="1:9">
      <c r="A22" s="116">
        <v>1981</v>
      </c>
      <c r="B22" s="110">
        <v>2.883</v>
      </c>
      <c r="C22" s="110">
        <v>244.56299999999999</v>
      </c>
      <c r="D22" s="110">
        <v>84.837000000000003</v>
      </c>
      <c r="E22" s="110">
        <v>18.800999999999998</v>
      </c>
      <c r="F22" s="110">
        <v>6.2460000000000004</v>
      </c>
      <c r="G22" s="110">
        <v>109.88500000000001</v>
      </c>
      <c r="H22" s="110">
        <v>524.69399999999996</v>
      </c>
      <c r="I22" s="110">
        <v>882.024</v>
      </c>
    </row>
    <row r="23" spans="1:9">
      <c r="A23" s="116">
        <v>1982</v>
      </c>
      <c r="B23" s="110">
        <v>3.0529999999999999</v>
      </c>
      <c r="C23" s="110">
        <v>249.70699999999999</v>
      </c>
      <c r="D23" s="110">
        <v>77.643000000000001</v>
      </c>
      <c r="E23" s="110">
        <v>18.172000000000001</v>
      </c>
      <c r="F23" s="110">
        <v>6.9589999999999996</v>
      </c>
      <c r="G23" s="110">
        <v>102.77500000000001</v>
      </c>
      <c r="H23" s="110">
        <v>520.94399999999996</v>
      </c>
      <c r="I23" s="110">
        <v>876.47900000000004</v>
      </c>
    </row>
    <row r="24" spans="1:9">
      <c r="A24" s="116">
        <v>1983</v>
      </c>
      <c r="B24" s="110">
        <v>2.956</v>
      </c>
      <c r="C24" s="110">
        <v>237.32499999999999</v>
      </c>
      <c r="D24" s="110">
        <v>68.366</v>
      </c>
      <c r="E24" s="110">
        <v>21.635000000000002</v>
      </c>
      <c r="F24" s="110">
        <v>6.2489999999999997</v>
      </c>
      <c r="G24" s="110">
        <v>96.251000000000005</v>
      </c>
      <c r="H24" s="110">
        <v>534.21500000000003</v>
      </c>
      <c r="I24" s="110">
        <v>870.74699999999996</v>
      </c>
    </row>
    <row r="25" spans="1:9">
      <c r="A25" s="116">
        <v>1984</v>
      </c>
      <c r="B25" s="110">
        <v>3.8050000000000002</v>
      </c>
      <c r="C25" s="110">
        <v>247.02</v>
      </c>
      <c r="D25" s="110">
        <v>80.656999999999996</v>
      </c>
      <c r="E25" s="110">
        <v>17.619</v>
      </c>
      <c r="F25" s="110">
        <v>11.731</v>
      </c>
      <c r="G25" s="110">
        <v>110.00700000000001</v>
      </c>
      <c r="H25" s="110">
        <v>545.89099999999996</v>
      </c>
      <c r="I25" s="110">
        <v>906.72400000000005</v>
      </c>
    </row>
    <row r="26" spans="1:9">
      <c r="A26" s="116">
        <v>1985</v>
      </c>
      <c r="B26" s="110">
        <v>3.722</v>
      </c>
      <c r="C26" s="110">
        <v>240.327</v>
      </c>
      <c r="D26" s="110">
        <v>80.789000000000001</v>
      </c>
      <c r="E26" s="110">
        <v>19.789000000000001</v>
      </c>
      <c r="F26" s="110">
        <v>11.601000000000001</v>
      </c>
      <c r="G26" s="110">
        <v>112.179</v>
      </c>
      <c r="H26" s="110">
        <v>557.25099999999998</v>
      </c>
      <c r="I26" s="110">
        <v>913.47900000000004</v>
      </c>
    </row>
    <row r="27" spans="1:9">
      <c r="A27" s="116">
        <v>1986</v>
      </c>
      <c r="B27" s="110">
        <v>3.8860000000000001</v>
      </c>
      <c r="C27" s="110">
        <v>233.483</v>
      </c>
      <c r="D27" s="110">
        <v>82.198999999999998</v>
      </c>
      <c r="E27" s="110">
        <v>19.381</v>
      </c>
      <c r="F27" s="110">
        <v>8.8789999999999996</v>
      </c>
      <c r="G27" s="110">
        <v>110.459</v>
      </c>
      <c r="H27" s="110">
        <v>561.69899999999996</v>
      </c>
      <c r="I27" s="110">
        <v>909.52700000000004</v>
      </c>
    </row>
    <row r="28" spans="1:9">
      <c r="A28" s="116">
        <v>1987</v>
      </c>
      <c r="B28" s="110">
        <v>3.5739999999999998</v>
      </c>
      <c r="C28" s="110">
        <v>234.24799999999999</v>
      </c>
      <c r="D28" s="110">
        <v>85.465999999999994</v>
      </c>
      <c r="E28" s="110">
        <v>21.548999999999999</v>
      </c>
      <c r="F28" s="110">
        <v>8.6890000000000001</v>
      </c>
      <c r="G28" s="110">
        <v>115.70399999999999</v>
      </c>
      <c r="H28" s="110">
        <v>585.63300000000004</v>
      </c>
      <c r="I28" s="110">
        <v>939.15800000000002</v>
      </c>
    </row>
    <row r="29" spans="1:9">
      <c r="A29" s="116">
        <v>1988</v>
      </c>
      <c r="B29" s="110">
        <v>3.55</v>
      </c>
      <c r="C29" s="110">
        <v>250.97</v>
      </c>
      <c r="D29" s="110">
        <v>88.013999999999996</v>
      </c>
      <c r="E29" s="110">
        <v>21.478999999999999</v>
      </c>
      <c r="F29" s="110">
        <v>10.505000000000001</v>
      </c>
      <c r="G29" s="110">
        <v>119.997</v>
      </c>
      <c r="H29" s="110">
        <v>612.23</v>
      </c>
      <c r="I29" s="110">
        <v>986.74800000000005</v>
      </c>
    </row>
    <row r="30" spans="1:9">
      <c r="A30" s="116">
        <v>1989</v>
      </c>
      <c r="B30" s="110">
        <v>2.9409999999999998</v>
      </c>
      <c r="C30" s="110">
        <v>259.89100000000002</v>
      </c>
      <c r="D30" s="110">
        <v>85.796000000000006</v>
      </c>
      <c r="E30" s="110">
        <v>24.109000000000002</v>
      </c>
      <c r="F30" s="110">
        <v>8.5830000000000002</v>
      </c>
      <c r="G30" s="110">
        <v>118.488</v>
      </c>
      <c r="H30" s="110">
        <v>628.05100000000004</v>
      </c>
      <c r="I30" s="110">
        <v>1009.371</v>
      </c>
    </row>
    <row r="31" spans="1:9">
      <c r="A31" s="116">
        <v>1990</v>
      </c>
      <c r="B31" s="110">
        <v>2.988</v>
      </c>
      <c r="C31" s="110">
        <v>237.798</v>
      </c>
      <c r="D31" s="110">
        <v>72.338999999999999</v>
      </c>
      <c r="E31" s="110">
        <v>22.172000000000001</v>
      </c>
      <c r="F31" s="110">
        <v>4.6769999999999996</v>
      </c>
      <c r="G31" s="110">
        <v>99.188999999999993</v>
      </c>
      <c r="H31" s="110">
        <v>621.87900000000002</v>
      </c>
      <c r="I31" s="110">
        <v>961.85299999999995</v>
      </c>
    </row>
    <row r="32" spans="1:9">
      <c r="A32" s="116">
        <v>1991</v>
      </c>
      <c r="B32" s="110">
        <v>2.4420000000000002</v>
      </c>
      <c r="C32" s="110">
        <v>247.316</v>
      </c>
      <c r="D32" s="110">
        <v>68.807000000000002</v>
      </c>
      <c r="E32" s="110">
        <v>23.81</v>
      </c>
      <c r="F32" s="110">
        <v>5.2939999999999996</v>
      </c>
      <c r="G32" s="110">
        <v>97.911000000000001</v>
      </c>
      <c r="H32" s="110">
        <v>631.09500000000003</v>
      </c>
      <c r="I32" s="110">
        <v>978.76499999999999</v>
      </c>
    </row>
    <row r="33" spans="1:9">
      <c r="A33" s="116">
        <v>1992</v>
      </c>
      <c r="B33" s="110">
        <v>2.4750000000000001</v>
      </c>
      <c r="C33" s="110">
        <v>254.595</v>
      </c>
      <c r="D33" s="110">
        <v>72.453000000000003</v>
      </c>
      <c r="E33" s="110">
        <v>23.26</v>
      </c>
      <c r="F33" s="110">
        <v>4.7569999999999997</v>
      </c>
      <c r="G33" s="110">
        <v>100.47</v>
      </c>
      <c r="H33" s="110">
        <v>622.86800000000005</v>
      </c>
      <c r="I33" s="110">
        <v>980.40800000000002</v>
      </c>
    </row>
    <row r="34" spans="1:9">
      <c r="A34" s="116">
        <v>1993</v>
      </c>
      <c r="B34" s="110">
        <v>2.4700000000000002</v>
      </c>
      <c r="C34" s="110">
        <v>268.22899999999998</v>
      </c>
      <c r="D34" s="110">
        <v>72.019000000000005</v>
      </c>
      <c r="E34" s="110">
        <v>24.53</v>
      </c>
      <c r="F34" s="110">
        <v>5.5339999999999998</v>
      </c>
      <c r="G34" s="110">
        <v>102.083</v>
      </c>
      <c r="H34" s="110">
        <v>665.61500000000001</v>
      </c>
      <c r="I34" s="110">
        <v>1038.3969999999999</v>
      </c>
    </row>
    <row r="35" spans="1:9">
      <c r="A35" s="116">
        <v>1994</v>
      </c>
      <c r="B35" s="110">
        <v>1.994</v>
      </c>
      <c r="C35" s="110">
        <v>262.94400000000002</v>
      </c>
      <c r="D35" s="110">
        <v>70.923000000000002</v>
      </c>
      <c r="E35" s="110">
        <v>24.158000000000001</v>
      </c>
      <c r="F35" s="110">
        <v>4.7519999999999998</v>
      </c>
      <c r="G35" s="110">
        <v>99.832999999999998</v>
      </c>
      <c r="H35" s="110">
        <v>666.577</v>
      </c>
      <c r="I35" s="110">
        <v>1031.348</v>
      </c>
    </row>
    <row r="36" spans="1:9">
      <c r="A36" s="116">
        <v>1995</v>
      </c>
      <c r="B36" s="110">
        <v>1.6719999999999999</v>
      </c>
      <c r="C36" s="110">
        <v>262.76600000000002</v>
      </c>
      <c r="D36" s="110">
        <v>66.855000000000004</v>
      </c>
      <c r="E36" s="110">
        <v>24.859000000000002</v>
      </c>
      <c r="F36" s="110">
        <v>5.4370000000000003</v>
      </c>
      <c r="G36" s="110">
        <v>97.152000000000001</v>
      </c>
      <c r="H36" s="110">
        <v>677.08900000000006</v>
      </c>
      <c r="I36" s="110">
        <v>1038.6780000000001</v>
      </c>
    </row>
    <row r="37" spans="1:9">
      <c r="A37" s="116">
        <v>1996</v>
      </c>
      <c r="B37" s="110">
        <v>1.583</v>
      </c>
      <c r="C37" s="110">
        <v>283.99200000000002</v>
      </c>
      <c r="D37" s="110">
        <v>68.426000000000002</v>
      </c>
      <c r="E37" s="110">
        <v>29.513999999999999</v>
      </c>
      <c r="F37" s="110">
        <v>6.4980000000000002</v>
      </c>
      <c r="G37" s="110">
        <v>104.437</v>
      </c>
      <c r="H37" s="110">
        <v>708.63599999999997</v>
      </c>
      <c r="I37" s="110">
        <v>1098.6479999999999</v>
      </c>
    </row>
    <row r="38" spans="1:9">
      <c r="A38" s="116">
        <v>1997</v>
      </c>
      <c r="B38" s="110">
        <v>1.518</v>
      </c>
      <c r="C38" s="110">
        <v>270.12400000000002</v>
      </c>
      <c r="D38" s="110">
        <v>64.614999999999995</v>
      </c>
      <c r="E38" s="110">
        <v>28.635999999999999</v>
      </c>
      <c r="F38" s="110">
        <v>6.798</v>
      </c>
      <c r="G38" s="110">
        <v>100.05</v>
      </c>
      <c r="H38" s="110">
        <v>717.48299999999995</v>
      </c>
      <c r="I38" s="110">
        <v>1089.175</v>
      </c>
    </row>
    <row r="39" spans="1:9">
      <c r="A39" s="116">
        <v>1998</v>
      </c>
      <c r="B39" s="110">
        <v>1.103</v>
      </c>
      <c r="C39" s="110">
        <v>246.14</v>
      </c>
      <c r="D39" s="110">
        <v>57.029000000000003</v>
      </c>
      <c r="E39" s="110">
        <v>26.69</v>
      </c>
      <c r="F39" s="110">
        <v>7.9269999999999996</v>
      </c>
      <c r="G39" s="110">
        <v>91.646000000000001</v>
      </c>
      <c r="H39" s="110">
        <v>757.02800000000002</v>
      </c>
      <c r="I39" s="110">
        <v>1095.9179999999999</v>
      </c>
    </row>
    <row r="40" spans="1:9">
      <c r="A40" s="116">
        <v>1999</v>
      </c>
      <c r="B40" s="110">
        <v>1.331</v>
      </c>
      <c r="C40" s="110">
        <v>256.37900000000002</v>
      </c>
      <c r="D40" s="110">
        <v>61.155000000000001</v>
      </c>
      <c r="E40" s="110">
        <v>33.119</v>
      </c>
      <c r="F40" s="110">
        <v>8.1359999999999992</v>
      </c>
      <c r="G40" s="110">
        <v>102.40900000000001</v>
      </c>
      <c r="H40" s="110">
        <v>760.43799999999999</v>
      </c>
      <c r="I40" s="110">
        <v>1120.558</v>
      </c>
    </row>
    <row r="41" spans="1:9">
      <c r="A41" s="116">
        <v>2000</v>
      </c>
      <c r="B41" s="110">
        <v>1.083</v>
      </c>
      <c r="C41" s="110">
        <v>270.80599999999998</v>
      </c>
      <c r="D41" s="110">
        <v>67.575999999999993</v>
      </c>
      <c r="E41" s="110">
        <v>34.939</v>
      </c>
      <c r="F41" s="110">
        <v>6.9210000000000003</v>
      </c>
      <c r="G41" s="110">
        <v>109.43600000000001</v>
      </c>
      <c r="H41" s="110">
        <v>803.77300000000002</v>
      </c>
      <c r="I41" s="110">
        <v>1185.098</v>
      </c>
    </row>
    <row r="42" spans="1:9">
      <c r="A42" s="116">
        <v>2001</v>
      </c>
      <c r="B42" s="110">
        <v>1.141</v>
      </c>
      <c r="C42" s="110">
        <v>259.18900000000002</v>
      </c>
      <c r="D42" s="110">
        <v>67.739999999999995</v>
      </c>
      <c r="E42" s="110">
        <v>33.1</v>
      </c>
      <c r="F42" s="110">
        <v>6.9589999999999996</v>
      </c>
      <c r="G42" s="110">
        <v>107.798</v>
      </c>
      <c r="H42" s="110">
        <v>802.85199999999998</v>
      </c>
      <c r="I42" s="110">
        <v>1170.981</v>
      </c>
    </row>
    <row r="43" spans="1:9">
      <c r="A43" s="116">
        <v>2002</v>
      </c>
      <c r="B43" s="110">
        <v>1.1659999999999999</v>
      </c>
      <c r="C43" s="110">
        <v>265.053</v>
      </c>
      <c r="D43" s="110">
        <v>64.123000000000005</v>
      </c>
      <c r="E43" s="110">
        <v>33.822000000000003</v>
      </c>
      <c r="F43" s="110">
        <v>4.3869999999999996</v>
      </c>
      <c r="G43" s="110">
        <v>102.33199999999999</v>
      </c>
      <c r="H43" s="110">
        <v>834.17</v>
      </c>
      <c r="I43" s="110">
        <v>1202.721</v>
      </c>
    </row>
    <row r="44" spans="1:9">
      <c r="A44" s="116">
        <v>2003</v>
      </c>
      <c r="B44" s="110">
        <v>1.169</v>
      </c>
      <c r="C44" s="110">
        <v>276.17500000000001</v>
      </c>
      <c r="D44" s="110">
        <v>69.542000000000002</v>
      </c>
      <c r="E44" s="110">
        <v>34.283000000000001</v>
      </c>
      <c r="F44" s="110">
        <v>5.1449999999999996</v>
      </c>
      <c r="G44" s="110">
        <v>108.971</v>
      </c>
      <c r="H44" s="110">
        <v>845.38900000000001</v>
      </c>
      <c r="I44" s="110">
        <v>1231.704</v>
      </c>
    </row>
    <row r="45" spans="1:9">
      <c r="A45" s="116">
        <v>2004</v>
      </c>
      <c r="B45" s="110">
        <v>1.085</v>
      </c>
      <c r="C45" s="110">
        <v>264.17899999999997</v>
      </c>
      <c r="D45" s="110">
        <v>68.981999999999999</v>
      </c>
      <c r="E45" s="110">
        <v>32.222000000000001</v>
      </c>
      <c r="F45" s="110">
        <v>6.2030000000000003</v>
      </c>
      <c r="G45" s="110">
        <v>107.408</v>
      </c>
      <c r="H45" s="110">
        <v>854.46500000000003</v>
      </c>
      <c r="I45" s="110">
        <v>1227.1369999999999</v>
      </c>
    </row>
    <row r="46" spans="1:9">
      <c r="A46" s="116">
        <v>2005</v>
      </c>
      <c r="B46" s="110">
        <v>0.80500000000000005</v>
      </c>
      <c r="C46" s="110">
        <v>262.22899999999998</v>
      </c>
      <c r="D46" s="110">
        <v>63.722000000000001</v>
      </c>
      <c r="E46" s="110">
        <v>32.292000000000002</v>
      </c>
      <c r="F46" s="110">
        <v>6.133</v>
      </c>
      <c r="G46" s="110">
        <v>102.148</v>
      </c>
      <c r="H46" s="110">
        <v>895.22799999999995</v>
      </c>
      <c r="I46" s="110">
        <v>1260.4090000000001</v>
      </c>
    </row>
    <row r="47" spans="1:9">
      <c r="A47" s="116">
        <v>2006</v>
      </c>
      <c r="B47" s="110">
        <v>0.61699999999999999</v>
      </c>
      <c r="C47" s="110">
        <v>237.28800000000001</v>
      </c>
      <c r="D47" s="110">
        <v>52.881</v>
      </c>
      <c r="E47" s="110">
        <v>28.053000000000001</v>
      </c>
      <c r="F47" s="110">
        <v>4.8559999999999999</v>
      </c>
      <c r="G47" s="110">
        <v>85.789000000000001</v>
      </c>
      <c r="H47" s="110">
        <v>867.58699999999999</v>
      </c>
      <c r="I47" s="110">
        <v>1191.2809999999999</v>
      </c>
    </row>
    <row r="48" spans="1:9">
      <c r="A48" s="116">
        <v>2007</v>
      </c>
      <c r="B48" s="110">
        <v>0.73899999999999999</v>
      </c>
      <c r="C48" s="110">
        <v>256.40800000000002</v>
      </c>
      <c r="D48" s="110">
        <v>53.531999999999996</v>
      </c>
      <c r="E48" s="110">
        <v>30.452999999999999</v>
      </c>
      <c r="F48" s="110">
        <v>3.214</v>
      </c>
      <c r="G48" s="110">
        <v>87.198999999999998</v>
      </c>
      <c r="H48" s="110">
        <v>895.85299999999995</v>
      </c>
      <c r="I48" s="110">
        <v>1240.2</v>
      </c>
    </row>
    <row r="49" spans="1:9">
      <c r="A49" s="116">
        <v>2008</v>
      </c>
      <c r="B49" s="110" t="s">
        <v>2299</v>
      </c>
      <c r="C49" s="110">
        <v>265.66800000000001</v>
      </c>
      <c r="D49" s="110">
        <v>55.673000000000002</v>
      </c>
      <c r="E49" s="110">
        <v>34.802</v>
      </c>
      <c r="F49" s="110">
        <v>1.556</v>
      </c>
      <c r="G49" s="110">
        <v>92.031000000000006</v>
      </c>
      <c r="H49" s="110">
        <v>876.65300000000002</v>
      </c>
      <c r="I49" s="110">
        <v>1234.3520000000001</v>
      </c>
    </row>
    <row r="50" spans="1:9">
      <c r="A50" s="116">
        <v>2009</v>
      </c>
      <c r="B50" s="110" t="s">
        <v>2299</v>
      </c>
      <c r="C50" s="110">
        <v>259.05599999999998</v>
      </c>
      <c r="D50" s="110">
        <v>43.183999999999997</v>
      </c>
      <c r="E50" s="110">
        <v>34.445999999999998</v>
      </c>
      <c r="F50" s="110">
        <v>2.0270000000000001</v>
      </c>
      <c r="G50" s="110">
        <v>79.656999999999996</v>
      </c>
      <c r="H50" s="110">
        <v>818.27300000000002</v>
      </c>
      <c r="I50" s="110">
        <v>1156.9860000000001</v>
      </c>
    </row>
    <row r="51" spans="1:9">
      <c r="A51" s="116">
        <v>2010</v>
      </c>
      <c r="B51" s="110" t="s">
        <v>2299</v>
      </c>
      <c r="C51" s="110">
        <v>258.995</v>
      </c>
      <c r="D51" s="110">
        <v>41.670999999999999</v>
      </c>
      <c r="E51" s="110">
        <v>33.317999999999998</v>
      </c>
      <c r="F51" s="110">
        <v>2.13</v>
      </c>
      <c r="G51" s="110">
        <v>77.119</v>
      </c>
      <c r="H51" s="110">
        <v>874.03099999999995</v>
      </c>
      <c r="I51" s="110">
        <v>1210.145</v>
      </c>
    </row>
    <row r="52" spans="1:9">
      <c r="A52" s="116">
        <v>2011</v>
      </c>
      <c r="B52" s="110" t="s">
        <v>2299</v>
      </c>
      <c r="C52" s="110">
        <v>255.09100000000001</v>
      </c>
      <c r="D52" s="110">
        <v>38.752000000000002</v>
      </c>
      <c r="E52" s="110">
        <v>30.977</v>
      </c>
      <c r="F52" s="110">
        <v>1.3560000000000001</v>
      </c>
      <c r="G52" s="110">
        <v>71.084999999999994</v>
      </c>
      <c r="H52" s="110">
        <v>823.24099999999999</v>
      </c>
      <c r="I52" s="110">
        <v>1149.4169999999999</v>
      </c>
    </row>
    <row r="53" spans="1:9">
      <c r="A53" s="116">
        <v>2012</v>
      </c>
      <c r="B53" s="110" t="s">
        <v>2299</v>
      </c>
      <c r="C53" s="110">
        <v>225.071</v>
      </c>
      <c r="D53" s="110">
        <v>35.76</v>
      </c>
      <c r="E53" s="110">
        <v>24.873999999999999</v>
      </c>
      <c r="F53" s="110">
        <v>0.56599999999999995</v>
      </c>
      <c r="G53" s="110">
        <v>61.2</v>
      </c>
      <c r="H53" s="110">
        <v>756.95500000000004</v>
      </c>
      <c r="I53" s="110">
        <v>1043.2270000000001</v>
      </c>
    </row>
    <row r="54" spans="1:9">
      <c r="A54" s="116">
        <v>2013</v>
      </c>
      <c r="B54" s="110" t="s">
        <v>2299</v>
      </c>
      <c r="C54" s="110">
        <v>266.31599999999997</v>
      </c>
      <c r="D54" s="110">
        <v>36.454000000000001</v>
      </c>
      <c r="E54" s="110">
        <v>29.145</v>
      </c>
      <c r="F54" s="110">
        <v>0.60499999999999998</v>
      </c>
      <c r="G54" s="110">
        <v>66.203000000000003</v>
      </c>
      <c r="H54" s="110">
        <v>767.38400000000001</v>
      </c>
      <c r="I54" s="110">
        <v>1099.904</v>
      </c>
    </row>
    <row r="55" spans="1:9">
      <c r="A55" s="116">
        <v>2014</v>
      </c>
      <c r="B55" s="110" t="s">
        <v>2299</v>
      </c>
      <c r="C55" s="110">
        <v>277.76400000000001</v>
      </c>
      <c r="D55" s="110">
        <v>39.536000000000001</v>
      </c>
      <c r="E55" s="110">
        <v>30.783000000000001</v>
      </c>
      <c r="F55" s="110">
        <v>1.006</v>
      </c>
      <c r="G55" s="110">
        <v>71.323999999999998</v>
      </c>
      <c r="H55" s="110">
        <v>765.66200000000003</v>
      </c>
      <c r="I55" s="110">
        <v>1114.75</v>
      </c>
    </row>
    <row r="56" spans="1:9">
      <c r="A56" s="116">
        <v>2015</v>
      </c>
      <c r="B56" s="110" t="s">
        <v>2299</v>
      </c>
      <c r="C56" s="110">
        <v>252.74700000000001</v>
      </c>
      <c r="D56" s="110">
        <v>40.875</v>
      </c>
      <c r="E56" s="110">
        <v>28.027999999999999</v>
      </c>
      <c r="F56" s="110">
        <v>0.74</v>
      </c>
      <c r="G56" s="110">
        <v>69.643000000000001</v>
      </c>
      <c r="H56" s="110">
        <v>714.13199999999995</v>
      </c>
      <c r="I56" s="110">
        <v>1036.5229999999999</v>
      </c>
    </row>
    <row r="57" spans="1:9">
      <c r="A57" s="116">
        <v>2016</v>
      </c>
      <c r="B57" s="110" t="s">
        <v>2299</v>
      </c>
      <c r="C57" s="110">
        <v>238.404</v>
      </c>
      <c r="D57" s="110">
        <v>32.216000000000001</v>
      </c>
      <c r="E57" s="110">
        <v>27.033000000000001</v>
      </c>
      <c r="F57" s="110">
        <v>0.999</v>
      </c>
      <c r="G57" s="110">
        <v>60.247999999999998</v>
      </c>
      <c r="H57" s="110">
        <v>682.56399999999996</v>
      </c>
      <c r="I57" s="110">
        <v>981.21600000000001</v>
      </c>
    </row>
    <row r="58" spans="1:9">
      <c r="A58" s="116">
        <v>2017</v>
      </c>
      <c r="B58" s="110" t="s">
        <v>2299</v>
      </c>
      <c r="C58" s="110">
        <v>241.453</v>
      </c>
      <c r="D58" s="110">
        <v>32.040999999999997</v>
      </c>
      <c r="E58" s="110">
        <v>27.084</v>
      </c>
      <c r="F58" s="110">
        <v>0.61599999999999999</v>
      </c>
      <c r="G58" s="110">
        <v>59.74</v>
      </c>
      <c r="H58" s="110">
        <v>645.23500000000001</v>
      </c>
      <c r="I58" s="110">
        <v>946.42899999999997</v>
      </c>
    </row>
    <row r="59" spans="1:9">
      <c r="A59" s="116">
        <v>2018</v>
      </c>
      <c r="B59" s="110" t="s">
        <v>2299</v>
      </c>
      <c r="C59" s="110">
        <v>273.77699999999999</v>
      </c>
      <c r="D59" s="110">
        <v>37.631</v>
      </c>
      <c r="E59" s="110">
        <v>31.853000000000002</v>
      </c>
      <c r="F59" s="110">
        <v>0.60299999999999998</v>
      </c>
      <c r="G59" s="110">
        <v>70.087000000000003</v>
      </c>
      <c r="H59" s="110">
        <v>671.58399999999995</v>
      </c>
      <c r="I59" s="110">
        <v>1015.449</v>
      </c>
    </row>
    <row r="60" spans="1:9">
      <c r="A60" s="116">
        <v>2019</v>
      </c>
      <c r="B60" s="110" t="s">
        <v>2299</v>
      </c>
      <c r="C60" s="110">
        <v>275.55700000000002</v>
      </c>
      <c r="D60" s="110">
        <v>34.889000000000003</v>
      </c>
      <c r="E60" s="110">
        <v>35.429000000000002</v>
      </c>
      <c r="F60" s="110">
        <v>0.78700000000000003</v>
      </c>
      <c r="G60" s="110">
        <v>71.105000000000004</v>
      </c>
      <c r="H60" s="110">
        <v>611.29899999999998</v>
      </c>
      <c r="I60" s="110">
        <v>957.96100000000001</v>
      </c>
    </row>
    <row r="61" spans="1:9">
      <c r="A61" s="116">
        <v>2020</v>
      </c>
      <c r="B61" s="110" t="s">
        <v>2299</v>
      </c>
      <c r="C61" s="110">
        <v>256.38400000000001</v>
      </c>
      <c r="D61" s="110">
        <v>30.273</v>
      </c>
      <c r="E61" s="110">
        <v>31.123000000000001</v>
      </c>
      <c r="F61" s="110">
        <v>0.79300000000000004</v>
      </c>
      <c r="G61" s="110">
        <v>62.189</v>
      </c>
      <c r="H61" s="110">
        <v>571.31399999999996</v>
      </c>
      <c r="I61" s="110">
        <v>889.88800000000003</v>
      </c>
    </row>
    <row r="62" spans="1:9">
      <c r="A62" s="116">
        <v>2021</v>
      </c>
      <c r="B62" s="110" t="s">
        <v>2299</v>
      </c>
      <c r="C62" s="110">
        <v>258.64499999999998</v>
      </c>
      <c r="D62" s="110">
        <v>35.137999999999998</v>
      </c>
      <c r="E62" s="110">
        <v>30.443999999999999</v>
      </c>
      <c r="F62" s="110">
        <v>0.68899999999999995</v>
      </c>
      <c r="G62" s="110">
        <v>66.27</v>
      </c>
      <c r="H62" s="110">
        <v>599.32000000000005</v>
      </c>
      <c r="I62" s="110">
        <v>924.23500000000001</v>
      </c>
    </row>
    <row r="63" spans="1:9">
      <c r="A63" s="116">
        <v>2022</v>
      </c>
      <c r="B63" s="110" t="s">
        <v>2299</v>
      </c>
      <c r="C63" s="110">
        <v>273.44299999999998</v>
      </c>
      <c r="D63" s="110">
        <v>34.935000000000002</v>
      </c>
      <c r="E63" s="110">
        <v>30.870999999999999</v>
      </c>
      <c r="F63" s="110">
        <v>0.438</v>
      </c>
      <c r="G63" s="110">
        <v>66.244</v>
      </c>
      <c r="H63" s="110">
        <v>599.26700000000005</v>
      </c>
      <c r="I63" s="110">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1928</v>
      </c>
      <c r="D1" s="27" t="s">
        <v>2370</v>
      </c>
      <c r="E1" s="27" t="s">
        <v>2371</v>
      </c>
      <c r="F1" s="27" t="s">
        <v>2373</v>
      </c>
      <c r="G1" s="27" t="s">
        <v>2381</v>
      </c>
      <c r="H1" s="27" t="s">
        <v>2376</v>
      </c>
      <c r="I1" s="27" t="s">
        <v>2377</v>
      </c>
      <c r="J1" s="27" t="s">
        <v>1921</v>
      </c>
      <c r="K1" s="27" t="s">
        <v>2380</v>
      </c>
      <c r="L1" s="27" t="s">
        <v>2379</v>
      </c>
    </row>
    <row r="2" spans="1:12" s="27" customFormat="1" ht="23.25" customHeight="1">
      <c r="A2" s="111" t="s">
        <v>2281</v>
      </c>
      <c r="B2" s="110"/>
      <c r="C2" s="110"/>
      <c r="D2" s="110"/>
      <c r="E2" s="110"/>
      <c r="F2" s="110"/>
      <c r="G2" s="110"/>
      <c r="H2" s="110"/>
      <c r="I2" s="110"/>
      <c r="J2" s="110"/>
      <c r="K2" s="110"/>
      <c r="L2" s="110"/>
    </row>
    <row r="3" spans="1:12" ht="18.75">
      <c r="A3" s="112" t="s">
        <v>7163</v>
      </c>
      <c r="B3" s="110"/>
      <c r="C3" s="110"/>
      <c r="D3" s="110"/>
      <c r="E3" s="110"/>
      <c r="F3" s="110"/>
      <c r="G3" s="110"/>
      <c r="H3" s="110"/>
      <c r="I3" s="110"/>
      <c r="J3" s="110"/>
      <c r="K3" s="110"/>
      <c r="L3" s="110"/>
    </row>
    <row r="4" spans="1:12">
      <c r="A4"/>
      <c r="B4"/>
      <c r="C4"/>
      <c r="D4"/>
      <c r="E4"/>
      <c r="F4"/>
      <c r="G4"/>
      <c r="H4"/>
      <c r="I4"/>
      <c r="J4"/>
      <c r="K4"/>
      <c r="L4"/>
    </row>
    <row r="5" spans="1:12">
      <c r="A5" s="113" t="s">
        <v>7164</v>
      </c>
      <c r="B5" s="110"/>
      <c r="C5" s="110"/>
      <c r="D5" s="110"/>
      <c r="E5" s="110"/>
      <c r="F5" s="110"/>
      <c r="G5" s="110"/>
      <c r="H5" s="110"/>
      <c r="I5" s="110"/>
      <c r="J5" s="110"/>
      <c r="K5" s="110"/>
      <c r="L5" s="110"/>
    </row>
    <row r="6" spans="1:12">
      <c r="A6"/>
      <c r="B6"/>
      <c r="C6"/>
      <c r="D6"/>
      <c r="E6"/>
      <c r="F6"/>
      <c r="G6"/>
      <c r="H6"/>
      <c r="I6"/>
      <c r="J6"/>
      <c r="K6"/>
      <c r="L6"/>
    </row>
    <row r="7" spans="1:12">
      <c r="A7" s="110" t="s">
        <v>7165</v>
      </c>
      <c r="B7" s="110"/>
      <c r="C7" s="110"/>
      <c r="D7" s="110"/>
      <c r="E7" s="110"/>
      <c r="F7" s="110"/>
      <c r="G7" s="110"/>
      <c r="H7" s="110"/>
      <c r="I7" s="110"/>
      <c r="J7" s="110"/>
      <c r="K7" s="110"/>
      <c r="L7" s="110"/>
    </row>
    <row r="8" spans="1:12">
      <c r="A8" s="110" t="s">
        <v>7166</v>
      </c>
      <c r="B8" s="110"/>
      <c r="C8" s="110"/>
      <c r="D8" s="110"/>
      <c r="E8" s="110"/>
      <c r="F8" s="110"/>
      <c r="G8" s="110"/>
      <c r="H8" s="110"/>
      <c r="I8" s="110"/>
      <c r="J8" s="110"/>
      <c r="K8" s="110"/>
      <c r="L8" s="110"/>
    </row>
    <row r="9" spans="1:12">
      <c r="A9"/>
      <c r="B9"/>
      <c r="C9"/>
      <c r="D9"/>
      <c r="E9"/>
      <c r="F9"/>
      <c r="G9"/>
      <c r="H9"/>
      <c r="I9"/>
      <c r="J9"/>
      <c r="K9"/>
      <c r="L9"/>
    </row>
    <row r="10" spans="1:12" ht="15.75">
      <c r="A10" s="114" t="s">
        <v>2309</v>
      </c>
      <c r="B10" s="110"/>
      <c r="C10" s="110"/>
      <c r="D10" s="110"/>
      <c r="E10" s="110"/>
      <c r="F10" s="110"/>
      <c r="G10" s="110"/>
      <c r="H10" s="110"/>
      <c r="I10" s="110"/>
      <c r="J10" s="110"/>
      <c r="K10" s="110"/>
      <c r="L10" s="110"/>
    </row>
    <row r="11" spans="1:12">
      <c r="A11"/>
      <c r="B11"/>
      <c r="C11"/>
      <c r="D11"/>
      <c r="E11"/>
      <c r="F11"/>
      <c r="G11"/>
      <c r="H11"/>
      <c r="I11"/>
      <c r="J11"/>
      <c r="K11"/>
      <c r="L11"/>
    </row>
    <row r="12" spans="1:12">
      <c r="A12" s="115" t="s">
        <v>2283</v>
      </c>
      <c r="B12" s="115" t="s">
        <v>2310</v>
      </c>
      <c r="C12" s="115" t="s">
        <v>2311</v>
      </c>
      <c r="D12" s="115" t="s">
        <v>2312</v>
      </c>
      <c r="E12" s="115" t="s">
        <v>2313</v>
      </c>
      <c r="F12" s="115" t="s">
        <v>2314</v>
      </c>
      <c r="G12" s="115" t="s">
        <v>2315</v>
      </c>
      <c r="H12" s="115" t="s">
        <v>2316</v>
      </c>
      <c r="I12" s="115" t="s">
        <v>2317</v>
      </c>
      <c r="J12" s="115" t="s">
        <v>2318</v>
      </c>
      <c r="K12" s="115" t="s">
        <v>2319</v>
      </c>
      <c r="L12" s="115" t="s">
        <v>2320</v>
      </c>
    </row>
    <row r="13" spans="1:12">
      <c r="A13" s="115"/>
      <c r="B13" s="115" t="s">
        <v>2298</v>
      </c>
      <c r="C13" s="115" t="s">
        <v>2298</v>
      </c>
      <c r="D13" s="115" t="s">
        <v>2298</v>
      </c>
      <c r="E13" s="115" t="s">
        <v>2298</v>
      </c>
      <c r="F13" s="115" t="s">
        <v>2298</v>
      </c>
      <c r="G13" s="115" t="s">
        <v>2298</v>
      </c>
      <c r="H13" s="115" t="s">
        <v>2298</v>
      </c>
      <c r="I13" s="115" t="s">
        <v>2298</v>
      </c>
      <c r="J13" s="115" t="s">
        <v>2298</v>
      </c>
      <c r="K13" s="115" t="s">
        <v>2298</v>
      </c>
      <c r="L13" s="115" t="s">
        <v>2298</v>
      </c>
    </row>
    <row r="14" spans="1:12">
      <c r="A14" s="116">
        <v>1973</v>
      </c>
      <c r="B14" s="110">
        <v>15.353999999999999</v>
      </c>
      <c r="C14" s="110">
        <v>140.40199999999999</v>
      </c>
      <c r="D14" s="110">
        <v>47.597000000000001</v>
      </c>
      <c r="E14" s="110">
        <v>9.2370000000000001</v>
      </c>
      <c r="F14" s="110">
        <v>4.734</v>
      </c>
      <c r="G14" s="110">
        <v>6.1829999999999998</v>
      </c>
      <c r="H14" s="110" t="s">
        <v>2299</v>
      </c>
      <c r="I14" s="110">
        <v>49.968000000000004</v>
      </c>
      <c r="J14" s="110">
        <v>117.72</v>
      </c>
      <c r="K14" s="110">
        <v>333.73599999999999</v>
      </c>
      <c r="L14" s="110">
        <v>607.21299999999997</v>
      </c>
    </row>
    <row r="15" spans="1:12">
      <c r="A15" s="116">
        <v>1974</v>
      </c>
      <c r="B15" s="110">
        <v>16.757999999999999</v>
      </c>
      <c r="C15" s="110">
        <v>138.70400000000001</v>
      </c>
      <c r="D15" s="110">
        <v>44.051000000000002</v>
      </c>
      <c r="E15" s="110">
        <v>8.4510000000000005</v>
      </c>
      <c r="F15" s="110">
        <v>3.9929999999999999</v>
      </c>
      <c r="G15" s="110">
        <v>5.9089999999999998</v>
      </c>
      <c r="H15" s="110" t="s">
        <v>2299</v>
      </c>
      <c r="I15" s="110">
        <v>44.545999999999999</v>
      </c>
      <c r="J15" s="110">
        <v>106.95099999999999</v>
      </c>
      <c r="K15" s="110">
        <v>322.65699999999998</v>
      </c>
      <c r="L15" s="110">
        <v>585.07000000000005</v>
      </c>
    </row>
    <row r="16" spans="1:12">
      <c r="A16" s="116">
        <v>1975</v>
      </c>
      <c r="B16" s="110">
        <v>14.08</v>
      </c>
      <c r="C16" s="110">
        <v>135.60400000000001</v>
      </c>
      <c r="D16" s="110">
        <v>43.386000000000003</v>
      </c>
      <c r="E16" s="110">
        <v>8.1519999999999992</v>
      </c>
      <c r="F16" s="110">
        <v>3.605</v>
      </c>
      <c r="G16" s="110">
        <v>6.3360000000000003</v>
      </c>
      <c r="H16" s="110" t="s">
        <v>2299</v>
      </c>
      <c r="I16" s="110">
        <v>36.921999999999997</v>
      </c>
      <c r="J16" s="110">
        <v>98.402000000000001</v>
      </c>
      <c r="K16" s="110">
        <v>333.65300000000002</v>
      </c>
      <c r="L16" s="110">
        <v>581.73900000000003</v>
      </c>
    </row>
    <row r="17" spans="1:12">
      <c r="A17" s="116">
        <v>1976</v>
      </c>
      <c r="B17" s="110">
        <v>13.843999999999999</v>
      </c>
      <c r="C17" s="110">
        <v>144.083</v>
      </c>
      <c r="D17" s="110">
        <v>48.508000000000003</v>
      </c>
      <c r="E17" s="110">
        <v>8.5510000000000002</v>
      </c>
      <c r="F17" s="110">
        <v>3.2050000000000001</v>
      </c>
      <c r="G17" s="110">
        <v>6.9029999999999996</v>
      </c>
      <c r="H17" s="110" t="s">
        <v>2299</v>
      </c>
      <c r="I17" s="110">
        <v>42.603999999999999</v>
      </c>
      <c r="J17" s="110">
        <v>109.771</v>
      </c>
      <c r="K17" s="110">
        <v>358.46499999999997</v>
      </c>
      <c r="L17" s="110">
        <v>626.16300000000001</v>
      </c>
    </row>
    <row r="18" spans="1:12">
      <c r="A18" s="116">
        <v>1977</v>
      </c>
      <c r="B18" s="110">
        <v>14.188000000000001</v>
      </c>
      <c r="C18" s="110">
        <v>135.066</v>
      </c>
      <c r="D18" s="110">
        <v>50.000999999999998</v>
      </c>
      <c r="E18" s="110">
        <v>8.5020000000000007</v>
      </c>
      <c r="F18" s="110">
        <v>3.8130000000000002</v>
      </c>
      <c r="G18" s="110">
        <v>7.1639999999999997</v>
      </c>
      <c r="H18" s="110" t="s">
        <v>2299</v>
      </c>
      <c r="I18" s="110">
        <v>44.152999999999999</v>
      </c>
      <c r="J18" s="110">
        <v>113.63500000000001</v>
      </c>
      <c r="K18" s="110">
        <v>380.59399999999999</v>
      </c>
      <c r="L18" s="110">
        <v>643.48199999999997</v>
      </c>
    </row>
    <row r="19" spans="1:12">
      <c r="A19" s="116">
        <v>1978</v>
      </c>
      <c r="B19" s="110">
        <v>15.798999999999999</v>
      </c>
      <c r="C19" s="110">
        <v>140.07</v>
      </c>
      <c r="D19" s="110">
        <v>49.228999999999999</v>
      </c>
      <c r="E19" s="110">
        <v>8.2629999999999999</v>
      </c>
      <c r="F19" s="110">
        <v>4.0049999999999999</v>
      </c>
      <c r="G19" s="110">
        <v>7.5919999999999996</v>
      </c>
      <c r="H19" s="110" t="s">
        <v>2299</v>
      </c>
      <c r="I19" s="110">
        <v>39.923999999999999</v>
      </c>
      <c r="J19" s="110">
        <v>109.012</v>
      </c>
      <c r="K19" s="110">
        <v>381.28699999999998</v>
      </c>
      <c r="L19" s="110">
        <v>646.16899999999998</v>
      </c>
    </row>
    <row r="20" spans="1:12">
      <c r="A20" s="116">
        <v>1979</v>
      </c>
      <c r="B20" s="110">
        <v>14.332000000000001</v>
      </c>
      <c r="C20" s="110">
        <v>150.32</v>
      </c>
      <c r="D20" s="110">
        <v>43.155000000000001</v>
      </c>
      <c r="E20" s="110">
        <v>5.9950000000000001</v>
      </c>
      <c r="F20" s="110">
        <v>5.7450000000000001</v>
      </c>
      <c r="G20" s="110">
        <v>7.4379999999999997</v>
      </c>
      <c r="H20" s="110" t="s">
        <v>2299</v>
      </c>
      <c r="I20" s="110">
        <v>37.923000000000002</v>
      </c>
      <c r="J20" s="110">
        <v>100.255</v>
      </c>
      <c r="K20" s="110">
        <v>395.9</v>
      </c>
      <c r="L20" s="110">
        <v>660.80799999999999</v>
      </c>
    </row>
    <row r="21" spans="1:12">
      <c r="A21" s="116">
        <v>1980</v>
      </c>
      <c r="B21" s="110">
        <v>11.034000000000001</v>
      </c>
      <c r="C21" s="110">
        <v>140.50200000000001</v>
      </c>
      <c r="D21" s="110">
        <v>38.289000000000001</v>
      </c>
      <c r="E21" s="110">
        <v>5.5469999999999997</v>
      </c>
      <c r="F21" s="110">
        <v>2.972</v>
      </c>
      <c r="G21" s="110">
        <v>7.625</v>
      </c>
      <c r="H21" s="110" t="s">
        <v>2299</v>
      </c>
      <c r="I21" s="110">
        <v>42.406999999999996</v>
      </c>
      <c r="J21" s="110">
        <v>96.84</v>
      </c>
      <c r="K21" s="110">
        <v>413.65800000000002</v>
      </c>
      <c r="L21" s="110">
        <v>662.03300000000002</v>
      </c>
    </row>
    <row r="22" spans="1:12">
      <c r="A22" s="116">
        <v>1981</v>
      </c>
      <c r="B22" s="110">
        <v>13.132</v>
      </c>
      <c r="C22" s="110">
        <v>135.54499999999999</v>
      </c>
      <c r="D22" s="110">
        <v>33.807000000000002</v>
      </c>
      <c r="E22" s="110">
        <v>5.45</v>
      </c>
      <c r="F22" s="110">
        <v>5.0750000000000002</v>
      </c>
      <c r="G22" s="110">
        <v>6.5220000000000002</v>
      </c>
      <c r="H22" s="110" t="s">
        <v>2299</v>
      </c>
      <c r="I22" s="110">
        <v>31.335999999999999</v>
      </c>
      <c r="J22" s="110">
        <v>82.188999999999993</v>
      </c>
      <c r="K22" s="110">
        <v>432.90100000000001</v>
      </c>
      <c r="L22" s="110">
        <v>663.76700000000005</v>
      </c>
    </row>
    <row r="23" spans="1:12">
      <c r="A23" s="116">
        <v>1982</v>
      </c>
      <c r="B23" s="110">
        <v>14.904</v>
      </c>
      <c r="C23" s="110">
        <v>140.43</v>
      </c>
      <c r="D23" s="110">
        <v>32.515000000000001</v>
      </c>
      <c r="E23" s="110">
        <v>5.1020000000000003</v>
      </c>
      <c r="F23" s="110">
        <v>2.2189999999999999</v>
      </c>
      <c r="G23" s="110">
        <v>6.2370000000000001</v>
      </c>
      <c r="H23" s="110" t="s">
        <v>2299</v>
      </c>
      <c r="I23" s="110">
        <v>29.931000000000001</v>
      </c>
      <c r="J23" s="110">
        <v>76.004000000000005</v>
      </c>
      <c r="K23" s="110">
        <v>434.702</v>
      </c>
      <c r="L23" s="110">
        <v>666.04100000000005</v>
      </c>
    </row>
    <row r="24" spans="1:12">
      <c r="A24" s="116">
        <v>1983</v>
      </c>
      <c r="B24" s="110">
        <v>15.519</v>
      </c>
      <c r="C24" s="110">
        <v>131.786</v>
      </c>
      <c r="D24" s="110">
        <v>48.18</v>
      </c>
      <c r="E24" s="110">
        <v>6.0739999999999998</v>
      </c>
      <c r="F24" s="110">
        <v>8.1460000000000008</v>
      </c>
      <c r="G24" s="110">
        <v>7.2880000000000003</v>
      </c>
      <c r="H24" s="110" t="s">
        <v>2299</v>
      </c>
      <c r="I24" s="110">
        <v>15.648999999999999</v>
      </c>
      <c r="J24" s="110">
        <v>85.337000000000003</v>
      </c>
      <c r="K24" s="110">
        <v>441.26799999999997</v>
      </c>
      <c r="L24" s="110">
        <v>673.91099999999994</v>
      </c>
    </row>
    <row r="25" spans="1:12">
      <c r="A25" s="116">
        <v>1984</v>
      </c>
      <c r="B25" s="110">
        <v>16.222000000000001</v>
      </c>
      <c r="C25" s="110">
        <v>136.87700000000001</v>
      </c>
      <c r="D25" s="110">
        <v>54.371000000000002</v>
      </c>
      <c r="E25" s="110">
        <v>5.2469999999999999</v>
      </c>
      <c r="F25" s="110">
        <v>2.625</v>
      </c>
      <c r="G25" s="110">
        <v>7.6310000000000002</v>
      </c>
      <c r="H25" s="110" t="s">
        <v>2299</v>
      </c>
      <c r="I25" s="110">
        <v>19.937999999999999</v>
      </c>
      <c r="J25" s="110">
        <v>89.811000000000007</v>
      </c>
      <c r="K25" s="110">
        <v>464.42899999999997</v>
      </c>
      <c r="L25" s="110">
        <v>707.33900000000006</v>
      </c>
    </row>
    <row r="26" spans="1:12">
      <c r="A26" s="116">
        <v>1985</v>
      </c>
      <c r="B26" s="110">
        <v>13.195</v>
      </c>
      <c r="C26" s="110">
        <v>131.85599999999999</v>
      </c>
      <c r="D26" s="110">
        <v>46.658000000000001</v>
      </c>
      <c r="E26" s="110">
        <v>5.9880000000000004</v>
      </c>
      <c r="F26" s="110">
        <v>2.403</v>
      </c>
      <c r="G26" s="110">
        <v>6.8449999999999998</v>
      </c>
      <c r="H26" s="110" t="s">
        <v>2299</v>
      </c>
      <c r="I26" s="110">
        <v>17.097999999999999</v>
      </c>
      <c r="J26" s="110">
        <v>78.992000000000004</v>
      </c>
      <c r="K26" s="110">
        <v>483.685</v>
      </c>
      <c r="L26" s="110">
        <v>707.72799999999995</v>
      </c>
    </row>
    <row r="27" spans="1:12">
      <c r="A27" s="116">
        <v>1986</v>
      </c>
      <c r="B27" s="110">
        <v>13.009</v>
      </c>
      <c r="C27" s="110">
        <v>125.474</v>
      </c>
      <c r="D27" s="110">
        <v>46.103000000000002</v>
      </c>
      <c r="E27" s="110">
        <v>5.8609999999999998</v>
      </c>
      <c r="F27" s="110">
        <v>3.6539999999999999</v>
      </c>
      <c r="G27" s="110">
        <v>7.5730000000000004</v>
      </c>
      <c r="H27" s="110" t="s">
        <v>2299</v>
      </c>
      <c r="I27" s="110">
        <v>21.757000000000001</v>
      </c>
      <c r="J27" s="110">
        <v>84.947999999999993</v>
      </c>
      <c r="K27" s="110">
        <v>490.12799999999999</v>
      </c>
      <c r="L27" s="110">
        <v>713.55899999999997</v>
      </c>
    </row>
    <row r="28" spans="1:12">
      <c r="A28" s="116">
        <v>1987</v>
      </c>
      <c r="B28" s="110">
        <v>11.965</v>
      </c>
      <c r="C28" s="110">
        <v>131.92500000000001</v>
      </c>
      <c r="D28" s="110">
        <v>44.927</v>
      </c>
      <c r="E28" s="110">
        <v>6.3920000000000003</v>
      </c>
      <c r="F28" s="110">
        <v>3.5609999999999999</v>
      </c>
      <c r="G28" s="110">
        <v>7.8879999999999999</v>
      </c>
      <c r="H28" s="110" t="s">
        <v>2299</v>
      </c>
      <c r="I28" s="110">
        <v>19.713000000000001</v>
      </c>
      <c r="J28" s="110">
        <v>82.480999999999995</v>
      </c>
      <c r="K28" s="110">
        <v>512.4</v>
      </c>
      <c r="L28" s="110">
        <v>738.77099999999996</v>
      </c>
    </row>
    <row r="29" spans="1:12">
      <c r="A29" s="116">
        <v>1988</v>
      </c>
      <c r="B29" s="110">
        <v>12.587999999999999</v>
      </c>
      <c r="C29" s="110">
        <v>144.74299999999999</v>
      </c>
      <c r="D29" s="110">
        <v>44.366</v>
      </c>
      <c r="E29" s="110">
        <v>6.2489999999999997</v>
      </c>
      <c r="F29" s="110">
        <v>1.9119999999999999</v>
      </c>
      <c r="G29" s="110">
        <v>7.8570000000000002</v>
      </c>
      <c r="H29" s="110" t="s">
        <v>2299</v>
      </c>
      <c r="I29" s="110">
        <v>19.809999999999999</v>
      </c>
      <c r="J29" s="110">
        <v>80.194000000000003</v>
      </c>
      <c r="K29" s="110">
        <v>537.601</v>
      </c>
      <c r="L29" s="110">
        <v>775.12599999999998</v>
      </c>
    </row>
    <row r="30" spans="1:12">
      <c r="A30" s="116">
        <v>1989</v>
      </c>
      <c r="B30" s="110">
        <v>11.065</v>
      </c>
      <c r="C30" s="110">
        <v>147.744</v>
      </c>
      <c r="D30" s="110">
        <v>42.429000000000002</v>
      </c>
      <c r="E30" s="110">
        <v>6.891</v>
      </c>
      <c r="F30" s="110">
        <v>2.0179999999999998</v>
      </c>
      <c r="G30" s="110">
        <v>7.26</v>
      </c>
      <c r="H30" s="110">
        <v>0</v>
      </c>
      <c r="I30" s="110">
        <v>17.129000000000001</v>
      </c>
      <c r="J30" s="110">
        <v>75.727999999999994</v>
      </c>
      <c r="K30" s="110">
        <v>562.39099999999996</v>
      </c>
      <c r="L30" s="110">
        <v>796.928</v>
      </c>
    </row>
    <row r="31" spans="1:12">
      <c r="A31" s="116">
        <v>1990</v>
      </c>
      <c r="B31" s="110">
        <v>11.951000000000001</v>
      </c>
      <c r="C31" s="110">
        <v>142.02500000000001</v>
      </c>
      <c r="D31" s="110">
        <v>39.628</v>
      </c>
      <c r="E31" s="110">
        <v>6.4390000000000001</v>
      </c>
      <c r="F31" s="110">
        <v>0.86599999999999999</v>
      </c>
      <c r="G31" s="110">
        <v>7.9189999999999996</v>
      </c>
      <c r="H31" s="110">
        <v>0</v>
      </c>
      <c r="I31" s="110">
        <v>17.260000000000002</v>
      </c>
      <c r="J31" s="110">
        <v>72.111999999999995</v>
      </c>
      <c r="K31" s="110">
        <v>564.16399999999999</v>
      </c>
      <c r="L31" s="110">
        <v>790.25199999999995</v>
      </c>
    </row>
    <row r="32" spans="1:12">
      <c r="A32" s="116">
        <v>1991</v>
      </c>
      <c r="B32" s="110">
        <v>11.124000000000001</v>
      </c>
      <c r="C32" s="110">
        <v>148.12799999999999</v>
      </c>
      <c r="D32" s="110">
        <v>38.262999999999998</v>
      </c>
      <c r="E32" s="110">
        <v>6.8150000000000004</v>
      </c>
      <c r="F32" s="110">
        <v>0.88500000000000001</v>
      </c>
      <c r="G32" s="110">
        <v>6.0629999999999997</v>
      </c>
      <c r="H32" s="110">
        <v>0</v>
      </c>
      <c r="I32" s="110">
        <v>15.914</v>
      </c>
      <c r="J32" s="110">
        <v>67.94</v>
      </c>
      <c r="K32" s="110">
        <v>564.92600000000004</v>
      </c>
      <c r="L32" s="110">
        <v>792.11800000000005</v>
      </c>
    </row>
    <row r="33" spans="1:12">
      <c r="A33" s="116">
        <v>1992</v>
      </c>
      <c r="B33" s="110">
        <v>11.276999999999999</v>
      </c>
      <c r="C33" s="110">
        <v>152.14400000000001</v>
      </c>
      <c r="D33" s="110">
        <v>37.470999999999997</v>
      </c>
      <c r="E33" s="110">
        <v>6.7309999999999999</v>
      </c>
      <c r="F33" s="110">
        <v>0.81399999999999995</v>
      </c>
      <c r="G33" s="110">
        <v>5.6879999999999997</v>
      </c>
      <c r="H33" s="110">
        <v>7.0000000000000001E-3</v>
      </c>
      <c r="I33" s="110">
        <v>14.199</v>
      </c>
      <c r="J33" s="110">
        <v>64.911000000000001</v>
      </c>
      <c r="K33" s="110">
        <v>565.67999999999995</v>
      </c>
      <c r="L33" s="110">
        <v>794.01199999999994</v>
      </c>
    </row>
    <row r="34" spans="1:12">
      <c r="A34" s="116">
        <v>1993</v>
      </c>
      <c r="B34" s="110">
        <v>11.250999999999999</v>
      </c>
      <c r="C34" s="110">
        <v>154.86000000000001</v>
      </c>
      <c r="D34" s="110">
        <v>36.463000000000001</v>
      </c>
      <c r="E34" s="110">
        <v>6.8789999999999996</v>
      </c>
      <c r="F34" s="110">
        <v>1.0269999999999999</v>
      </c>
      <c r="G34" s="110">
        <v>2.081</v>
      </c>
      <c r="H34" s="110">
        <v>1.6E-2</v>
      </c>
      <c r="I34" s="110">
        <v>12.97</v>
      </c>
      <c r="J34" s="110">
        <v>59.436</v>
      </c>
      <c r="K34" s="110">
        <v>591.99</v>
      </c>
      <c r="L34" s="110">
        <v>817.53800000000001</v>
      </c>
    </row>
    <row r="35" spans="1:12">
      <c r="A35" s="116">
        <v>1994</v>
      </c>
      <c r="B35" s="110">
        <v>11.3</v>
      </c>
      <c r="C35" s="110">
        <v>157.02799999999999</v>
      </c>
      <c r="D35" s="110">
        <v>37.015999999999998</v>
      </c>
      <c r="E35" s="110">
        <v>6.7539999999999996</v>
      </c>
      <c r="F35" s="110">
        <v>1.4239999999999999</v>
      </c>
      <c r="G35" s="110">
        <v>1.772</v>
      </c>
      <c r="H35" s="110">
        <v>1.4E-2</v>
      </c>
      <c r="I35" s="110">
        <v>12.912000000000001</v>
      </c>
      <c r="J35" s="110">
        <v>59.892000000000003</v>
      </c>
      <c r="K35" s="110">
        <v>603.53700000000003</v>
      </c>
      <c r="L35" s="110">
        <v>831.75599999999997</v>
      </c>
    </row>
    <row r="36" spans="1:12">
      <c r="A36" s="116">
        <v>1995</v>
      </c>
      <c r="B36" s="110">
        <v>11.186999999999999</v>
      </c>
      <c r="C36" s="110">
        <v>164.208</v>
      </c>
      <c r="D36" s="110">
        <v>35.386000000000003</v>
      </c>
      <c r="E36" s="110">
        <v>6.8460000000000001</v>
      </c>
      <c r="F36" s="110">
        <v>1.6180000000000001</v>
      </c>
      <c r="G36" s="110">
        <v>1.2729999999999999</v>
      </c>
      <c r="H36" s="110">
        <v>1.2999999999999999E-2</v>
      </c>
      <c r="I36" s="110">
        <v>10.624000000000001</v>
      </c>
      <c r="J36" s="110">
        <v>55.76</v>
      </c>
      <c r="K36" s="110">
        <v>619.03499999999997</v>
      </c>
      <c r="L36" s="110">
        <v>850.19100000000003</v>
      </c>
    </row>
    <row r="37" spans="1:12">
      <c r="A37" s="116">
        <v>1996</v>
      </c>
      <c r="B37" s="110">
        <v>11.605</v>
      </c>
      <c r="C37" s="110">
        <v>171.12100000000001</v>
      </c>
      <c r="D37" s="110">
        <v>35.683999999999997</v>
      </c>
      <c r="E37" s="110">
        <v>7.7069999999999999</v>
      </c>
      <c r="F37" s="110">
        <v>1.5389999999999999</v>
      </c>
      <c r="G37" s="110">
        <v>1.871</v>
      </c>
      <c r="H37" s="110">
        <v>1.2E-2</v>
      </c>
      <c r="I37" s="110">
        <v>10.302</v>
      </c>
      <c r="J37" s="110">
        <v>57.115000000000002</v>
      </c>
      <c r="K37" s="110">
        <v>641.57000000000005</v>
      </c>
      <c r="L37" s="110">
        <v>881.41099999999994</v>
      </c>
    </row>
    <row r="38" spans="1:12">
      <c r="A38" s="116">
        <v>1997</v>
      </c>
      <c r="B38" s="110">
        <v>12.282999999999999</v>
      </c>
      <c r="C38" s="110">
        <v>174.25</v>
      </c>
      <c r="D38" s="110">
        <v>32.795000000000002</v>
      </c>
      <c r="E38" s="110">
        <v>7.5709999999999997</v>
      </c>
      <c r="F38" s="110">
        <v>1.804</v>
      </c>
      <c r="G38" s="110">
        <v>3.0070000000000001</v>
      </c>
      <c r="H38" s="110">
        <v>1.4E-2</v>
      </c>
      <c r="I38" s="110">
        <v>8.3539999999999992</v>
      </c>
      <c r="J38" s="110">
        <v>53.542999999999999</v>
      </c>
      <c r="K38" s="110">
        <v>684.63599999999997</v>
      </c>
      <c r="L38" s="110">
        <v>924.71400000000006</v>
      </c>
    </row>
    <row r="39" spans="1:12">
      <c r="A39" s="116">
        <v>1998</v>
      </c>
      <c r="B39" s="110">
        <v>8.9260000000000002</v>
      </c>
      <c r="C39" s="110">
        <v>163.32900000000001</v>
      </c>
      <c r="D39" s="110">
        <v>31.683</v>
      </c>
      <c r="E39" s="110">
        <v>7.4029999999999996</v>
      </c>
      <c r="F39" s="110">
        <v>2.2799999999999998</v>
      </c>
      <c r="G39" s="110">
        <v>2.742</v>
      </c>
      <c r="H39" s="110">
        <v>1.2999999999999999E-2</v>
      </c>
      <c r="I39" s="110">
        <v>6.399</v>
      </c>
      <c r="J39" s="110">
        <v>50.518999999999998</v>
      </c>
      <c r="K39" s="110">
        <v>722.09299999999996</v>
      </c>
      <c r="L39" s="110">
        <v>944.86800000000005</v>
      </c>
    </row>
    <row r="40" spans="1:12">
      <c r="A40" s="116">
        <v>1999</v>
      </c>
      <c r="B40" s="110">
        <v>9.7639999999999993</v>
      </c>
      <c r="C40" s="110">
        <v>165.18</v>
      </c>
      <c r="D40" s="110">
        <v>32.392000000000003</v>
      </c>
      <c r="E40" s="110">
        <v>8.8249999999999993</v>
      </c>
      <c r="F40" s="110">
        <v>1.972</v>
      </c>
      <c r="G40" s="110">
        <v>1.994</v>
      </c>
      <c r="H40" s="110">
        <v>1.2E-2</v>
      </c>
      <c r="I40" s="110">
        <v>5.5049999999999999</v>
      </c>
      <c r="J40" s="110">
        <v>50.701000000000001</v>
      </c>
      <c r="K40" s="110">
        <v>733.13900000000001</v>
      </c>
      <c r="L40" s="110">
        <v>958.78300000000002</v>
      </c>
    </row>
    <row r="41" spans="1:12">
      <c r="A41" s="116">
        <v>2000</v>
      </c>
      <c r="B41" s="110">
        <v>8.76</v>
      </c>
      <c r="C41" s="110">
        <v>172.49799999999999</v>
      </c>
      <c r="D41" s="110">
        <v>36.667999999999999</v>
      </c>
      <c r="E41" s="110">
        <v>9.4689999999999994</v>
      </c>
      <c r="F41" s="110">
        <v>2.17</v>
      </c>
      <c r="G41" s="110">
        <v>3.1459999999999999</v>
      </c>
      <c r="H41" s="110">
        <v>1.7000000000000001E-2</v>
      </c>
      <c r="I41" s="110">
        <v>6.8769999999999998</v>
      </c>
      <c r="J41" s="110">
        <v>58.348999999999997</v>
      </c>
      <c r="K41" s="110">
        <v>781.46199999999999</v>
      </c>
      <c r="L41" s="110">
        <v>1021.069</v>
      </c>
    </row>
    <row r="42" spans="1:12">
      <c r="A42" s="116">
        <v>2001</v>
      </c>
      <c r="B42" s="110">
        <v>9.2309999999999999</v>
      </c>
      <c r="C42" s="110">
        <v>164.2</v>
      </c>
      <c r="D42" s="110">
        <v>37.911999999999999</v>
      </c>
      <c r="E42" s="110">
        <v>8.984</v>
      </c>
      <c r="F42" s="110">
        <v>2.298</v>
      </c>
      <c r="G42" s="110">
        <v>2.6259999999999999</v>
      </c>
      <c r="H42" s="110">
        <v>1.9E-2</v>
      </c>
      <c r="I42" s="110">
        <v>5.2460000000000004</v>
      </c>
      <c r="J42" s="110">
        <v>57.085000000000001</v>
      </c>
      <c r="K42" s="110">
        <v>795.44399999999996</v>
      </c>
      <c r="L42" s="110">
        <v>1025.9590000000001</v>
      </c>
    </row>
    <row r="43" spans="1:12">
      <c r="A43" s="116">
        <v>2002</v>
      </c>
      <c r="B43" s="110">
        <v>8.5510000000000002</v>
      </c>
      <c r="C43" s="110">
        <v>170.465</v>
      </c>
      <c r="D43" s="110">
        <v>33.118000000000002</v>
      </c>
      <c r="E43" s="110">
        <v>8.8650000000000002</v>
      </c>
      <c r="F43" s="110">
        <v>1.167</v>
      </c>
      <c r="G43" s="110">
        <v>3.1629999999999998</v>
      </c>
      <c r="H43" s="110">
        <v>2.5000000000000001E-2</v>
      </c>
      <c r="I43" s="110">
        <v>5.9930000000000003</v>
      </c>
      <c r="J43" s="110">
        <v>52.332000000000001</v>
      </c>
      <c r="K43" s="110">
        <v>794.18200000000002</v>
      </c>
      <c r="L43" s="110">
        <v>1025.53</v>
      </c>
    </row>
    <row r="44" spans="1:12">
      <c r="A44" s="116">
        <v>2003</v>
      </c>
      <c r="B44" s="110">
        <v>7.8220000000000001</v>
      </c>
      <c r="C44" s="110">
        <v>172.876</v>
      </c>
      <c r="D44" s="110">
        <v>37.01</v>
      </c>
      <c r="E44" s="110">
        <v>9.8759999999999994</v>
      </c>
      <c r="F44" s="110">
        <v>1.3640000000000001</v>
      </c>
      <c r="G44" s="110">
        <v>4.2389999999999999</v>
      </c>
      <c r="H44" s="110">
        <v>3.3000000000000002E-2</v>
      </c>
      <c r="I44" s="110">
        <v>8.3439999999999994</v>
      </c>
      <c r="J44" s="110">
        <v>60.866999999999997</v>
      </c>
      <c r="K44" s="110">
        <v>794.30399999999997</v>
      </c>
      <c r="L44" s="110">
        <v>1035.8679999999999</v>
      </c>
    </row>
    <row r="45" spans="1:12">
      <c r="A45" s="116">
        <v>2004</v>
      </c>
      <c r="B45" s="110">
        <v>9.7669999999999995</v>
      </c>
      <c r="C45" s="110">
        <v>169.77699999999999</v>
      </c>
      <c r="D45" s="110">
        <v>35.119999999999997</v>
      </c>
      <c r="E45" s="110">
        <v>9.5690000000000008</v>
      </c>
      <c r="F45" s="110">
        <v>1.5</v>
      </c>
      <c r="G45" s="110">
        <v>3.1179999999999999</v>
      </c>
      <c r="H45" s="110">
        <v>2.7E-2</v>
      </c>
      <c r="I45" s="110">
        <v>9.1980000000000004</v>
      </c>
      <c r="J45" s="110">
        <v>58.531999999999996</v>
      </c>
      <c r="K45" s="110">
        <v>813.75400000000002</v>
      </c>
      <c r="L45" s="110">
        <v>1051.83</v>
      </c>
    </row>
    <row r="46" spans="1:12">
      <c r="A46" s="116">
        <v>2005</v>
      </c>
      <c r="B46" s="110">
        <v>9.26</v>
      </c>
      <c r="C46" s="110">
        <v>162.92500000000001</v>
      </c>
      <c r="D46" s="110">
        <v>33.383000000000003</v>
      </c>
      <c r="E46" s="110">
        <v>8.2729999999999997</v>
      </c>
      <c r="F46" s="110">
        <v>1.58</v>
      </c>
      <c r="G46" s="110">
        <v>3.161</v>
      </c>
      <c r="H46" s="110">
        <v>2.7E-2</v>
      </c>
      <c r="I46" s="110">
        <v>8.6980000000000004</v>
      </c>
      <c r="J46" s="110">
        <v>55.122</v>
      </c>
      <c r="K46" s="110">
        <v>839.80499999999995</v>
      </c>
      <c r="L46" s="110">
        <v>1067.1130000000001</v>
      </c>
    </row>
    <row r="47" spans="1:12">
      <c r="A47" s="116">
        <v>2006</v>
      </c>
      <c r="B47" s="110">
        <v>6.2389999999999999</v>
      </c>
      <c r="C47" s="110">
        <v>153.83199999999999</v>
      </c>
      <c r="D47" s="110">
        <v>29.797000000000001</v>
      </c>
      <c r="E47" s="110">
        <v>7.7549999999999999</v>
      </c>
      <c r="F47" s="110">
        <v>1.1100000000000001</v>
      </c>
      <c r="G47" s="110">
        <v>3.3620000000000001</v>
      </c>
      <c r="H47" s="110">
        <v>2.9000000000000001E-2</v>
      </c>
      <c r="I47" s="110">
        <v>5.6520000000000001</v>
      </c>
      <c r="J47" s="110">
        <v>47.704999999999998</v>
      </c>
      <c r="K47" s="110">
        <v>834.35</v>
      </c>
      <c r="L47" s="110">
        <v>1042.125</v>
      </c>
    </row>
    <row r="48" spans="1:12">
      <c r="A48" s="116">
        <v>2007</v>
      </c>
      <c r="B48" s="110">
        <v>6.6550000000000002</v>
      </c>
      <c r="C48" s="110">
        <v>163.59</v>
      </c>
      <c r="D48" s="110">
        <v>28.305</v>
      </c>
      <c r="E48" s="110">
        <v>7.6449999999999996</v>
      </c>
      <c r="F48" s="110">
        <v>0.67100000000000004</v>
      </c>
      <c r="G48" s="110">
        <v>4.18</v>
      </c>
      <c r="H48" s="110">
        <v>3.5999999999999997E-2</v>
      </c>
      <c r="I48" s="110">
        <v>5.6609999999999996</v>
      </c>
      <c r="J48" s="110">
        <v>46.497999999999998</v>
      </c>
      <c r="K48" s="110">
        <v>859.86699999999996</v>
      </c>
      <c r="L48" s="110">
        <v>1076.6110000000001</v>
      </c>
    </row>
    <row r="49" spans="1:12">
      <c r="A49" s="116">
        <v>2008</v>
      </c>
      <c r="B49" s="110">
        <v>7.6120000000000001</v>
      </c>
      <c r="C49" s="110">
        <v>171.19300000000001</v>
      </c>
      <c r="D49" s="110">
        <v>28.504999999999999</v>
      </c>
      <c r="E49" s="110">
        <v>9.9469999999999992</v>
      </c>
      <c r="F49" s="110">
        <v>0.32500000000000001</v>
      </c>
      <c r="G49" s="110">
        <v>3.02</v>
      </c>
      <c r="H49" s="110">
        <v>2.9000000000000001E-2</v>
      </c>
      <c r="I49" s="110">
        <v>5.3330000000000002</v>
      </c>
      <c r="J49" s="110">
        <v>47.158999999999999</v>
      </c>
      <c r="K49" s="110">
        <v>848.38</v>
      </c>
      <c r="L49" s="110">
        <v>1074.3430000000001</v>
      </c>
    </row>
    <row r="50" spans="1:12">
      <c r="A50" s="116">
        <v>2009</v>
      </c>
      <c r="B50" s="110">
        <v>6.9210000000000003</v>
      </c>
      <c r="C50" s="110">
        <v>169.053</v>
      </c>
      <c r="D50" s="110">
        <v>29.309000000000001</v>
      </c>
      <c r="E50" s="110">
        <v>8.7430000000000003</v>
      </c>
      <c r="F50" s="110">
        <v>0.309</v>
      </c>
      <c r="G50" s="110">
        <v>3.4940000000000002</v>
      </c>
      <c r="H50" s="110">
        <v>2.5000000000000001E-2</v>
      </c>
      <c r="I50" s="110">
        <v>5.3529999999999998</v>
      </c>
      <c r="J50" s="110">
        <v>47.231999999999999</v>
      </c>
      <c r="K50" s="110">
        <v>783.55399999999997</v>
      </c>
      <c r="L50" s="110">
        <v>1006.761</v>
      </c>
    </row>
    <row r="51" spans="1:12">
      <c r="A51" s="116">
        <v>2010</v>
      </c>
      <c r="B51" s="110">
        <v>6.5759999999999996</v>
      </c>
      <c r="C51" s="110">
        <v>168.023</v>
      </c>
      <c r="D51" s="110">
        <v>29.030999999999999</v>
      </c>
      <c r="E51" s="110">
        <v>8.8040000000000003</v>
      </c>
      <c r="F51" s="110">
        <v>0.35299999999999998</v>
      </c>
      <c r="G51" s="110">
        <v>3.4489999999999998</v>
      </c>
      <c r="H51" s="110">
        <v>3.5000000000000003E-2</v>
      </c>
      <c r="I51" s="110">
        <v>4.6319999999999997</v>
      </c>
      <c r="J51" s="110">
        <v>46.305</v>
      </c>
      <c r="K51" s="110">
        <v>804.19799999999998</v>
      </c>
      <c r="L51" s="110">
        <v>1025.1030000000001</v>
      </c>
    </row>
    <row r="52" spans="1:12">
      <c r="A52" s="116">
        <v>2011</v>
      </c>
      <c r="B52" s="110">
        <v>5.84</v>
      </c>
      <c r="C52" s="110">
        <v>170.75299999999999</v>
      </c>
      <c r="D52" s="110">
        <v>29.021999999999998</v>
      </c>
      <c r="E52" s="110">
        <v>8.9610000000000003</v>
      </c>
      <c r="F52" s="110">
        <v>0.23400000000000001</v>
      </c>
      <c r="G52" s="110">
        <v>2.923</v>
      </c>
      <c r="H52" s="110">
        <v>1.9E-2</v>
      </c>
      <c r="I52" s="110">
        <v>4.0359999999999996</v>
      </c>
      <c r="J52" s="110">
        <v>45.195</v>
      </c>
      <c r="K52" s="110">
        <v>768.42100000000005</v>
      </c>
      <c r="L52" s="110">
        <v>990.21</v>
      </c>
    </row>
    <row r="53" spans="1:12">
      <c r="A53" s="116">
        <v>2012</v>
      </c>
      <c r="B53" s="110">
        <v>4.133</v>
      </c>
      <c r="C53" s="110">
        <v>157.02199999999999</v>
      </c>
      <c r="D53" s="110">
        <v>26.332000000000001</v>
      </c>
      <c r="E53" s="110">
        <v>8.5220000000000002</v>
      </c>
      <c r="F53" s="110">
        <v>8.7999999999999995E-2</v>
      </c>
      <c r="G53" s="110">
        <v>2.5579999999999998</v>
      </c>
      <c r="H53" s="110">
        <v>3.6999999999999998E-2</v>
      </c>
      <c r="I53" s="110">
        <v>2.3580000000000001</v>
      </c>
      <c r="J53" s="110">
        <v>39.893999999999998</v>
      </c>
      <c r="K53" s="110">
        <v>730.84400000000005</v>
      </c>
      <c r="L53" s="110">
        <v>931.89300000000003</v>
      </c>
    </row>
    <row r="54" spans="1:12">
      <c r="A54" s="116">
        <v>2013</v>
      </c>
      <c r="B54" s="110">
        <v>3.9340000000000002</v>
      </c>
      <c r="C54" s="110">
        <v>179.197</v>
      </c>
      <c r="D54" s="110">
        <v>25.483000000000001</v>
      </c>
      <c r="E54" s="110">
        <v>9.5340000000000007</v>
      </c>
      <c r="F54" s="110">
        <v>7.4999999999999997E-2</v>
      </c>
      <c r="G54" s="110">
        <v>2.6309999999999998</v>
      </c>
      <c r="H54" s="110">
        <v>3.5999999999999997E-2</v>
      </c>
      <c r="I54" s="110">
        <v>1.8320000000000001</v>
      </c>
      <c r="J54" s="110">
        <v>39.590000000000003</v>
      </c>
      <c r="K54" s="110">
        <v>735.62099999999998</v>
      </c>
      <c r="L54" s="110">
        <v>958.34199999999998</v>
      </c>
    </row>
    <row r="55" spans="1:12">
      <c r="A55" s="116">
        <v>2014</v>
      </c>
      <c r="B55" s="110">
        <v>3.8149999999999999</v>
      </c>
      <c r="C55" s="110">
        <v>189.25200000000001</v>
      </c>
      <c r="D55" s="110">
        <v>26.446000000000002</v>
      </c>
      <c r="E55" s="110">
        <v>10.090999999999999</v>
      </c>
      <c r="F55" s="110">
        <v>0.14899999999999999</v>
      </c>
      <c r="G55" s="110">
        <v>3.5449999999999999</v>
      </c>
      <c r="H55" s="110">
        <v>5.3999999999999999E-2</v>
      </c>
      <c r="I55" s="110">
        <v>0.59599999999999997</v>
      </c>
      <c r="J55" s="110">
        <v>40.881</v>
      </c>
      <c r="K55" s="110">
        <v>735.70899999999995</v>
      </c>
      <c r="L55" s="110">
        <v>969.65700000000004</v>
      </c>
    </row>
    <row r="56" spans="1:12">
      <c r="A56" s="116">
        <v>2015</v>
      </c>
      <c r="B56" s="110">
        <v>2.964</v>
      </c>
      <c r="C56" s="110">
        <v>175.428</v>
      </c>
      <c r="D56" s="110">
        <v>26.692</v>
      </c>
      <c r="E56" s="110">
        <v>9.3079999999999998</v>
      </c>
      <c r="F56" s="110">
        <v>0.1</v>
      </c>
      <c r="G56" s="110">
        <v>24.731000000000002</v>
      </c>
      <c r="H56" s="110">
        <v>5.2999999999999999E-2</v>
      </c>
      <c r="I56" s="110">
        <v>0.29799999999999999</v>
      </c>
      <c r="J56" s="110">
        <v>61.183</v>
      </c>
      <c r="K56" s="110">
        <v>692.08699999999999</v>
      </c>
      <c r="L56" s="110">
        <v>931.66200000000003</v>
      </c>
    </row>
    <row r="57" spans="1:12">
      <c r="A57" s="116">
        <v>2016</v>
      </c>
      <c r="B57" s="110">
        <v>2.2650000000000001</v>
      </c>
      <c r="C57" s="110">
        <v>170.55600000000001</v>
      </c>
      <c r="D57" s="110">
        <v>24.17</v>
      </c>
      <c r="E57" s="110">
        <v>9.4329999999999998</v>
      </c>
      <c r="F57" s="110">
        <v>0.152</v>
      </c>
      <c r="G57" s="110">
        <v>24.638000000000002</v>
      </c>
      <c r="H57" s="110">
        <v>0.03</v>
      </c>
      <c r="I57" s="110">
        <v>0.33300000000000002</v>
      </c>
      <c r="J57" s="110">
        <v>58.756999999999998</v>
      </c>
      <c r="K57" s="110">
        <v>661.34400000000005</v>
      </c>
      <c r="L57" s="110">
        <v>892.92200000000003</v>
      </c>
    </row>
    <row r="58" spans="1:12">
      <c r="A58" s="116">
        <v>2017</v>
      </c>
      <c r="B58" s="110">
        <v>1.976</v>
      </c>
      <c r="C58" s="110">
        <v>173.167</v>
      </c>
      <c r="D58" s="110">
        <v>23.913</v>
      </c>
      <c r="E58" s="110">
        <v>9.7889999999999997</v>
      </c>
      <c r="F58" s="110">
        <v>8.6999999999999994E-2</v>
      </c>
      <c r="G58" s="110">
        <v>23.725999999999999</v>
      </c>
      <c r="H58" s="110">
        <v>5.0999999999999997E-2</v>
      </c>
      <c r="I58" s="110">
        <v>0.28799999999999998</v>
      </c>
      <c r="J58" s="110">
        <v>57.853999999999999</v>
      </c>
      <c r="K58" s="110">
        <v>633.17899999999997</v>
      </c>
      <c r="L58" s="110">
        <v>866.17600000000004</v>
      </c>
    </row>
    <row r="59" spans="1:12">
      <c r="A59" s="116">
        <v>2018</v>
      </c>
      <c r="B59" s="110">
        <v>1.7909999999999999</v>
      </c>
      <c r="C59" s="110">
        <v>192.50200000000001</v>
      </c>
      <c r="D59" s="110">
        <v>23.952000000000002</v>
      </c>
      <c r="E59" s="110">
        <v>11.065</v>
      </c>
      <c r="F59" s="110">
        <v>9.8000000000000004E-2</v>
      </c>
      <c r="G59" s="110">
        <v>24.088000000000001</v>
      </c>
      <c r="H59" s="110">
        <v>3.5999999999999997E-2</v>
      </c>
      <c r="I59" s="110">
        <v>0.23300000000000001</v>
      </c>
      <c r="J59" s="110">
        <v>59.472000000000001</v>
      </c>
      <c r="K59" s="110">
        <v>631.65800000000002</v>
      </c>
      <c r="L59" s="110">
        <v>885.42399999999998</v>
      </c>
    </row>
    <row r="60" spans="1:12">
      <c r="A60" s="116">
        <v>2019</v>
      </c>
      <c r="B60" s="110">
        <v>1.6</v>
      </c>
      <c r="C60" s="110">
        <v>192.97800000000001</v>
      </c>
      <c r="D60" s="110">
        <v>24.260999999999999</v>
      </c>
      <c r="E60" s="110">
        <v>11.446999999999999</v>
      </c>
      <c r="F60" s="110">
        <v>0.13500000000000001</v>
      </c>
      <c r="G60" s="110">
        <v>24.244</v>
      </c>
      <c r="H60" s="110">
        <v>2.1000000000000001E-2</v>
      </c>
      <c r="I60" s="110">
        <v>0.17499999999999999</v>
      </c>
      <c r="J60" s="110">
        <v>60.283000000000001</v>
      </c>
      <c r="K60" s="110">
        <v>577.59400000000005</v>
      </c>
      <c r="L60" s="110">
        <v>832.45500000000004</v>
      </c>
    </row>
    <row r="61" spans="1:12">
      <c r="A61" s="116">
        <v>2020</v>
      </c>
      <c r="B61" s="110">
        <v>1.395</v>
      </c>
      <c r="C61" s="110">
        <v>173.86500000000001</v>
      </c>
      <c r="D61" s="110">
        <v>20.484999999999999</v>
      </c>
      <c r="E61" s="110">
        <v>12.641999999999999</v>
      </c>
      <c r="F61" s="110">
        <v>0.124</v>
      </c>
      <c r="G61" s="110">
        <v>24.382999999999999</v>
      </c>
      <c r="H61" s="110">
        <v>1.0999999999999999E-2</v>
      </c>
      <c r="I61" s="110">
        <v>0.17599999999999999</v>
      </c>
      <c r="J61" s="110">
        <v>57.820999999999998</v>
      </c>
      <c r="K61" s="110">
        <v>502.20600000000002</v>
      </c>
      <c r="L61" s="110">
        <v>735.28700000000003</v>
      </c>
    </row>
    <row r="62" spans="1:12">
      <c r="A62" s="116">
        <v>2021</v>
      </c>
      <c r="B62" s="110">
        <v>1.4330000000000001</v>
      </c>
      <c r="C62" s="110">
        <v>180.88</v>
      </c>
      <c r="D62" s="110">
        <v>24.344999999999999</v>
      </c>
      <c r="E62" s="110">
        <v>13.644</v>
      </c>
      <c r="F62" s="110">
        <v>0.105</v>
      </c>
      <c r="G62" s="110">
        <v>24.584</v>
      </c>
      <c r="H62" s="110">
        <v>0.02</v>
      </c>
      <c r="I62" s="110">
        <v>0.23799999999999999</v>
      </c>
      <c r="J62" s="110">
        <v>62.936</v>
      </c>
      <c r="K62" s="110">
        <v>541.42700000000002</v>
      </c>
      <c r="L62" s="110">
        <v>786.67600000000004</v>
      </c>
    </row>
    <row r="63" spans="1:12">
      <c r="A63" s="116">
        <v>2022</v>
      </c>
      <c r="B63" s="110">
        <v>1.39</v>
      </c>
      <c r="C63" s="110">
        <v>193.13800000000001</v>
      </c>
      <c r="D63" s="110">
        <v>24.204999999999998</v>
      </c>
      <c r="E63" s="110">
        <v>13.835000000000001</v>
      </c>
      <c r="F63" s="110">
        <v>6.7000000000000004E-2</v>
      </c>
      <c r="G63" s="110">
        <v>24.454999999999998</v>
      </c>
      <c r="H63" s="110">
        <v>4.8000000000000001E-2</v>
      </c>
      <c r="I63" s="110">
        <v>0.25600000000000001</v>
      </c>
      <c r="J63" s="110">
        <v>62.866</v>
      </c>
      <c r="K63" s="110">
        <v>540.65300000000002</v>
      </c>
      <c r="L63" s="110">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1928</v>
      </c>
      <c r="E1" s="28" t="s">
        <v>2387</v>
      </c>
      <c r="F1" s="27" t="s">
        <v>2385</v>
      </c>
      <c r="G1" s="27" t="s">
        <v>2385</v>
      </c>
      <c r="H1" s="27" t="s">
        <v>2385</v>
      </c>
      <c r="I1" s="27" t="s">
        <v>2385</v>
      </c>
      <c r="J1" s="27" t="s">
        <v>1923</v>
      </c>
      <c r="K1" s="28" t="s">
        <v>2383</v>
      </c>
      <c r="L1" s="27" t="s">
        <v>2385</v>
      </c>
      <c r="M1" s="27" t="s">
        <v>1899</v>
      </c>
      <c r="N1" s="27" t="s">
        <v>2380</v>
      </c>
      <c r="O1" s="27" t="s">
        <v>2379</v>
      </c>
    </row>
    <row r="2" spans="1:15" s="27" customFormat="1" ht="23.25" customHeight="1">
      <c r="A2" s="111" t="s">
        <v>2281</v>
      </c>
      <c r="B2" s="110"/>
      <c r="C2" s="110"/>
      <c r="D2" s="110"/>
      <c r="E2" s="110"/>
      <c r="F2" s="110"/>
      <c r="G2" s="110"/>
      <c r="H2" s="110"/>
      <c r="I2" s="110"/>
      <c r="J2" s="110"/>
      <c r="K2" s="110"/>
      <c r="L2" s="110"/>
      <c r="M2" s="110"/>
      <c r="N2" s="110"/>
      <c r="O2" s="110"/>
    </row>
    <row r="3" spans="1:15" ht="18.75">
      <c r="A3" s="112" t="s">
        <v>7163</v>
      </c>
      <c r="B3" s="110"/>
      <c r="C3" s="110"/>
      <c r="D3" s="110"/>
      <c r="E3" s="110"/>
      <c r="F3" s="110"/>
      <c r="G3" s="110"/>
      <c r="H3" s="110"/>
      <c r="I3" s="110"/>
      <c r="J3" s="110"/>
      <c r="K3" s="110"/>
      <c r="L3" s="110"/>
      <c r="M3" s="110"/>
      <c r="N3" s="110"/>
      <c r="O3" s="110"/>
    </row>
    <row r="4" spans="1:15">
      <c r="A4"/>
      <c r="B4"/>
      <c r="C4"/>
      <c r="D4"/>
      <c r="E4"/>
      <c r="F4"/>
      <c r="G4"/>
      <c r="H4"/>
      <c r="I4"/>
      <c r="J4"/>
      <c r="K4"/>
      <c r="L4"/>
      <c r="M4"/>
      <c r="N4"/>
      <c r="O4"/>
    </row>
    <row r="5" spans="1:15">
      <c r="A5" s="113" t="s">
        <v>7164</v>
      </c>
      <c r="B5" s="110"/>
      <c r="C5" s="110"/>
      <c r="D5" s="110"/>
      <c r="E5" s="110"/>
      <c r="F5" s="110"/>
      <c r="G5" s="110"/>
      <c r="H5" s="110"/>
      <c r="I5" s="110"/>
      <c r="J5" s="110"/>
      <c r="K5" s="110"/>
      <c r="L5" s="110"/>
      <c r="M5" s="110"/>
      <c r="N5" s="110"/>
      <c r="O5" s="110"/>
    </row>
    <row r="6" spans="1:15">
      <c r="A6"/>
      <c r="B6"/>
      <c r="C6"/>
      <c r="D6"/>
      <c r="E6"/>
      <c r="F6"/>
      <c r="G6"/>
      <c r="H6"/>
      <c r="I6"/>
      <c r="J6"/>
      <c r="K6"/>
      <c r="L6"/>
      <c r="M6"/>
      <c r="N6"/>
      <c r="O6"/>
    </row>
    <row r="7" spans="1:15">
      <c r="A7" s="110" t="s">
        <v>7165</v>
      </c>
      <c r="B7" s="110"/>
      <c r="C7" s="110"/>
      <c r="D7" s="110"/>
      <c r="E7" s="110"/>
      <c r="F7" s="110"/>
      <c r="G7" s="110"/>
      <c r="H7" s="110"/>
      <c r="I7" s="110"/>
      <c r="J7" s="110"/>
      <c r="K7" s="110"/>
      <c r="L7" s="110"/>
      <c r="M7" s="110"/>
      <c r="N7" s="110"/>
      <c r="O7" s="110"/>
    </row>
    <row r="8" spans="1:15">
      <c r="A8" s="110" t="s">
        <v>7166</v>
      </c>
      <c r="B8" s="110"/>
      <c r="C8" s="110"/>
      <c r="D8" s="110"/>
      <c r="E8" s="110"/>
      <c r="F8" s="110"/>
      <c r="G8" s="110"/>
      <c r="H8" s="110"/>
      <c r="I8" s="110"/>
      <c r="J8" s="110"/>
      <c r="K8" s="110"/>
      <c r="L8" s="110"/>
      <c r="M8" s="110"/>
      <c r="N8" s="110"/>
      <c r="O8" s="110"/>
    </row>
    <row r="9" spans="1:15">
      <c r="A9"/>
      <c r="B9"/>
      <c r="C9"/>
      <c r="D9"/>
      <c r="E9"/>
      <c r="F9"/>
      <c r="G9"/>
      <c r="H9"/>
      <c r="I9"/>
      <c r="J9"/>
      <c r="K9"/>
      <c r="L9"/>
      <c r="M9"/>
      <c r="N9"/>
      <c r="O9"/>
    </row>
    <row r="10" spans="1:15" ht="15.75">
      <c r="A10" s="114" t="s">
        <v>2321</v>
      </c>
      <c r="B10" s="110"/>
      <c r="C10" s="110"/>
      <c r="D10" s="110"/>
      <c r="E10" s="110"/>
      <c r="F10" s="110"/>
      <c r="G10" s="110"/>
      <c r="H10" s="110"/>
      <c r="I10" s="110"/>
      <c r="J10" s="110"/>
      <c r="K10" s="110"/>
      <c r="L10" s="110"/>
      <c r="M10" s="110"/>
      <c r="N10" s="110"/>
      <c r="O10" s="110"/>
    </row>
    <row r="11" spans="1:15">
      <c r="A11"/>
      <c r="B11"/>
      <c r="C11"/>
      <c r="D11"/>
      <c r="E11"/>
      <c r="F11"/>
      <c r="G11"/>
      <c r="H11"/>
      <c r="I11"/>
      <c r="J11"/>
      <c r="K11"/>
      <c r="L11"/>
      <c r="M11"/>
      <c r="N11"/>
      <c r="O11"/>
    </row>
    <row r="12" spans="1:15">
      <c r="A12" s="115" t="s">
        <v>2283</v>
      </c>
      <c r="B12" s="115" t="s">
        <v>2322</v>
      </c>
      <c r="C12" s="115" t="s">
        <v>2323</v>
      </c>
      <c r="D12" s="115" t="s">
        <v>2324</v>
      </c>
      <c r="E12" s="115" t="s">
        <v>2325</v>
      </c>
      <c r="F12" s="115" t="s">
        <v>2326</v>
      </c>
      <c r="G12" s="115" t="s">
        <v>2327</v>
      </c>
      <c r="H12" s="115" t="s">
        <v>2328</v>
      </c>
      <c r="I12" s="115" t="s">
        <v>2329</v>
      </c>
      <c r="J12" s="115" t="s">
        <v>2330</v>
      </c>
      <c r="K12" s="115" t="s">
        <v>2331</v>
      </c>
      <c r="L12" s="115" t="s">
        <v>2332</v>
      </c>
      <c r="M12" s="115" t="s">
        <v>2333</v>
      </c>
      <c r="N12" s="115" t="s">
        <v>2334</v>
      </c>
      <c r="O12" s="115" t="s">
        <v>2335</v>
      </c>
    </row>
    <row r="13" spans="1:15">
      <c r="A13" s="115"/>
      <c r="B13" s="115" t="s">
        <v>2298</v>
      </c>
      <c r="C13" s="115" t="s">
        <v>2298</v>
      </c>
      <c r="D13" s="115" t="s">
        <v>2298</v>
      </c>
      <c r="E13" s="115" t="s">
        <v>2298</v>
      </c>
      <c r="F13" s="115" t="s">
        <v>2298</v>
      </c>
      <c r="G13" s="115" t="s">
        <v>2298</v>
      </c>
      <c r="H13" s="115" t="s">
        <v>2298</v>
      </c>
      <c r="I13" s="115" t="s">
        <v>2298</v>
      </c>
      <c r="J13" s="115" t="s">
        <v>2298</v>
      </c>
      <c r="K13" s="115" t="s">
        <v>2298</v>
      </c>
      <c r="L13" s="115" t="s">
        <v>2298</v>
      </c>
      <c r="M13" s="115" t="s">
        <v>2298</v>
      </c>
      <c r="N13" s="115" t="s">
        <v>2298</v>
      </c>
      <c r="O13" s="115" t="s">
        <v>2298</v>
      </c>
    </row>
    <row r="14" spans="1:15">
      <c r="A14" s="116">
        <v>1973</v>
      </c>
      <c r="B14" s="110">
        <v>373.40699999999998</v>
      </c>
      <c r="C14" s="110">
        <v>-0.84799999999999998</v>
      </c>
      <c r="D14" s="110">
        <v>532.64599999999996</v>
      </c>
      <c r="E14" s="110">
        <v>107.41200000000001</v>
      </c>
      <c r="F14" s="110">
        <v>31.271999999999998</v>
      </c>
      <c r="G14" s="110">
        <v>11.394</v>
      </c>
      <c r="H14" s="110">
        <v>7.2389999999999999</v>
      </c>
      <c r="I14" s="110">
        <v>18.178999999999998</v>
      </c>
      <c r="J14" s="110">
        <v>53.578000000000003</v>
      </c>
      <c r="K14" s="110">
        <v>139.33199999999999</v>
      </c>
      <c r="L14" s="110">
        <v>102.15300000000001</v>
      </c>
      <c r="M14" s="110">
        <v>470.56</v>
      </c>
      <c r="N14" s="110">
        <v>515.11500000000001</v>
      </c>
      <c r="O14" s="110">
        <v>1890.8810000000001</v>
      </c>
    </row>
    <row r="15" spans="1:15">
      <c r="A15" s="116">
        <v>1974</v>
      </c>
      <c r="B15" s="110">
        <v>356.45699999999999</v>
      </c>
      <c r="C15" s="110">
        <v>6.3760000000000003</v>
      </c>
      <c r="D15" s="110">
        <v>512.923</v>
      </c>
      <c r="E15" s="110">
        <v>98.445999999999998</v>
      </c>
      <c r="F15" s="110">
        <v>32.08</v>
      </c>
      <c r="G15" s="110">
        <v>9.2569999999999997</v>
      </c>
      <c r="H15" s="110">
        <v>6.9329999999999998</v>
      </c>
      <c r="I15" s="110">
        <v>16.742999999999999</v>
      </c>
      <c r="J15" s="110">
        <v>48.551000000000002</v>
      </c>
      <c r="K15" s="110">
        <v>129.63499999999999</v>
      </c>
      <c r="L15" s="110">
        <v>101.288</v>
      </c>
      <c r="M15" s="110">
        <v>442.93299999999999</v>
      </c>
      <c r="N15" s="110">
        <v>502.209</v>
      </c>
      <c r="O15" s="110">
        <v>1820.8979999999999</v>
      </c>
    </row>
    <row r="16" spans="1:15">
      <c r="A16" s="116">
        <v>1975</v>
      </c>
      <c r="B16" s="110">
        <v>337.74099999999999</v>
      </c>
      <c r="C16" s="110">
        <v>1.5389999999999999</v>
      </c>
      <c r="D16" s="110">
        <v>437.459</v>
      </c>
      <c r="E16" s="110">
        <v>97.926000000000002</v>
      </c>
      <c r="F16" s="110">
        <v>29.725999999999999</v>
      </c>
      <c r="G16" s="110">
        <v>8.7110000000000003</v>
      </c>
      <c r="H16" s="110">
        <v>5.5359999999999996</v>
      </c>
      <c r="I16" s="110">
        <v>15.9</v>
      </c>
      <c r="J16" s="110">
        <v>51.886000000000003</v>
      </c>
      <c r="K16" s="110">
        <v>113.19799999999999</v>
      </c>
      <c r="L16" s="110">
        <v>96.927000000000007</v>
      </c>
      <c r="M16" s="110">
        <v>419.81</v>
      </c>
      <c r="N16" s="110">
        <v>489.96</v>
      </c>
      <c r="O16" s="110">
        <v>1686.509</v>
      </c>
    </row>
    <row r="17" spans="1:15">
      <c r="A17" s="116">
        <v>1976</v>
      </c>
      <c r="B17" s="110">
        <v>337.20800000000003</v>
      </c>
      <c r="C17" s="110">
        <v>-1.0999999999999999E-2</v>
      </c>
      <c r="D17" s="110">
        <v>449.23899999999998</v>
      </c>
      <c r="E17" s="110">
        <v>111.872</v>
      </c>
      <c r="F17" s="110">
        <v>29.988</v>
      </c>
      <c r="G17" s="110">
        <v>8.9870000000000001</v>
      </c>
      <c r="H17" s="110">
        <v>6.15</v>
      </c>
      <c r="I17" s="110">
        <v>15.032999999999999</v>
      </c>
      <c r="J17" s="110">
        <v>51.338999999999999</v>
      </c>
      <c r="K17" s="110">
        <v>136.661</v>
      </c>
      <c r="L17" s="110">
        <v>105.093</v>
      </c>
      <c r="M17" s="110">
        <v>465.12200000000001</v>
      </c>
      <c r="N17" s="110">
        <v>549.654</v>
      </c>
      <c r="O17" s="110">
        <v>1801.212</v>
      </c>
    </row>
    <row r="18" spans="1:15">
      <c r="A18" s="116">
        <v>1977</v>
      </c>
      <c r="B18" s="110">
        <v>318.358</v>
      </c>
      <c r="C18" s="110">
        <v>1.6579999999999999</v>
      </c>
      <c r="D18" s="110">
        <v>442.77199999999999</v>
      </c>
      <c r="E18" s="110">
        <v>125.752</v>
      </c>
      <c r="F18" s="110">
        <v>29.343</v>
      </c>
      <c r="G18" s="110">
        <v>10.478999999999999</v>
      </c>
      <c r="H18" s="110">
        <v>6.7350000000000003</v>
      </c>
      <c r="I18" s="110">
        <v>13.983000000000001</v>
      </c>
      <c r="J18" s="110">
        <v>56.253</v>
      </c>
      <c r="K18" s="110">
        <v>145.26</v>
      </c>
      <c r="L18" s="110">
        <v>117.68899999999999</v>
      </c>
      <c r="M18" s="110">
        <v>505.495</v>
      </c>
      <c r="N18" s="110">
        <v>581.99199999999996</v>
      </c>
      <c r="O18" s="110">
        <v>1850.2750000000001</v>
      </c>
    </row>
    <row r="19" spans="1:15">
      <c r="A19" s="116">
        <v>1978</v>
      </c>
      <c r="B19" s="110">
        <v>305.767</v>
      </c>
      <c r="C19" s="110">
        <v>14.177</v>
      </c>
      <c r="D19" s="110">
        <v>437.82799999999997</v>
      </c>
      <c r="E19" s="110">
        <v>127.979</v>
      </c>
      <c r="F19" s="110">
        <v>27.765999999999998</v>
      </c>
      <c r="G19" s="110">
        <v>11.384</v>
      </c>
      <c r="H19" s="110">
        <v>7.2329999999999997</v>
      </c>
      <c r="I19" s="110">
        <v>12.657999999999999</v>
      </c>
      <c r="J19" s="110">
        <v>52.832000000000001</v>
      </c>
      <c r="K19" s="110">
        <v>128.702</v>
      </c>
      <c r="L19" s="110">
        <v>129.02799999999999</v>
      </c>
      <c r="M19" s="110">
        <v>497.58100000000002</v>
      </c>
      <c r="N19" s="110">
        <v>580.48299999999995</v>
      </c>
      <c r="O19" s="110">
        <v>1835.836</v>
      </c>
    </row>
    <row r="20" spans="1:15">
      <c r="A20" s="116">
        <v>1979</v>
      </c>
      <c r="B20" s="110">
        <v>331.51400000000001</v>
      </c>
      <c r="C20" s="110">
        <v>7.1429999999999998</v>
      </c>
      <c r="D20" s="110">
        <v>438.34500000000003</v>
      </c>
      <c r="E20" s="110">
        <v>129.03100000000001</v>
      </c>
      <c r="F20" s="110">
        <v>53.058</v>
      </c>
      <c r="G20" s="110">
        <v>12.989000000000001</v>
      </c>
      <c r="H20" s="110">
        <v>7.569</v>
      </c>
      <c r="I20" s="110">
        <v>11.507</v>
      </c>
      <c r="J20" s="110">
        <v>51.207000000000001</v>
      </c>
      <c r="K20" s="110">
        <v>124.154</v>
      </c>
      <c r="L20" s="110">
        <v>136.71899999999999</v>
      </c>
      <c r="M20" s="110">
        <v>526.23199999999997</v>
      </c>
      <c r="N20" s="110">
        <v>613.36500000000001</v>
      </c>
      <c r="O20" s="110">
        <v>1916.5989999999999</v>
      </c>
    </row>
    <row r="21" spans="1:15">
      <c r="A21" s="116">
        <v>1980</v>
      </c>
      <c r="B21" s="110">
        <v>290.86900000000003</v>
      </c>
      <c r="C21" s="110">
        <v>-3.9820000000000002</v>
      </c>
      <c r="D21" s="110">
        <v>427.13200000000001</v>
      </c>
      <c r="E21" s="110">
        <v>96.81</v>
      </c>
      <c r="F21" s="110">
        <v>51.731999999999999</v>
      </c>
      <c r="G21" s="110">
        <v>13.28</v>
      </c>
      <c r="H21" s="110">
        <v>6.74</v>
      </c>
      <c r="I21" s="110">
        <v>11.262</v>
      </c>
      <c r="J21" s="110">
        <v>49.564999999999998</v>
      </c>
      <c r="K21" s="110">
        <v>101.199</v>
      </c>
      <c r="L21" s="110">
        <v>134.06899999999999</v>
      </c>
      <c r="M21" s="110">
        <v>464.65699999999998</v>
      </c>
      <c r="N21" s="110">
        <v>603.53200000000004</v>
      </c>
      <c r="O21" s="110">
        <v>1782.2090000000001</v>
      </c>
    </row>
    <row r="22" spans="1:15">
      <c r="A22" s="116">
        <v>1981</v>
      </c>
      <c r="B22" s="110">
        <v>291.96800000000002</v>
      </c>
      <c r="C22" s="110">
        <v>-1.8129999999999999</v>
      </c>
      <c r="D22" s="110">
        <v>419.36399999999998</v>
      </c>
      <c r="E22" s="110">
        <v>101.554</v>
      </c>
      <c r="F22" s="110">
        <v>51.5</v>
      </c>
      <c r="G22" s="110">
        <v>7.8949999999999996</v>
      </c>
      <c r="H22" s="110">
        <v>6.4640000000000004</v>
      </c>
      <c r="I22" s="110">
        <v>11.384</v>
      </c>
      <c r="J22" s="110">
        <v>52.74</v>
      </c>
      <c r="K22" s="110">
        <v>81.097999999999999</v>
      </c>
      <c r="L22" s="110">
        <v>85.379000000000005</v>
      </c>
      <c r="M22" s="110">
        <v>398.01299999999998</v>
      </c>
      <c r="N22" s="110">
        <v>599.86599999999999</v>
      </c>
      <c r="O22" s="110">
        <v>1707.3969999999999</v>
      </c>
    </row>
    <row r="23" spans="1:15">
      <c r="A23" s="116">
        <v>1982</v>
      </c>
      <c r="B23" s="110">
        <v>236.95099999999999</v>
      </c>
      <c r="C23" s="110">
        <v>-2.4620000000000002</v>
      </c>
      <c r="D23" s="110">
        <v>362.791</v>
      </c>
      <c r="E23" s="110">
        <v>96.010999999999996</v>
      </c>
      <c r="F23" s="110">
        <v>53.832999999999998</v>
      </c>
      <c r="G23" s="110">
        <v>10.31</v>
      </c>
      <c r="H23" s="110">
        <v>5.8940000000000001</v>
      </c>
      <c r="I23" s="110">
        <v>9.8420000000000005</v>
      </c>
      <c r="J23" s="110">
        <v>51.914999999999999</v>
      </c>
      <c r="K23" s="110">
        <v>78.5</v>
      </c>
      <c r="L23" s="110">
        <v>73.784999999999997</v>
      </c>
      <c r="M23" s="110">
        <v>380.09100000000001</v>
      </c>
      <c r="N23" s="110">
        <v>531.96199999999999</v>
      </c>
      <c r="O23" s="110">
        <v>1509.3340000000001</v>
      </c>
    </row>
    <row r="24" spans="1:15">
      <c r="A24" s="116">
        <v>1983</v>
      </c>
      <c r="B24" s="110">
        <v>231.501</v>
      </c>
      <c r="C24" s="110">
        <v>-1.7769999999999999</v>
      </c>
      <c r="D24" s="110">
        <v>347.66300000000001</v>
      </c>
      <c r="E24" s="110">
        <v>83.540999999999997</v>
      </c>
      <c r="F24" s="110">
        <v>43.3</v>
      </c>
      <c r="G24" s="110">
        <v>4.8390000000000004</v>
      </c>
      <c r="H24" s="110">
        <v>6.1710000000000003</v>
      </c>
      <c r="I24" s="110">
        <v>7.9960000000000004</v>
      </c>
      <c r="J24" s="110">
        <v>47.523000000000003</v>
      </c>
      <c r="K24" s="110">
        <v>59.363</v>
      </c>
      <c r="L24" s="110">
        <v>98.284999999999997</v>
      </c>
      <c r="M24" s="110">
        <v>351.01799999999997</v>
      </c>
      <c r="N24" s="110">
        <v>552.03599999999994</v>
      </c>
      <c r="O24" s="110">
        <v>1480.441</v>
      </c>
    </row>
    <row r="25" spans="1:15">
      <c r="A25" s="116">
        <v>1984</v>
      </c>
      <c r="B25" s="110">
        <v>264.04399999999998</v>
      </c>
      <c r="C25" s="110">
        <v>-1.306</v>
      </c>
      <c r="D25" s="110">
        <v>379.95699999999999</v>
      </c>
      <c r="E25" s="110">
        <v>87.983000000000004</v>
      </c>
      <c r="F25" s="110">
        <v>54.268000000000001</v>
      </c>
      <c r="G25" s="110">
        <v>3.15</v>
      </c>
      <c r="H25" s="110">
        <v>6.5810000000000004</v>
      </c>
      <c r="I25" s="110">
        <v>11.385999999999999</v>
      </c>
      <c r="J25" s="110">
        <v>51.646999999999998</v>
      </c>
      <c r="K25" s="110">
        <v>66.652000000000001</v>
      </c>
      <c r="L25" s="110">
        <v>96.790999999999997</v>
      </c>
      <c r="M25" s="110">
        <v>378.45699999999999</v>
      </c>
      <c r="N25" s="110">
        <v>586.29999999999995</v>
      </c>
      <c r="O25" s="110">
        <v>1607.452</v>
      </c>
    </row>
    <row r="26" spans="1:15">
      <c r="A26" s="116">
        <v>1985</v>
      </c>
      <c r="B26" s="110">
        <v>256.59100000000001</v>
      </c>
      <c r="C26" s="110">
        <v>-1.534</v>
      </c>
      <c r="D26" s="110">
        <v>360.66899999999998</v>
      </c>
      <c r="E26" s="110">
        <v>81.852000000000004</v>
      </c>
      <c r="F26" s="110">
        <v>54.222999999999999</v>
      </c>
      <c r="G26" s="110">
        <v>3.2450000000000001</v>
      </c>
      <c r="H26" s="110">
        <v>6.133</v>
      </c>
      <c r="I26" s="110">
        <v>15.52</v>
      </c>
      <c r="J26" s="110">
        <v>55.173999999999999</v>
      </c>
      <c r="K26" s="110">
        <v>56.069000000000003</v>
      </c>
      <c r="L26" s="110">
        <v>85.879000000000005</v>
      </c>
      <c r="M26" s="110">
        <v>358.09500000000003</v>
      </c>
      <c r="N26" s="110">
        <v>587.31899999999996</v>
      </c>
      <c r="O26" s="110">
        <v>1561.14</v>
      </c>
    </row>
    <row r="27" spans="1:15">
      <c r="A27" s="116">
        <v>1986</v>
      </c>
      <c r="B27" s="110">
        <v>247.059</v>
      </c>
      <c r="C27" s="110">
        <v>-1.9039999999999999</v>
      </c>
      <c r="D27" s="110">
        <v>340.92399999999998</v>
      </c>
      <c r="E27" s="110">
        <v>84.844999999999999</v>
      </c>
      <c r="F27" s="110">
        <v>52.024999999999999</v>
      </c>
      <c r="G27" s="110">
        <v>2.3490000000000002</v>
      </c>
      <c r="H27" s="110">
        <v>5.9969999999999999</v>
      </c>
      <c r="I27" s="110">
        <v>14.686</v>
      </c>
      <c r="J27" s="110">
        <v>55.753</v>
      </c>
      <c r="K27" s="110">
        <v>55.235999999999997</v>
      </c>
      <c r="L27" s="110">
        <v>92.816999999999993</v>
      </c>
      <c r="M27" s="110">
        <v>363.70699999999999</v>
      </c>
      <c r="N27" s="110">
        <v>569.54600000000005</v>
      </c>
      <c r="O27" s="110">
        <v>1519.3309999999999</v>
      </c>
    </row>
    <row r="28" spans="1:15">
      <c r="A28" s="116">
        <v>1987</v>
      </c>
      <c r="B28" s="110">
        <v>249.88200000000001</v>
      </c>
      <c r="C28" s="110">
        <v>0.98099999999999998</v>
      </c>
      <c r="D28" s="110">
        <v>373.87900000000002</v>
      </c>
      <c r="E28" s="110">
        <v>83.462000000000003</v>
      </c>
      <c r="F28" s="110">
        <v>51.499000000000002</v>
      </c>
      <c r="G28" s="110">
        <v>2.0720000000000001</v>
      </c>
      <c r="H28" s="110">
        <v>6.78</v>
      </c>
      <c r="I28" s="110">
        <v>14.647</v>
      </c>
      <c r="J28" s="110">
        <v>62.072000000000003</v>
      </c>
      <c r="K28" s="110">
        <v>43.624000000000002</v>
      </c>
      <c r="L28" s="110">
        <v>97.453999999999994</v>
      </c>
      <c r="M28" s="110">
        <v>361.61</v>
      </c>
      <c r="N28" s="110">
        <v>591.02</v>
      </c>
      <c r="O28" s="110">
        <v>1577.3720000000001</v>
      </c>
    </row>
    <row r="29" spans="1:15">
      <c r="A29" s="116">
        <v>1988</v>
      </c>
      <c r="B29" s="110">
        <v>264.66699999999997</v>
      </c>
      <c r="C29" s="110">
        <v>4.4960000000000004</v>
      </c>
      <c r="D29" s="110">
        <v>392.46199999999999</v>
      </c>
      <c r="E29" s="110">
        <v>83.292000000000002</v>
      </c>
      <c r="F29" s="110">
        <v>54.773000000000003</v>
      </c>
      <c r="G29" s="110">
        <v>2.19</v>
      </c>
      <c r="H29" s="110">
        <v>6.5380000000000003</v>
      </c>
      <c r="I29" s="110">
        <v>13.743</v>
      </c>
      <c r="J29" s="110">
        <v>64.8</v>
      </c>
      <c r="K29" s="110">
        <v>40.932000000000002</v>
      </c>
      <c r="L29" s="110">
        <v>113.82</v>
      </c>
      <c r="M29" s="110">
        <v>380.08800000000002</v>
      </c>
      <c r="N29" s="110">
        <v>614.72</v>
      </c>
      <c r="O29" s="110">
        <v>1656.433</v>
      </c>
    </row>
    <row r="30" spans="1:15">
      <c r="A30" s="116">
        <v>1989</v>
      </c>
      <c r="B30" s="110">
        <v>260.93599999999998</v>
      </c>
      <c r="C30" s="110">
        <v>3.456</v>
      </c>
      <c r="D30" s="110">
        <v>416.745</v>
      </c>
      <c r="E30" s="110">
        <v>83.980999999999995</v>
      </c>
      <c r="F30" s="110">
        <v>50.164999999999999</v>
      </c>
      <c r="G30" s="110">
        <v>2.161</v>
      </c>
      <c r="H30" s="110">
        <v>6.7060000000000004</v>
      </c>
      <c r="I30" s="110">
        <v>14.156000000000001</v>
      </c>
      <c r="J30" s="110">
        <v>63.375999999999998</v>
      </c>
      <c r="K30" s="110">
        <v>30.718</v>
      </c>
      <c r="L30" s="110">
        <v>112.738</v>
      </c>
      <c r="M30" s="110">
        <v>364.00200000000001</v>
      </c>
      <c r="N30" s="110">
        <v>642.01599999999996</v>
      </c>
      <c r="O30" s="110">
        <v>1687.155</v>
      </c>
    </row>
    <row r="31" spans="1:15">
      <c r="A31" s="116">
        <v>1990</v>
      </c>
      <c r="B31" s="110">
        <v>258.02699999999999</v>
      </c>
      <c r="C31" s="110">
        <v>0.54300000000000004</v>
      </c>
      <c r="D31" s="110">
        <v>435.07100000000003</v>
      </c>
      <c r="E31" s="110">
        <v>84.823999999999998</v>
      </c>
      <c r="F31" s="110">
        <v>44.771000000000001</v>
      </c>
      <c r="G31" s="110">
        <v>0.89800000000000002</v>
      </c>
      <c r="H31" s="110">
        <v>6.9009999999999998</v>
      </c>
      <c r="I31" s="110">
        <v>13.19</v>
      </c>
      <c r="J31" s="110">
        <v>68.582999999999998</v>
      </c>
      <c r="K31" s="110">
        <v>30.861999999999998</v>
      </c>
      <c r="L31" s="110">
        <v>119.05800000000001</v>
      </c>
      <c r="M31" s="110">
        <v>369.08600000000001</v>
      </c>
      <c r="N31" s="110">
        <v>636.351</v>
      </c>
      <c r="O31" s="110">
        <v>1699.079</v>
      </c>
    </row>
    <row r="32" spans="1:15">
      <c r="A32" s="116">
        <v>1991</v>
      </c>
      <c r="B32" s="110">
        <v>244.101</v>
      </c>
      <c r="C32" s="110">
        <v>1.101</v>
      </c>
      <c r="D32" s="110">
        <v>440.47399999999999</v>
      </c>
      <c r="E32" s="110">
        <v>79.457999999999998</v>
      </c>
      <c r="F32" s="110">
        <v>48.3</v>
      </c>
      <c r="G32" s="110">
        <v>0.83299999999999996</v>
      </c>
      <c r="H32" s="110">
        <v>6.1740000000000004</v>
      </c>
      <c r="I32" s="110">
        <v>13.779</v>
      </c>
      <c r="J32" s="110">
        <v>66.512</v>
      </c>
      <c r="K32" s="110">
        <v>25.045000000000002</v>
      </c>
      <c r="L32" s="110">
        <v>103.81100000000001</v>
      </c>
      <c r="M32" s="110">
        <v>343.91199999999998</v>
      </c>
      <c r="N32" s="110">
        <v>625.26</v>
      </c>
      <c r="O32" s="110">
        <v>1654.848</v>
      </c>
    </row>
    <row r="33" spans="1:15">
      <c r="A33" s="116">
        <v>1992</v>
      </c>
      <c r="B33" s="110">
        <v>235.65100000000001</v>
      </c>
      <c r="C33" s="110">
        <v>3.9359999999999999</v>
      </c>
      <c r="D33" s="110">
        <v>458.22399999999999</v>
      </c>
      <c r="E33" s="110">
        <v>81.605999999999995</v>
      </c>
      <c r="F33" s="110">
        <v>54.398000000000003</v>
      </c>
      <c r="G33" s="110">
        <v>0.71599999999999997</v>
      </c>
      <c r="H33" s="110">
        <v>6.2939999999999996</v>
      </c>
      <c r="I33" s="110">
        <v>13.882</v>
      </c>
      <c r="J33" s="110">
        <v>76.599999999999994</v>
      </c>
      <c r="K33" s="110">
        <v>29.021999999999998</v>
      </c>
      <c r="L33" s="110">
        <v>121.223</v>
      </c>
      <c r="M33" s="110">
        <v>383.74200000000002</v>
      </c>
      <c r="N33" s="110">
        <v>647.34199999999998</v>
      </c>
      <c r="O33" s="110">
        <v>1728.894</v>
      </c>
    </row>
    <row r="34" spans="1:15">
      <c r="A34" s="116">
        <v>1993</v>
      </c>
      <c r="B34" s="110">
        <v>233.25700000000001</v>
      </c>
      <c r="C34" s="110">
        <v>3.081</v>
      </c>
      <c r="D34" s="110">
        <v>465.87900000000002</v>
      </c>
      <c r="E34" s="110">
        <v>82.326999999999998</v>
      </c>
      <c r="F34" s="110">
        <v>53.384999999999998</v>
      </c>
      <c r="G34" s="110">
        <v>0.95499999999999996</v>
      </c>
      <c r="H34" s="110">
        <v>6.4089999999999998</v>
      </c>
      <c r="I34" s="110">
        <v>12.619</v>
      </c>
      <c r="J34" s="110">
        <v>69.647000000000006</v>
      </c>
      <c r="K34" s="110">
        <v>33.447000000000003</v>
      </c>
      <c r="L34" s="110">
        <v>110.91200000000001</v>
      </c>
      <c r="M34" s="110">
        <v>369.70100000000002</v>
      </c>
      <c r="N34" s="110">
        <v>653.82799999999997</v>
      </c>
      <c r="O34" s="110">
        <v>1725.7460000000001</v>
      </c>
    </row>
    <row r="35" spans="1:15">
      <c r="A35" s="116">
        <v>1994</v>
      </c>
      <c r="B35" s="110">
        <v>234.44800000000001</v>
      </c>
      <c r="C35" s="110">
        <v>6.63</v>
      </c>
      <c r="D35" s="110">
        <v>467.65899999999999</v>
      </c>
      <c r="E35" s="110">
        <v>81.805999999999997</v>
      </c>
      <c r="F35" s="110">
        <v>57</v>
      </c>
      <c r="G35" s="110">
        <v>1.238</v>
      </c>
      <c r="H35" s="110">
        <v>6.6989999999999998</v>
      </c>
      <c r="I35" s="110">
        <v>13.518000000000001</v>
      </c>
      <c r="J35" s="110">
        <v>69.441999999999993</v>
      </c>
      <c r="K35" s="110">
        <v>31.422000000000001</v>
      </c>
      <c r="L35" s="110">
        <v>119.435</v>
      </c>
      <c r="M35" s="110">
        <v>380.55900000000003</v>
      </c>
      <c r="N35" s="110">
        <v>666.24699999999996</v>
      </c>
      <c r="O35" s="110">
        <v>1755.5429999999999</v>
      </c>
    </row>
    <row r="36" spans="1:15">
      <c r="A36" s="116">
        <v>1995</v>
      </c>
      <c r="B36" s="110">
        <v>232.482</v>
      </c>
      <c r="C36" s="110">
        <v>6.9409999999999998</v>
      </c>
      <c r="D36" s="110">
        <v>491.89800000000002</v>
      </c>
      <c r="E36" s="110">
        <v>83.316000000000003</v>
      </c>
      <c r="F36" s="110">
        <v>57.055</v>
      </c>
      <c r="G36" s="110">
        <v>1.1299999999999999</v>
      </c>
      <c r="H36" s="110">
        <v>6.5839999999999996</v>
      </c>
      <c r="I36" s="110">
        <v>14.061</v>
      </c>
      <c r="J36" s="110">
        <v>69.263000000000005</v>
      </c>
      <c r="K36" s="110">
        <v>25.257000000000001</v>
      </c>
      <c r="L36" s="110">
        <v>111.2</v>
      </c>
      <c r="M36" s="110">
        <v>367.86599999999999</v>
      </c>
      <c r="N36" s="110">
        <v>657.72900000000004</v>
      </c>
      <c r="O36" s="110">
        <v>1756.915</v>
      </c>
    </row>
    <row r="37" spans="1:15">
      <c r="A37" s="116">
        <v>1996</v>
      </c>
      <c r="B37" s="110">
        <v>227.22800000000001</v>
      </c>
      <c r="C37" s="110">
        <v>2.593</v>
      </c>
      <c r="D37" s="110">
        <v>507.68599999999998</v>
      </c>
      <c r="E37" s="110">
        <v>87.432000000000002</v>
      </c>
      <c r="F37" s="110">
        <v>58.610999999999997</v>
      </c>
      <c r="G37" s="110">
        <v>1.339</v>
      </c>
      <c r="H37" s="110">
        <v>6.39</v>
      </c>
      <c r="I37" s="110">
        <v>14.095000000000001</v>
      </c>
      <c r="J37" s="110">
        <v>72.676000000000002</v>
      </c>
      <c r="K37" s="110">
        <v>25.145</v>
      </c>
      <c r="L37" s="110">
        <v>129.559</v>
      </c>
      <c r="M37" s="110">
        <v>395.24599999999998</v>
      </c>
      <c r="N37" s="110">
        <v>676.63800000000003</v>
      </c>
      <c r="O37" s="110">
        <v>1809.3910000000001</v>
      </c>
    </row>
    <row r="38" spans="1:15">
      <c r="A38" s="116">
        <v>1997</v>
      </c>
      <c r="B38" s="110">
        <v>223.75</v>
      </c>
      <c r="C38" s="110">
        <v>5.2789999999999999</v>
      </c>
      <c r="D38" s="110">
        <v>509.20100000000002</v>
      </c>
      <c r="E38" s="110">
        <v>88.623000000000005</v>
      </c>
      <c r="F38" s="110">
        <v>57.863</v>
      </c>
      <c r="G38" s="110">
        <v>1.377</v>
      </c>
      <c r="H38" s="110">
        <v>6.75</v>
      </c>
      <c r="I38" s="110">
        <v>14.906000000000001</v>
      </c>
      <c r="J38" s="110">
        <v>69.849999999999994</v>
      </c>
      <c r="K38" s="110">
        <v>21.8</v>
      </c>
      <c r="L38" s="110">
        <v>135.99799999999999</v>
      </c>
      <c r="M38" s="110">
        <v>397.16699999999997</v>
      </c>
      <c r="N38" s="110">
        <v>692.35299999999995</v>
      </c>
      <c r="O38" s="110">
        <v>1827.75</v>
      </c>
    </row>
    <row r="39" spans="1:15">
      <c r="A39" s="116">
        <v>1998</v>
      </c>
      <c r="B39" s="110">
        <v>218.82900000000001</v>
      </c>
      <c r="C39" s="110">
        <v>7.6260000000000003</v>
      </c>
      <c r="D39" s="110">
        <v>498.89299999999997</v>
      </c>
      <c r="E39" s="110">
        <v>89.072999999999993</v>
      </c>
      <c r="F39" s="110">
        <v>50.545000000000002</v>
      </c>
      <c r="G39" s="110">
        <v>1.615</v>
      </c>
      <c r="H39" s="110">
        <v>7.0659999999999998</v>
      </c>
      <c r="I39" s="110">
        <v>14.032</v>
      </c>
      <c r="J39" s="110">
        <v>80.754999999999995</v>
      </c>
      <c r="K39" s="110">
        <v>17.239999999999998</v>
      </c>
      <c r="L39" s="110">
        <v>120.881</v>
      </c>
      <c r="M39" s="110">
        <v>381.20800000000003</v>
      </c>
      <c r="N39" s="110">
        <v>704.17200000000003</v>
      </c>
      <c r="O39" s="110">
        <v>1810.7280000000001</v>
      </c>
    </row>
    <row r="40" spans="1:15">
      <c r="A40" s="116">
        <v>1999</v>
      </c>
      <c r="B40" s="110">
        <v>208.56800000000001</v>
      </c>
      <c r="C40" s="110">
        <v>6.5579999999999998</v>
      </c>
      <c r="D40" s="110">
        <v>479.62</v>
      </c>
      <c r="E40" s="110">
        <v>87.286000000000001</v>
      </c>
      <c r="F40" s="110">
        <v>58.691000000000003</v>
      </c>
      <c r="G40" s="110">
        <v>0.94</v>
      </c>
      <c r="H40" s="110">
        <v>7.14</v>
      </c>
      <c r="I40" s="110">
        <v>10.645</v>
      </c>
      <c r="J40" s="110">
        <v>88.025000000000006</v>
      </c>
      <c r="K40" s="110">
        <v>15.561999999999999</v>
      </c>
      <c r="L40" s="110">
        <v>123.252</v>
      </c>
      <c r="M40" s="110">
        <v>391.541</v>
      </c>
      <c r="N40" s="110">
        <v>702.84900000000005</v>
      </c>
      <c r="O40" s="110">
        <v>1789.135</v>
      </c>
    </row>
    <row r="41" spans="1:15">
      <c r="A41" s="116">
        <v>2000</v>
      </c>
      <c r="B41" s="110">
        <v>211.10499999999999</v>
      </c>
      <c r="C41" s="110">
        <v>7.43</v>
      </c>
      <c r="D41" s="110">
        <v>486.27499999999998</v>
      </c>
      <c r="E41" s="110">
        <v>89.218000000000004</v>
      </c>
      <c r="F41" s="110">
        <v>60.758000000000003</v>
      </c>
      <c r="G41" s="110">
        <v>1.145</v>
      </c>
      <c r="H41" s="110">
        <v>7.0330000000000004</v>
      </c>
      <c r="I41" s="110">
        <v>10.613</v>
      </c>
      <c r="J41" s="110">
        <v>74.884</v>
      </c>
      <c r="K41" s="110">
        <v>18.05</v>
      </c>
      <c r="L41" s="110">
        <v>110.919</v>
      </c>
      <c r="M41" s="110">
        <v>372.62</v>
      </c>
      <c r="N41" s="110">
        <v>717.35500000000002</v>
      </c>
      <c r="O41" s="110">
        <v>1794.7840000000001</v>
      </c>
    </row>
    <row r="42" spans="1:15">
      <c r="A42" s="116">
        <v>2001</v>
      </c>
      <c r="B42" s="110">
        <v>204.72399999999999</v>
      </c>
      <c r="C42" s="110">
        <v>3.3260000000000001</v>
      </c>
      <c r="D42" s="110">
        <v>444.12599999999998</v>
      </c>
      <c r="E42" s="110">
        <v>96.472999999999999</v>
      </c>
      <c r="F42" s="110">
        <v>52.848999999999997</v>
      </c>
      <c r="G42" s="110">
        <v>1.7</v>
      </c>
      <c r="H42" s="110">
        <v>6.444</v>
      </c>
      <c r="I42" s="110">
        <v>20.696000000000002</v>
      </c>
      <c r="J42" s="110">
        <v>80.67</v>
      </c>
      <c r="K42" s="110">
        <v>15.244999999999999</v>
      </c>
      <c r="L42" s="110">
        <v>129.346</v>
      </c>
      <c r="M42" s="110">
        <v>403.423</v>
      </c>
      <c r="N42" s="110">
        <v>665.88400000000001</v>
      </c>
      <c r="O42" s="110">
        <v>1721.4829999999999</v>
      </c>
    </row>
    <row r="43" spans="1:15">
      <c r="A43" s="116">
        <v>2002</v>
      </c>
      <c r="B43" s="110">
        <v>187.35900000000001</v>
      </c>
      <c r="C43" s="110">
        <v>6.9059999999999997</v>
      </c>
      <c r="D43" s="110">
        <v>452.91300000000001</v>
      </c>
      <c r="E43" s="110">
        <v>89.379000000000005</v>
      </c>
      <c r="F43" s="110">
        <v>53.798999999999999</v>
      </c>
      <c r="G43" s="110">
        <v>1.0109999999999999</v>
      </c>
      <c r="H43" s="110">
        <v>6.367</v>
      </c>
      <c r="I43" s="110">
        <v>21.664999999999999</v>
      </c>
      <c r="J43" s="110">
        <v>80.988</v>
      </c>
      <c r="K43" s="110">
        <v>14.259</v>
      </c>
      <c r="L43" s="110">
        <v>125.539</v>
      </c>
      <c r="M43" s="110">
        <v>393.00700000000001</v>
      </c>
      <c r="N43" s="110">
        <v>652.89200000000005</v>
      </c>
      <c r="O43" s="110">
        <v>1693.077</v>
      </c>
    </row>
    <row r="44" spans="1:15">
      <c r="A44" s="116">
        <v>2003</v>
      </c>
      <c r="B44" s="110">
        <v>189.232</v>
      </c>
      <c r="C44" s="110">
        <v>5.742</v>
      </c>
      <c r="D44" s="110">
        <v>434.93900000000002</v>
      </c>
      <c r="E44" s="110">
        <v>86.924999999999997</v>
      </c>
      <c r="F44" s="110">
        <v>49.95</v>
      </c>
      <c r="G44" s="110">
        <v>1.7649999999999999</v>
      </c>
      <c r="H44" s="110">
        <v>5.8869999999999996</v>
      </c>
      <c r="I44" s="110">
        <v>22.925999999999998</v>
      </c>
      <c r="J44" s="110">
        <v>79.314999999999998</v>
      </c>
      <c r="K44" s="110">
        <v>16.535</v>
      </c>
      <c r="L44" s="110">
        <v>138.25700000000001</v>
      </c>
      <c r="M44" s="110">
        <v>401.55900000000003</v>
      </c>
      <c r="N44" s="110">
        <v>670.82100000000003</v>
      </c>
      <c r="O44" s="110">
        <v>1702.2919999999999</v>
      </c>
    </row>
    <row r="45" spans="1:15">
      <c r="A45" s="116">
        <v>2004</v>
      </c>
      <c r="B45" s="110">
        <v>189.83500000000001</v>
      </c>
      <c r="C45" s="110">
        <v>15.659000000000001</v>
      </c>
      <c r="D45" s="110">
        <v>438.298</v>
      </c>
      <c r="E45" s="110">
        <v>90.245999999999995</v>
      </c>
      <c r="F45" s="110">
        <v>53.026000000000003</v>
      </c>
      <c r="G45" s="110">
        <v>2.0649999999999999</v>
      </c>
      <c r="H45" s="110">
        <v>5.9640000000000004</v>
      </c>
      <c r="I45" s="110">
        <v>25.966999999999999</v>
      </c>
      <c r="J45" s="110">
        <v>90.113</v>
      </c>
      <c r="K45" s="110">
        <v>18.655000000000001</v>
      </c>
      <c r="L45" s="110">
        <v>140.19399999999999</v>
      </c>
      <c r="M45" s="110">
        <v>426.22899999999998</v>
      </c>
      <c r="N45" s="110">
        <v>673.16499999999996</v>
      </c>
      <c r="O45" s="110">
        <v>1743.1859999999999</v>
      </c>
    </row>
    <row r="46" spans="1:15">
      <c r="A46" s="116">
        <v>2005</v>
      </c>
      <c r="B46" s="110">
        <v>182.286</v>
      </c>
      <c r="C46" s="110">
        <v>5.0229999999999997</v>
      </c>
      <c r="D46" s="110">
        <v>405.37799999999999</v>
      </c>
      <c r="E46" s="110">
        <v>93.805999999999997</v>
      </c>
      <c r="F46" s="110">
        <v>49.27</v>
      </c>
      <c r="G46" s="110">
        <v>2.86</v>
      </c>
      <c r="H46" s="110">
        <v>5.9329999999999998</v>
      </c>
      <c r="I46" s="110">
        <v>24.606000000000002</v>
      </c>
      <c r="J46" s="110">
        <v>85.962000000000003</v>
      </c>
      <c r="K46" s="110">
        <v>21.106000000000002</v>
      </c>
      <c r="L46" s="110">
        <v>139.661</v>
      </c>
      <c r="M46" s="110">
        <v>423.20400000000001</v>
      </c>
      <c r="N46" s="110">
        <v>671.24699999999996</v>
      </c>
      <c r="O46" s="110">
        <v>1687.1379999999999</v>
      </c>
    </row>
    <row r="47" spans="1:15">
      <c r="A47" s="116">
        <v>2006</v>
      </c>
      <c r="B47" s="110">
        <v>179.554</v>
      </c>
      <c r="C47" s="110">
        <v>6.9089999999999998</v>
      </c>
      <c r="D47" s="110">
        <v>407.46800000000002</v>
      </c>
      <c r="E47" s="110">
        <v>93.132999999999996</v>
      </c>
      <c r="F47" s="110">
        <v>48.470999999999997</v>
      </c>
      <c r="G47" s="110">
        <v>2.165</v>
      </c>
      <c r="H47" s="110">
        <v>5.78</v>
      </c>
      <c r="I47" s="110">
        <v>25.991</v>
      </c>
      <c r="J47" s="110">
        <v>85.176000000000002</v>
      </c>
      <c r="K47" s="110">
        <v>17.946999999999999</v>
      </c>
      <c r="L47" s="110">
        <v>150.881</v>
      </c>
      <c r="M47" s="110">
        <v>429.54399999999998</v>
      </c>
      <c r="N47" s="110">
        <v>649.18600000000004</v>
      </c>
      <c r="O47" s="110">
        <v>1672.662</v>
      </c>
    </row>
    <row r="48" spans="1:15">
      <c r="A48" s="116">
        <v>2007</v>
      </c>
      <c r="B48" s="110">
        <v>174.78800000000001</v>
      </c>
      <c r="C48" s="110">
        <v>2.863</v>
      </c>
      <c r="D48" s="110">
        <v>418.51299999999998</v>
      </c>
      <c r="E48" s="110">
        <v>92.611999999999995</v>
      </c>
      <c r="F48" s="110">
        <v>50.091000000000001</v>
      </c>
      <c r="G48" s="110">
        <v>0.98199999999999998</v>
      </c>
      <c r="H48" s="110">
        <v>5.9690000000000003</v>
      </c>
      <c r="I48" s="110">
        <v>20.917000000000002</v>
      </c>
      <c r="J48" s="110">
        <v>82.605000000000004</v>
      </c>
      <c r="K48" s="110">
        <v>14.494</v>
      </c>
      <c r="L48" s="110">
        <v>147.22999999999999</v>
      </c>
      <c r="M48" s="110">
        <v>414.90100000000001</v>
      </c>
      <c r="N48" s="110">
        <v>661.37</v>
      </c>
      <c r="O48" s="110">
        <v>1672.4349999999999</v>
      </c>
    </row>
    <row r="49" spans="1:15">
      <c r="A49" s="116">
        <v>2008</v>
      </c>
      <c r="B49" s="110">
        <v>168.06</v>
      </c>
      <c r="C49" s="110">
        <v>4.6340000000000003</v>
      </c>
      <c r="D49" s="110">
        <v>418.84399999999999</v>
      </c>
      <c r="E49" s="110">
        <v>99.403999999999996</v>
      </c>
      <c r="F49" s="110">
        <v>41.264000000000003</v>
      </c>
      <c r="G49" s="110">
        <v>0.28000000000000003</v>
      </c>
      <c r="H49" s="110">
        <v>5.5410000000000004</v>
      </c>
      <c r="I49" s="110">
        <v>16.509</v>
      </c>
      <c r="J49" s="110">
        <v>79.015000000000001</v>
      </c>
      <c r="K49" s="110">
        <v>14.577999999999999</v>
      </c>
      <c r="L49" s="110">
        <v>129.809</v>
      </c>
      <c r="M49" s="110">
        <v>386.4</v>
      </c>
      <c r="N49" s="110">
        <v>640.99400000000003</v>
      </c>
      <c r="O49" s="110">
        <v>1618.932</v>
      </c>
    </row>
    <row r="50" spans="1:15">
      <c r="A50" s="116">
        <v>2009</v>
      </c>
      <c r="B50" s="110">
        <v>130.792</v>
      </c>
      <c r="C50" s="110">
        <v>-2.706</v>
      </c>
      <c r="D50" s="110">
        <v>394.80799999999999</v>
      </c>
      <c r="E50" s="110">
        <v>79.063999999999993</v>
      </c>
      <c r="F50" s="110">
        <v>41.008000000000003</v>
      </c>
      <c r="G50" s="110">
        <v>0.32200000000000001</v>
      </c>
      <c r="H50" s="110">
        <v>4.9820000000000002</v>
      </c>
      <c r="I50" s="110">
        <v>16.015000000000001</v>
      </c>
      <c r="J50" s="110">
        <v>73.111999999999995</v>
      </c>
      <c r="K50" s="110">
        <v>9.7609999999999992</v>
      </c>
      <c r="L50" s="110">
        <v>111.176</v>
      </c>
      <c r="M50" s="110">
        <v>335.44</v>
      </c>
      <c r="N50" s="110">
        <v>550.05899999999997</v>
      </c>
      <c r="O50" s="110">
        <v>1408.393</v>
      </c>
    </row>
    <row r="51" spans="1:15">
      <c r="A51" s="116">
        <v>2010</v>
      </c>
      <c r="B51" s="110">
        <v>152.5</v>
      </c>
      <c r="C51" s="110">
        <v>-0.70099999999999996</v>
      </c>
      <c r="D51" s="110">
        <v>427.58100000000002</v>
      </c>
      <c r="E51" s="110">
        <v>85.378</v>
      </c>
      <c r="F51" s="110">
        <v>41.802</v>
      </c>
      <c r="G51" s="110">
        <v>0.53600000000000003</v>
      </c>
      <c r="H51" s="110">
        <v>5.032</v>
      </c>
      <c r="I51" s="110">
        <v>17.274000000000001</v>
      </c>
      <c r="J51" s="110">
        <v>66.966999999999999</v>
      </c>
      <c r="K51" s="110">
        <v>8.7899999999999991</v>
      </c>
      <c r="L51" s="110">
        <v>119.10899999999999</v>
      </c>
      <c r="M51" s="110">
        <v>344.88799999999998</v>
      </c>
      <c r="N51" s="110">
        <v>587.17100000000005</v>
      </c>
      <c r="O51" s="110">
        <v>1511.4369999999999</v>
      </c>
    </row>
    <row r="52" spans="1:15">
      <c r="A52" s="116">
        <v>2011</v>
      </c>
      <c r="B52" s="110">
        <v>145.839</v>
      </c>
      <c r="C52" s="110">
        <v>1.262</v>
      </c>
      <c r="D52" s="110">
        <v>438.07</v>
      </c>
      <c r="E52" s="110">
        <v>91.408000000000001</v>
      </c>
      <c r="F52" s="110">
        <v>38.448999999999998</v>
      </c>
      <c r="G52" s="110">
        <v>0.26500000000000001</v>
      </c>
      <c r="H52" s="110">
        <v>4.718</v>
      </c>
      <c r="I52" s="110">
        <v>16.88</v>
      </c>
      <c r="J52" s="110">
        <v>63.963999999999999</v>
      </c>
      <c r="K52" s="110">
        <v>9.8670000000000009</v>
      </c>
      <c r="L52" s="110">
        <v>118.056</v>
      </c>
      <c r="M52" s="110">
        <v>343.60599999999999</v>
      </c>
      <c r="N52" s="110">
        <v>573.58100000000002</v>
      </c>
      <c r="O52" s="110">
        <v>1502.3579999999999</v>
      </c>
    </row>
    <row r="53" spans="1:15">
      <c r="A53" s="116">
        <v>2012</v>
      </c>
      <c r="B53" s="110">
        <v>141.51499999999999</v>
      </c>
      <c r="C53" s="110">
        <v>0.45300000000000001</v>
      </c>
      <c r="D53" s="110">
        <v>455.36900000000003</v>
      </c>
      <c r="E53" s="110">
        <v>94.031000000000006</v>
      </c>
      <c r="F53" s="110">
        <v>41.703000000000003</v>
      </c>
      <c r="G53" s="110">
        <v>0.14699999999999999</v>
      </c>
      <c r="H53" s="110">
        <v>4.3819999999999997</v>
      </c>
      <c r="I53" s="110">
        <v>16.719000000000001</v>
      </c>
      <c r="J53" s="110">
        <v>69.162999999999997</v>
      </c>
      <c r="K53" s="110">
        <v>5.1109999999999998</v>
      </c>
      <c r="L53" s="110">
        <v>114.14400000000001</v>
      </c>
      <c r="M53" s="110">
        <v>345.399</v>
      </c>
      <c r="N53" s="110">
        <v>542.84</v>
      </c>
      <c r="O53" s="110">
        <v>1485.576</v>
      </c>
    </row>
    <row r="54" spans="1:15">
      <c r="A54" s="116">
        <v>2013</v>
      </c>
      <c r="B54" s="110">
        <v>144.58799999999999</v>
      </c>
      <c r="C54" s="110">
        <v>-1.98</v>
      </c>
      <c r="D54" s="110">
        <v>471.71499999999997</v>
      </c>
      <c r="E54" s="110">
        <v>93.701999999999998</v>
      </c>
      <c r="F54" s="110">
        <v>45.83</v>
      </c>
      <c r="G54" s="110">
        <v>0.108</v>
      </c>
      <c r="H54" s="110">
        <v>4.633</v>
      </c>
      <c r="I54" s="110">
        <v>17.321000000000002</v>
      </c>
      <c r="J54" s="110">
        <v>64.021000000000001</v>
      </c>
      <c r="K54" s="110">
        <v>3.5270000000000001</v>
      </c>
      <c r="L54" s="110">
        <v>119.629</v>
      </c>
      <c r="M54" s="110">
        <v>348.77</v>
      </c>
      <c r="N54" s="110">
        <v>542.11099999999999</v>
      </c>
      <c r="O54" s="110">
        <v>1505.204</v>
      </c>
    </row>
    <row r="55" spans="1:15">
      <c r="A55" s="116">
        <v>2014</v>
      </c>
      <c r="B55" s="110">
        <v>143.51400000000001</v>
      </c>
      <c r="C55" s="110">
        <v>-2.4510000000000001</v>
      </c>
      <c r="D55" s="110">
        <v>487.238</v>
      </c>
      <c r="E55" s="110">
        <v>101.114</v>
      </c>
      <c r="F55" s="110">
        <v>44.518999999999998</v>
      </c>
      <c r="G55" s="110">
        <v>0.20699999999999999</v>
      </c>
      <c r="H55" s="110">
        <v>4.8390000000000004</v>
      </c>
      <c r="I55" s="110">
        <v>13.83</v>
      </c>
      <c r="J55" s="110">
        <v>64.989999999999995</v>
      </c>
      <c r="K55" s="110">
        <v>2.968</v>
      </c>
      <c r="L55" s="110">
        <v>112.23099999999999</v>
      </c>
      <c r="M55" s="110">
        <v>344.697</v>
      </c>
      <c r="N55" s="110">
        <v>542.78099999999995</v>
      </c>
      <c r="O55" s="110">
        <v>1515.78</v>
      </c>
    </row>
    <row r="56" spans="1:15">
      <c r="A56" s="116">
        <v>2015</v>
      </c>
      <c r="B56" s="110">
        <v>129.47900000000001</v>
      </c>
      <c r="C56" s="110">
        <v>-2.0209999999999999</v>
      </c>
      <c r="D56" s="110">
        <v>486.09100000000001</v>
      </c>
      <c r="E56" s="110">
        <v>86.548000000000002</v>
      </c>
      <c r="F56" s="110">
        <v>48.203000000000003</v>
      </c>
      <c r="G56" s="110">
        <v>0.126</v>
      </c>
      <c r="H56" s="110">
        <v>5.2640000000000002</v>
      </c>
      <c r="I56" s="110">
        <v>16.962</v>
      </c>
      <c r="J56" s="110">
        <v>65.959999999999994</v>
      </c>
      <c r="K56" s="110">
        <v>2.476</v>
      </c>
      <c r="L56" s="110">
        <v>115.867</v>
      </c>
      <c r="M56" s="110">
        <v>341.40699999999998</v>
      </c>
      <c r="N56" s="110">
        <v>501.74400000000003</v>
      </c>
      <c r="O56" s="110">
        <v>1456.7</v>
      </c>
    </row>
    <row r="57" spans="1:15">
      <c r="A57" s="116">
        <v>2016</v>
      </c>
      <c r="B57" s="110">
        <v>113.26600000000001</v>
      </c>
      <c r="C57" s="110">
        <v>-2.1749999999999998</v>
      </c>
      <c r="D57" s="110">
        <v>495.786</v>
      </c>
      <c r="E57" s="110">
        <v>85.558999999999997</v>
      </c>
      <c r="F57" s="110">
        <v>45.786999999999999</v>
      </c>
      <c r="G57" s="110">
        <v>0.16600000000000001</v>
      </c>
      <c r="H57" s="110">
        <v>5.0049999999999999</v>
      </c>
      <c r="I57" s="110">
        <v>17.228000000000002</v>
      </c>
      <c r="J57" s="110">
        <v>64.914000000000001</v>
      </c>
      <c r="K57" s="110">
        <v>3.8330000000000002</v>
      </c>
      <c r="L57" s="110">
        <v>123.898</v>
      </c>
      <c r="M57" s="110">
        <v>346.39100000000002</v>
      </c>
      <c r="N57" s="110">
        <v>472.46100000000001</v>
      </c>
      <c r="O57" s="110">
        <v>1425.7280000000001</v>
      </c>
    </row>
    <row r="58" spans="1:15">
      <c r="A58" s="116">
        <v>2017</v>
      </c>
      <c r="B58" s="110">
        <v>112.20399999999999</v>
      </c>
      <c r="C58" s="110">
        <v>-3.2509999999999999</v>
      </c>
      <c r="D58" s="110">
        <v>508.52699999999999</v>
      </c>
      <c r="E58" s="110">
        <v>89.128</v>
      </c>
      <c r="F58" s="110">
        <v>47.762</v>
      </c>
      <c r="G58" s="110">
        <v>8.2000000000000003E-2</v>
      </c>
      <c r="H58" s="110">
        <v>4.625</v>
      </c>
      <c r="I58" s="110">
        <v>17.382000000000001</v>
      </c>
      <c r="J58" s="110">
        <v>60.682000000000002</v>
      </c>
      <c r="K58" s="110">
        <v>3.6520000000000001</v>
      </c>
      <c r="L58" s="110">
        <v>130.46299999999999</v>
      </c>
      <c r="M58" s="110">
        <v>353.77600000000001</v>
      </c>
      <c r="N58" s="110">
        <v>460.67200000000003</v>
      </c>
      <c r="O58" s="110">
        <v>1431.9280000000001</v>
      </c>
    </row>
    <row r="59" spans="1:15">
      <c r="A59" s="116">
        <v>2018</v>
      </c>
      <c r="B59" s="110">
        <v>110.654</v>
      </c>
      <c r="C59" s="110">
        <v>-2.9159999999999999</v>
      </c>
      <c r="D59" s="110">
        <v>531.86300000000006</v>
      </c>
      <c r="E59" s="110">
        <v>92.727999999999994</v>
      </c>
      <c r="F59" s="110">
        <v>53.962000000000003</v>
      </c>
      <c r="G59" s="110">
        <v>0.11899999999999999</v>
      </c>
      <c r="H59" s="110">
        <v>4.5179999999999998</v>
      </c>
      <c r="I59" s="110">
        <v>17.713000000000001</v>
      </c>
      <c r="J59" s="110">
        <v>62.313000000000002</v>
      </c>
      <c r="K59" s="110">
        <v>3.169</v>
      </c>
      <c r="L59" s="110">
        <v>127.146</v>
      </c>
      <c r="M59" s="110">
        <v>361.66800000000001</v>
      </c>
      <c r="N59" s="110">
        <v>457.44900000000001</v>
      </c>
      <c r="O59" s="110">
        <v>1458.7180000000001</v>
      </c>
    </row>
    <row r="60" spans="1:15">
      <c r="A60" s="116">
        <v>2019</v>
      </c>
      <c r="B60" s="110">
        <v>104.72</v>
      </c>
      <c r="C60" s="110">
        <v>-2.4009999999999998</v>
      </c>
      <c r="D60" s="110">
        <v>540.29499999999996</v>
      </c>
      <c r="E60" s="110">
        <v>89.201999999999998</v>
      </c>
      <c r="F60" s="110">
        <v>59.481000000000002</v>
      </c>
      <c r="G60" s="110">
        <v>0.104</v>
      </c>
      <c r="H60" s="110">
        <v>4.3819999999999997</v>
      </c>
      <c r="I60" s="110">
        <v>17.510000000000002</v>
      </c>
      <c r="J60" s="110">
        <v>59.704999999999998</v>
      </c>
      <c r="K60" s="110">
        <v>2.9910000000000001</v>
      </c>
      <c r="L60" s="110">
        <v>130.804</v>
      </c>
      <c r="M60" s="110">
        <v>364.17700000000002</v>
      </c>
      <c r="N60" s="110">
        <v>425.42700000000002</v>
      </c>
      <c r="O60" s="110">
        <v>1432.2190000000001</v>
      </c>
    </row>
    <row r="61" spans="1:15">
      <c r="A61" s="116">
        <v>2020</v>
      </c>
      <c r="B61" s="110">
        <v>88.126000000000005</v>
      </c>
      <c r="C61" s="110">
        <v>-1.4710000000000001</v>
      </c>
      <c r="D61" s="110">
        <v>526.00900000000001</v>
      </c>
      <c r="E61" s="110">
        <v>79.003</v>
      </c>
      <c r="F61" s="110">
        <v>60.219000000000001</v>
      </c>
      <c r="G61" s="110">
        <v>0.221</v>
      </c>
      <c r="H61" s="110">
        <v>4.1139999999999999</v>
      </c>
      <c r="I61" s="110">
        <v>17.672000000000001</v>
      </c>
      <c r="J61" s="110">
        <v>49.088000000000001</v>
      </c>
      <c r="K61" s="110">
        <v>2.3380000000000001</v>
      </c>
      <c r="L61" s="110">
        <v>122.979</v>
      </c>
      <c r="M61" s="110">
        <v>335.63499999999999</v>
      </c>
      <c r="N61" s="110">
        <v>374.12</v>
      </c>
      <c r="O61" s="110">
        <v>1322.4179999999999</v>
      </c>
    </row>
    <row r="62" spans="1:15">
      <c r="A62" s="116">
        <v>2021</v>
      </c>
      <c r="B62" s="110">
        <v>97.135999999999996</v>
      </c>
      <c r="C62" s="110">
        <v>-5.5419999999999998</v>
      </c>
      <c r="D62" s="110">
        <v>537.67600000000004</v>
      </c>
      <c r="E62" s="110">
        <v>87.748000000000005</v>
      </c>
      <c r="F62" s="110">
        <v>66.286000000000001</v>
      </c>
      <c r="G62" s="110">
        <v>0.106</v>
      </c>
      <c r="H62" s="110">
        <v>4.2030000000000003</v>
      </c>
      <c r="I62" s="110">
        <v>17.344000000000001</v>
      </c>
      <c r="J62" s="110">
        <v>51.046999999999997</v>
      </c>
      <c r="K62" s="110">
        <v>3.3519999999999999</v>
      </c>
      <c r="L62" s="110">
        <v>116.05500000000001</v>
      </c>
      <c r="M62" s="110">
        <v>346.14100000000002</v>
      </c>
      <c r="N62" s="110">
        <v>407.81599999999997</v>
      </c>
      <c r="O62" s="110">
        <v>1383.2270000000001</v>
      </c>
    </row>
    <row r="63" spans="1:15">
      <c r="A63" s="116">
        <v>2022</v>
      </c>
      <c r="B63" s="110">
        <v>92.611999999999995</v>
      </c>
      <c r="C63" s="110">
        <v>-6.383</v>
      </c>
      <c r="D63" s="110">
        <v>549.92399999999998</v>
      </c>
      <c r="E63" s="110">
        <v>87.241</v>
      </c>
      <c r="F63" s="110">
        <v>67.935000000000002</v>
      </c>
      <c r="G63" s="110">
        <v>6.8000000000000005E-2</v>
      </c>
      <c r="H63" s="110">
        <v>4.4729999999999999</v>
      </c>
      <c r="I63" s="110">
        <v>17.253</v>
      </c>
      <c r="J63" s="110">
        <v>48.482999999999997</v>
      </c>
      <c r="K63" s="110">
        <v>3.61</v>
      </c>
      <c r="L63" s="110">
        <v>128.751</v>
      </c>
      <c r="M63" s="110">
        <v>357.81299999999999</v>
      </c>
      <c r="N63" s="110">
        <v>396.73200000000003</v>
      </c>
      <c r="O63" s="110">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2385</v>
      </c>
      <c r="C1" s="27" t="s">
        <v>1928</v>
      </c>
      <c r="D1" s="27" t="s">
        <v>1890</v>
      </c>
      <c r="E1" s="27" t="s">
        <v>2370</v>
      </c>
      <c r="F1" s="27" t="s">
        <v>2371</v>
      </c>
      <c r="G1" s="27" t="s">
        <v>2372</v>
      </c>
      <c r="H1" s="27" t="s">
        <v>2385</v>
      </c>
      <c r="I1" s="27" t="s">
        <v>2381</v>
      </c>
      <c r="J1" s="27" t="s">
        <v>2377</v>
      </c>
      <c r="K1" s="27" t="s">
        <v>1899</v>
      </c>
      <c r="L1" s="27" t="s">
        <v>1899</v>
      </c>
      <c r="M1" s="27" t="s">
        <v>2379</v>
      </c>
    </row>
    <row r="2" spans="1:13" s="27" customFormat="1" ht="23.25" customHeight="1">
      <c r="A2" s="111" t="s">
        <v>2281</v>
      </c>
      <c r="B2" s="110"/>
      <c r="C2" s="110"/>
      <c r="D2" s="110"/>
      <c r="E2" s="110"/>
      <c r="F2" s="110"/>
      <c r="G2" s="110"/>
      <c r="H2" s="110"/>
      <c r="I2" s="110"/>
      <c r="J2" s="110"/>
      <c r="K2" s="110"/>
      <c r="L2" s="110"/>
      <c r="M2" s="110"/>
    </row>
    <row r="3" spans="1:13" ht="18.75">
      <c r="A3" s="112" t="s">
        <v>7163</v>
      </c>
      <c r="B3" s="110"/>
      <c r="C3" s="110"/>
      <c r="D3" s="110"/>
      <c r="E3" s="110"/>
      <c r="F3" s="110"/>
      <c r="G3" s="110"/>
      <c r="H3" s="110"/>
      <c r="I3" s="110"/>
      <c r="J3" s="110"/>
      <c r="K3" s="110"/>
      <c r="L3" s="110"/>
      <c r="M3" s="110"/>
    </row>
    <row r="4" spans="1:13">
      <c r="A4"/>
      <c r="B4"/>
      <c r="C4"/>
      <c r="D4"/>
      <c r="E4"/>
      <c r="F4"/>
      <c r="G4"/>
      <c r="H4"/>
      <c r="I4"/>
      <c r="J4"/>
      <c r="K4"/>
      <c r="L4"/>
      <c r="M4"/>
    </row>
    <row r="5" spans="1:13">
      <c r="A5" s="113" t="s">
        <v>7164</v>
      </c>
      <c r="B5" s="110"/>
      <c r="C5" s="110"/>
      <c r="D5" s="110"/>
      <c r="E5" s="110"/>
      <c r="F5" s="110"/>
      <c r="G5" s="110"/>
      <c r="H5" s="110"/>
      <c r="I5" s="110"/>
      <c r="J5" s="110"/>
      <c r="K5" s="110"/>
      <c r="L5" s="110"/>
      <c r="M5" s="110"/>
    </row>
    <row r="6" spans="1:13">
      <c r="A6"/>
      <c r="B6"/>
      <c r="C6"/>
      <c r="D6"/>
      <c r="E6"/>
      <c r="F6"/>
      <c r="G6"/>
      <c r="H6"/>
      <c r="I6"/>
      <c r="J6"/>
      <c r="K6"/>
      <c r="L6"/>
      <c r="M6"/>
    </row>
    <row r="7" spans="1:13">
      <c r="A7" s="110" t="s">
        <v>7165</v>
      </c>
      <c r="B7" s="110"/>
      <c r="C7" s="110"/>
      <c r="D7" s="110"/>
      <c r="E7" s="110"/>
      <c r="F7" s="110"/>
      <c r="G7" s="110"/>
      <c r="H7" s="110"/>
      <c r="I7" s="110"/>
      <c r="J7" s="110"/>
      <c r="K7" s="110"/>
      <c r="L7" s="110"/>
      <c r="M7" s="110"/>
    </row>
    <row r="8" spans="1:13">
      <c r="A8" s="110" t="s">
        <v>7166</v>
      </c>
      <c r="B8" s="110"/>
      <c r="C8" s="110"/>
      <c r="D8" s="110"/>
      <c r="E8" s="110"/>
      <c r="F8" s="110"/>
      <c r="G8" s="110"/>
      <c r="H8" s="110"/>
      <c r="I8" s="110"/>
      <c r="J8" s="110"/>
      <c r="K8" s="110"/>
      <c r="L8" s="110"/>
      <c r="M8" s="110"/>
    </row>
    <row r="9" spans="1:13">
      <c r="A9"/>
      <c r="B9"/>
      <c r="C9"/>
      <c r="D9"/>
      <c r="E9"/>
      <c r="F9"/>
      <c r="G9"/>
      <c r="H9"/>
      <c r="I9"/>
      <c r="J9"/>
      <c r="K9"/>
      <c r="L9"/>
      <c r="M9"/>
    </row>
    <row r="10" spans="1:13" ht="15.75">
      <c r="A10" s="114" t="s">
        <v>2336</v>
      </c>
      <c r="B10" s="110"/>
      <c r="C10" s="110"/>
      <c r="D10" s="110"/>
      <c r="E10" s="110"/>
      <c r="F10" s="110"/>
      <c r="G10" s="110"/>
      <c r="H10" s="110"/>
      <c r="I10" s="110"/>
      <c r="J10" s="110"/>
      <c r="K10" s="110"/>
      <c r="L10" s="110"/>
      <c r="M10" s="110"/>
    </row>
    <row r="11" spans="1:13">
      <c r="A11"/>
      <c r="B11"/>
      <c r="C11"/>
      <c r="D11"/>
      <c r="E11"/>
      <c r="F11"/>
      <c r="G11"/>
      <c r="H11"/>
      <c r="I11"/>
      <c r="J11"/>
      <c r="K11"/>
      <c r="L11"/>
      <c r="M11"/>
    </row>
    <row r="12" spans="1:13">
      <c r="A12" s="115" t="s">
        <v>2283</v>
      </c>
      <c r="B12" s="115" t="s">
        <v>2337</v>
      </c>
      <c r="C12" s="115" t="s">
        <v>2338</v>
      </c>
      <c r="D12" s="115" t="s">
        <v>2339</v>
      </c>
      <c r="E12" s="115" t="s">
        <v>2340</v>
      </c>
      <c r="F12" s="115" t="s">
        <v>2341</v>
      </c>
      <c r="G12" s="115" t="s">
        <v>2342</v>
      </c>
      <c r="H12" s="115" t="s">
        <v>2343</v>
      </c>
      <c r="I12" s="115" t="s">
        <v>2344</v>
      </c>
      <c r="J12" s="115" t="s">
        <v>2345</v>
      </c>
      <c r="K12" s="115" t="s">
        <v>2346</v>
      </c>
      <c r="L12" s="115" t="s">
        <v>2347</v>
      </c>
      <c r="M12" s="115" t="s">
        <v>2348</v>
      </c>
    </row>
    <row r="13" spans="1:13">
      <c r="A13" s="115"/>
      <c r="B13" s="115" t="s">
        <v>2298</v>
      </c>
      <c r="C13" s="115" t="s">
        <v>2298</v>
      </c>
      <c r="D13" s="115" t="s">
        <v>2298</v>
      </c>
      <c r="E13" s="115" t="s">
        <v>2298</v>
      </c>
      <c r="F13" s="115" t="s">
        <v>2298</v>
      </c>
      <c r="G13" s="115" t="s">
        <v>2298</v>
      </c>
      <c r="H13" s="115" t="s">
        <v>2298</v>
      </c>
      <c r="I13" s="115" t="s">
        <v>2298</v>
      </c>
      <c r="J13" s="115" t="s">
        <v>2298</v>
      </c>
      <c r="K13" s="115" t="s">
        <v>2298</v>
      </c>
      <c r="L13" s="115" t="s">
        <v>2298</v>
      </c>
      <c r="M13" s="115" t="s">
        <v>2298</v>
      </c>
    </row>
    <row r="14" spans="1:13">
      <c r="A14" s="116">
        <v>1973</v>
      </c>
      <c r="B14" s="110">
        <v>0.248</v>
      </c>
      <c r="C14" s="110">
        <v>39.366999999999997</v>
      </c>
      <c r="D14" s="110">
        <v>5.7690000000000001</v>
      </c>
      <c r="E14" s="110">
        <v>164.333</v>
      </c>
      <c r="F14" s="110">
        <v>3.1120000000000001</v>
      </c>
      <c r="G14" s="110">
        <v>151.601</v>
      </c>
      <c r="H14" s="110">
        <v>6.0510000000000002</v>
      </c>
      <c r="I14" s="110">
        <v>887.01099999999997</v>
      </c>
      <c r="J14" s="110">
        <v>54.616999999999997</v>
      </c>
      <c r="K14" s="110">
        <v>1272.4939999999999</v>
      </c>
      <c r="L14" s="110">
        <v>2.3180000000000001</v>
      </c>
      <c r="M14" s="110">
        <v>1314.4259999999999</v>
      </c>
    </row>
    <row r="15" spans="1:13">
      <c r="A15" s="116">
        <v>1974</v>
      </c>
      <c r="B15" s="110">
        <v>0.17</v>
      </c>
      <c r="C15" s="110">
        <v>36.298000000000002</v>
      </c>
      <c r="D15" s="110">
        <v>5.6589999999999998</v>
      </c>
      <c r="E15" s="110">
        <v>162.87799999999999</v>
      </c>
      <c r="F15" s="110">
        <v>2.87</v>
      </c>
      <c r="G15" s="110">
        <v>142.34200000000001</v>
      </c>
      <c r="H15" s="110">
        <v>5.7949999999999999</v>
      </c>
      <c r="I15" s="110">
        <v>870.02300000000002</v>
      </c>
      <c r="J15" s="110">
        <v>52.317999999999998</v>
      </c>
      <c r="K15" s="110">
        <v>1241.886</v>
      </c>
      <c r="L15" s="110">
        <v>2.089</v>
      </c>
      <c r="M15" s="110">
        <v>1280.443</v>
      </c>
    </row>
    <row r="16" spans="1:13">
      <c r="A16" s="116">
        <v>1975</v>
      </c>
      <c r="B16" s="110">
        <v>5.0999999999999997E-2</v>
      </c>
      <c r="C16" s="110">
        <v>31.515999999999998</v>
      </c>
      <c r="D16" s="110">
        <v>4.9089999999999998</v>
      </c>
      <c r="E16" s="110">
        <v>156.863</v>
      </c>
      <c r="F16" s="110">
        <v>2.714</v>
      </c>
      <c r="G16" s="110">
        <v>144.33500000000001</v>
      </c>
      <c r="H16" s="110">
        <v>5.7320000000000002</v>
      </c>
      <c r="I16" s="110">
        <v>889.16399999999999</v>
      </c>
      <c r="J16" s="110">
        <v>53.396999999999998</v>
      </c>
      <c r="K16" s="110">
        <v>1257.114</v>
      </c>
      <c r="L16" s="110">
        <v>2.1190000000000002</v>
      </c>
      <c r="M16" s="110">
        <v>1290.8009999999999</v>
      </c>
    </row>
    <row r="17" spans="1:13">
      <c r="A17" s="116">
        <v>1976</v>
      </c>
      <c r="B17" s="110">
        <v>2.5999999999999999E-2</v>
      </c>
      <c r="C17" s="110">
        <v>29.614999999999998</v>
      </c>
      <c r="D17" s="110">
        <v>4.6630000000000003</v>
      </c>
      <c r="E17" s="110">
        <v>169.22800000000001</v>
      </c>
      <c r="F17" s="110">
        <v>2.96</v>
      </c>
      <c r="G17" s="110">
        <v>142.40799999999999</v>
      </c>
      <c r="H17" s="110">
        <v>6.367</v>
      </c>
      <c r="I17" s="110">
        <v>933.46100000000001</v>
      </c>
      <c r="J17" s="110">
        <v>61.862000000000002</v>
      </c>
      <c r="K17" s="110">
        <v>1320.9490000000001</v>
      </c>
      <c r="L17" s="110">
        <v>2.149</v>
      </c>
      <c r="M17" s="110">
        <v>1352.7380000000001</v>
      </c>
    </row>
    <row r="18" spans="1:13">
      <c r="A18" s="116">
        <v>1977</v>
      </c>
      <c r="B18" s="110">
        <v>1.9E-2</v>
      </c>
      <c r="C18" s="110">
        <v>28.768999999999998</v>
      </c>
      <c r="D18" s="110">
        <v>4.8620000000000001</v>
      </c>
      <c r="E18" s="110">
        <v>184.05699999999999</v>
      </c>
      <c r="F18" s="110">
        <v>3.1469999999999998</v>
      </c>
      <c r="G18" s="110">
        <v>148.69900000000001</v>
      </c>
      <c r="H18" s="110">
        <v>6.3609999999999998</v>
      </c>
      <c r="I18" s="110">
        <v>958.83100000000002</v>
      </c>
      <c r="J18" s="110">
        <v>68.221000000000004</v>
      </c>
      <c r="K18" s="110">
        <v>1374.1790000000001</v>
      </c>
      <c r="L18" s="110">
        <v>2.2629999999999999</v>
      </c>
      <c r="M18" s="110">
        <v>1405.23</v>
      </c>
    </row>
    <row r="19" spans="1:13">
      <c r="A19" s="116">
        <v>1978</v>
      </c>
      <c r="B19" s="110">
        <v>0</v>
      </c>
      <c r="C19" s="110">
        <v>28.565000000000001</v>
      </c>
      <c r="D19" s="110">
        <v>4.9400000000000004</v>
      </c>
      <c r="E19" s="110">
        <v>198.155</v>
      </c>
      <c r="F19" s="110">
        <v>3.3929999999999998</v>
      </c>
      <c r="G19" s="110">
        <v>152.102</v>
      </c>
      <c r="H19" s="110">
        <v>6.8319999999999999</v>
      </c>
      <c r="I19" s="110">
        <v>991.81399999999996</v>
      </c>
      <c r="J19" s="110">
        <v>74.323999999999998</v>
      </c>
      <c r="K19" s="110">
        <v>1431.56</v>
      </c>
      <c r="L19" s="110">
        <v>2.109</v>
      </c>
      <c r="M19" s="110">
        <v>1462.2339999999999</v>
      </c>
    </row>
    <row r="20" spans="1:13">
      <c r="A20" s="116">
        <v>1979</v>
      </c>
      <c r="B20" s="110">
        <v>0</v>
      </c>
      <c r="C20" s="110">
        <v>32.426000000000002</v>
      </c>
      <c r="D20" s="110">
        <v>4.8609999999999998</v>
      </c>
      <c r="E20" s="110">
        <v>214.85599999999999</v>
      </c>
      <c r="F20" s="110">
        <v>1.3680000000000001</v>
      </c>
      <c r="G20" s="110">
        <v>155.47200000000001</v>
      </c>
      <c r="H20" s="110">
        <v>7.149</v>
      </c>
      <c r="I20" s="110">
        <v>941.59199999999998</v>
      </c>
      <c r="J20" s="110">
        <v>92.225999999999999</v>
      </c>
      <c r="K20" s="110">
        <v>1417.5239999999999</v>
      </c>
      <c r="L20" s="110">
        <v>2.16</v>
      </c>
      <c r="M20" s="110">
        <v>1452.11</v>
      </c>
    </row>
    <row r="21" spans="1:13">
      <c r="A21" s="116">
        <v>1980</v>
      </c>
      <c r="B21" s="110">
        <v>0</v>
      </c>
      <c r="C21" s="110">
        <v>34.444000000000003</v>
      </c>
      <c r="D21" s="110">
        <v>4.4489999999999998</v>
      </c>
      <c r="E21" s="110">
        <v>206.697</v>
      </c>
      <c r="F21" s="110">
        <v>1.1100000000000001</v>
      </c>
      <c r="G21" s="110">
        <v>155.02600000000001</v>
      </c>
      <c r="H21" s="110">
        <v>6.3659999999999997</v>
      </c>
      <c r="I21" s="110">
        <v>881.85799999999995</v>
      </c>
      <c r="J21" s="110">
        <v>105.01600000000001</v>
      </c>
      <c r="K21" s="110">
        <v>1360.5219999999999</v>
      </c>
      <c r="L21" s="110">
        <v>2.4020000000000001</v>
      </c>
      <c r="M21" s="110">
        <v>1397.3679999999999</v>
      </c>
    </row>
    <row r="22" spans="1:13">
      <c r="A22" s="116">
        <v>1981</v>
      </c>
      <c r="B22" s="110">
        <v>0</v>
      </c>
      <c r="C22" s="110">
        <v>34.896000000000001</v>
      </c>
      <c r="D22" s="110">
        <v>3.89</v>
      </c>
      <c r="E22" s="110">
        <v>214.57300000000001</v>
      </c>
      <c r="F22" s="110">
        <v>2.137</v>
      </c>
      <c r="G22" s="110">
        <v>146.405</v>
      </c>
      <c r="H22" s="110">
        <v>6.1050000000000004</v>
      </c>
      <c r="I22" s="110">
        <v>881.60500000000002</v>
      </c>
      <c r="J22" s="110">
        <v>91.534999999999997</v>
      </c>
      <c r="K22" s="110">
        <v>1346.251</v>
      </c>
      <c r="L22" s="110">
        <v>2.3140000000000001</v>
      </c>
      <c r="M22" s="110">
        <v>1383.461</v>
      </c>
    </row>
    <row r="23" spans="1:13">
      <c r="A23" s="116">
        <v>1982</v>
      </c>
      <c r="B23" s="110">
        <v>0</v>
      </c>
      <c r="C23" s="110">
        <v>32.433</v>
      </c>
      <c r="D23" s="110">
        <v>3.2480000000000002</v>
      </c>
      <c r="E23" s="110">
        <v>206.304</v>
      </c>
      <c r="F23" s="110">
        <v>2.1440000000000001</v>
      </c>
      <c r="G23" s="110">
        <v>147.17699999999999</v>
      </c>
      <c r="H23" s="110">
        <v>5.5670000000000002</v>
      </c>
      <c r="I23" s="110">
        <v>876.83900000000006</v>
      </c>
      <c r="J23" s="110">
        <v>76.581999999999994</v>
      </c>
      <c r="K23" s="110">
        <v>1317.8620000000001</v>
      </c>
      <c r="L23" s="110">
        <v>2.3029999999999999</v>
      </c>
      <c r="M23" s="110">
        <v>1352.598</v>
      </c>
    </row>
    <row r="24" spans="1:13">
      <c r="A24" s="116">
        <v>1983</v>
      </c>
      <c r="B24" s="110">
        <v>0</v>
      </c>
      <c r="C24" s="110">
        <v>26.779</v>
      </c>
      <c r="D24" s="110">
        <v>3.2959999999999998</v>
      </c>
      <c r="E24" s="110">
        <v>214.87299999999999</v>
      </c>
      <c r="F24" s="110">
        <v>2.5459999999999998</v>
      </c>
      <c r="G24" s="110">
        <v>152.29</v>
      </c>
      <c r="H24" s="110">
        <v>5.8289999999999997</v>
      </c>
      <c r="I24" s="110">
        <v>888.95399999999995</v>
      </c>
      <c r="J24" s="110">
        <v>61.652999999999999</v>
      </c>
      <c r="K24" s="110">
        <v>1329.441</v>
      </c>
      <c r="L24" s="110">
        <v>2.6429999999999998</v>
      </c>
      <c r="M24" s="110">
        <v>1358.8620000000001</v>
      </c>
    </row>
    <row r="25" spans="1:13">
      <c r="A25" s="116">
        <v>1984</v>
      </c>
      <c r="B25" s="110">
        <v>0</v>
      </c>
      <c r="C25" s="110">
        <v>28.866</v>
      </c>
      <c r="D25" s="110">
        <v>3.0339999999999998</v>
      </c>
      <c r="E25" s="110">
        <v>218.012</v>
      </c>
      <c r="F25" s="110">
        <v>2.68</v>
      </c>
      <c r="G25" s="110">
        <v>171.696</v>
      </c>
      <c r="H25" s="110">
        <v>6.2160000000000002</v>
      </c>
      <c r="I25" s="110">
        <v>897.33399999999995</v>
      </c>
      <c r="J25" s="110">
        <v>60.591000000000001</v>
      </c>
      <c r="K25" s="110">
        <v>1359.5619999999999</v>
      </c>
      <c r="L25" s="110">
        <v>2.931</v>
      </c>
      <c r="M25" s="110">
        <v>1391.3589999999999</v>
      </c>
    </row>
    <row r="26" spans="1:13">
      <c r="A26" s="116">
        <v>1985</v>
      </c>
      <c r="B26" s="110">
        <v>0</v>
      </c>
      <c r="C26" s="110">
        <v>27.527999999999999</v>
      </c>
      <c r="D26" s="110">
        <v>3.4790000000000001</v>
      </c>
      <c r="E26" s="110">
        <v>234.44800000000001</v>
      </c>
      <c r="F26" s="110">
        <v>1.859</v>
      </c>
      <c r="G26" s="110">
        <v>177.61199999999999</v>
      </c>
      <c r="H26" s="110">
        <v>5.7930000000000001</v>
      </c>
      <c r="I26" s="110">
        <v>910.40899999999999</v>
      </c>
      <c r="J26" s="110">
        <v>58.988</v>
      </c>
      <c r="K26" s="110">
        <v>1392.588</v>
      </c>
      <c r="L26" s="110">
        <v>2.91</v>
      </c>
      <c r="M26" s="110">
        <v>1423.027</v>
      </c>
    </row>
    <row r="27" spans="1:13">
      <c r="A27" s="116">
        <v>1986</v>
      </c>
      <c r="B27" s="110">
        <v>0</v>
      </c>
      <c r="C27" s="110">
        <v>26.454000000000001</v>
      </c>
      <c r="D27" s="110">
        <v>4.0739999999999998</v>
      </c>
      <c r="E27" s="110">
        <v>237.98599999999999</v>
      </c>
      <c r="F27" s="110">
        <v>1.718</v>
      </c>
      <c r="G27" s="110">
        <v>190.80500000000001</v>
      </c>
      <c r="H27" s="110">
        <v>5.6639999999999997</v>
      </c>
      <c r="I27" s="110">
        <v>938.22699999999998</v>
      </c>
      <c r="J27" s="110">
        <v>65.313999999999993</v>
      </c>
      <c r="K27" s="110">
        <v>1443.787</v>
      </c>
      <c r="L27" s="110">
        <v>3.0259999999999998</v>
      </c>
      <c r="M27" s="110">
        <v>1473.2670000000001</v>
      </c>
    </row>
    <row r="28" spans="1:13">
      <c r="A28" s="116">
        <v>1987</v>
      </c>
      <c r="B28" s="110">
        <v>0</v>
      </c>
      <c r="C28" s="110">
        <v>28.37</v>
      </c>
      <c r="D28" s="110">
        <v>3.1549999999999998</v>
      </c>
      <c r="E28" s="110">
        <v>246.61199999999999</v>
      </c>
      <c r="F28" s="110">
        <v>1.36</v>
      </c>
      <c r="G28" s="110">
        <v>202.21899999999999</v>
      </c>
      <c r="H28" s="110">
        <v>6.4029999999999996</v>
      </c>
      <c r="I28" s="110">
        <v>961.38900000000001</v>
      </c>
      <c r="J28" s="110">
        <v>67.620999999999995</v>
      </c>
      <c r="K28" s="110">
        <v>1488.76</v>
      </c>
      <c r="L28" s="110">
        <v>3.1419999999999999</v>
      </c>
      <c r="M28" s="110">
        <v>1520.2719999999999</v>
      </c>
    </row>
    <row r="29" spans="1:13">
      <c r="A29" s="116">
        <v>1988</v>
      </c>
      <c r="B29" s="110">
        <v>0</v>
      </c>
      <c r="C29" s="110">
        <v>33.481999999999999</v>
      </c>
      <c r="D29" s="110">
        <v>3.387</v>
      </c>
      <c r="E29" s="110">
        <v>268.17599999999999</v>
      </c>
      <c r="F29" s="110">
        <v>1.466</v>
      </c>
      <c r="G29" s="110">
        <v>212.10300000000001</v>
      </c>
      <c r="H29" s="110">
        <v>6.1749999999999998</v>
      </c>
      <c r="I29" s="110">
        <v>982.92100000000005</v>
      </c>
      <c r="J29" s="110">
        <v>69.018000000000001</v>
      </c>
      <c r="K29" s="110">
        <v>1543.2449999999999</v>
      </c>
      <c r="L29" s="110">
        <v>3.2010000000000001</v>
      </c>
      <c r="M29" s="110">
        <v>1579.9290000000001</v>
      </c>
    </row>
    <row r="30" spans="1:13">
      <c r="A30" s="116">
        <v>1989</v>
      </c>
      <c r="B30" s="110">
        <v>0</v>
      </c>
      <c r="C30" s="110">
        <v>34.421999999999997</v>
      </c>
      <c r="D30" s="110">
        <v>3.29</v>
      </c>
      <c r="E30" s="110">
        <v>272.642</v>
      </c>
      <c r="F30" s="110">
        <v>1.431</v>
      </c>
      <c r="G30" s="110">
        <v>217.59</v>
      </c>
      <c r="H30" s="110">
        <v>6.3339999999999996</v>
      </c>
      <c r="I30" s="110">
        <v>979.18600000000004</v>
      </c>
      <c r="J30" s="110">
        <v>72.924999999999997</v>
      </c>
      <c r="K30" s="110">
        <v>1553.3979999999999</v>
      </c>
      <c r="L30" s="110">
        <v>3.3079999999999998</v>
      </c>
      <c r="M30" s="110">
        <v>1591.1279999999999</v>
      </c>
    </row>
    <row r="31" spans="1:13">
      <c r="A31" s="116">
        <v>1990</v>
      </c>
      <c r="B31" s="110">
        <v>0</v>
      </c>
      <c r="C31" s="110">
        <v>36.000999999999998</v>
      </c>
      <c r="D31" s="110">
        <v>3.11</v>
      </c>
      <c r="E31" s="110">
        <v>270.76499999999999</v>
      </c>
      <c r="F31" s="110">
        <v>1.4410000000000001</v>
      </c>
      <c r="G31" s="110">
        <v>222.61099999999999</v>
      </c>
      <c r="H31" s="110">
        <v>6.5179999999999998</v>
      </c>
      <c r="I31" s="110">
        <v>966.8</v>
      </c>
      <c r="J31" s="110">
        <v>76.295000000000002</v>
      </c>
      <c r="K31" s="110">
        <v>1547.54</v>
      </c>
      <c r="L31" s="110">
        <v>3.198</v>
      </c>
      <c r="M31" s="110">
        <v>1586.7380000000001</v>
      </c>
    </row>
    <row r="32" spans="1:13">
      <c r="A32" s="116">
        <v>1991</v>
      </c>
      <c r="B32" s="110">
        <v>0</v>
      </c>
      <c r="C32" s="110">
        <v>32.871000000000002</v>
      </c>
      <c r="D32" s="110">
        <v>2.8839999999999999</v>
      </c>
      <c r="E32" s="110">
        <v>266.29000000000002</v>
      </c>
      <c r="F32" s="110">
        <v>1.331</v>
      </c>
      <c r="G32" s="110">
        <v>215.179</v>
      </c>
      <c r="H32" s="110">
        <v>5.8310000000000004</v>
      </c>
      <c r="I32" s="110">
        <v>962.41200000000003</v>
      </c>
      <c r="J32" s="110">
        <v>77.040000000000006</v>
      </c>
      <c r="K32" s="110">
        <v>1530.9659999999999</v>
      </c>
      <c r="L32" s="110">
        <v>3.1429999999999998</v>
      </c>
      <c r="M32" s="110">
        <v>1566.98</v>
      </c>
    </row>
    <row r="33" spans="1:13">
      <c r="A33" s="116">
        <v>1992</v>
      </c>
      <c r="B33" s="110">
        <v>0</v>
      </c>
      <c r="C33" s="110">
        <v>32.223999999999997</v>
      </c>
      <c r="D33" s="110">
        <v>2.8380000000000001</v>
      </c>
      <c r="E33" s="110">
        <v>272.45</v>
      </c>
      <c r="F33" s="110">
        <v>1.222</v>
      </c>
      <c r="G33" s="110">
        <v>213.38499999999999</v>
      </c>
      <c r="H33" s="110">
        <v>5.9450000000000003</v>
      </c>
      <c r="I33" s="110">
        <v>979.05399999999997</v>
      </c>
      <c r="J33" s="110">
        <v>80.347999999999999</v>
      </c>
      <c r="K33" s="110">
        <v>1555.242</v>
      </c>
      <c r="L33" s="110">
        <v>3.1320000000000001</v>
      </c>
      <c r="M33" s="110">
        <v>1590.597</v>
      </c>
    </row>
    <row r="34" spans="1:13">
      <c r="A34" s="116">
        <v>1993</v>
      </c>
      <c r="B34" s="110">
        <v>0</v>
      </c>
      <c r="C34" s="110">
        <v>34.155000000000001</v>
      </c>
      <c r="D34" s="110">
        <v>2.6539999999999999</v>
      </c>
      <c r="E34" s="110">
        <v>280.726</v>
      </c>
      <c r="F34" s="110">
        <v>1.2749999999999999</v>
      </c>
      <c r="G34" s="110">
        <v>215.059</v>
      </c>
      <c r="H34" s="110">
        <v>6.0529999999999999</v>
      </c>
      <c r="I34" s="110">
        <v>993.06600000000003</v>
      </c>
      <c r="J34" s="110">
        <v>67.692999999999998</v>
      </c>
      <c r="K34" s="110">
        <v>1566.527</v>
      </c>
      <c r="L34" s="110">
        <v>3.1920000000000002</v>
      </c>
      <c r="M34" s="110">
        <v>1603.874</v>
      </c>
    </row>
    <row r="35" spans="1:13">
      <c r="A35" s="116">
        <v>1994</v>
      </c>
      <c r="B35" s="110">
        <v>0</v>
      </c>
      <c r="C35" s="110">
        <v>37.563000000000002</v>
      </c>
      <c r="D35" s="110">
        <v>2.637</v>
      </c>
      <c r="E35" s="110">
        <v>297.93700000000001</v>
      </c>
      <c r="F35" s="110">
        <v>2.141</v>
      </c>
      <c r="G35" s="110">
        <v>223.81200000000001</v>
      </c>
      <c r="H35" s="110">
        <v>6.327</v>
      </c>
      <c r="I35" s="110">
        <v>1004.056</v>
      </c>
      <c r="J35" s="110">
        <v>66.277000000000001</v>
      </c>
      <c r="K35" s="110">
        <v>1603.1859999999999</v>
      </c>
      <c r="L35" s="110">
        <v>3.3010000000000002</v>
      </c>
      <c r="M35" s="110">
        <v>1644.05</v>
      </c>
    </row>
    <row r="36" spans="1:13">
      <c r="A36" s="116">
        <v>1995</v>
      </c>
      <c r="B36" s="110">
        <v>0</v>
      </c>
      <c r="C36" s="110">
        <v>38.398000000000003</v>
      </c>
      <c r="D36" s="110">
        <v>2.7370000000000001</v>
      </c>
      <c r="E36" s="110">
        <v>309.98099999999999</v>
      </c>
      <c r="F36" s="110">
        <v>1.1160000000000001</v>
      </c>
      <c r="G36" s="110">
        <v>222.114</v>
      </c>
      <c r="H36" s="110">
        <v>6.218</v>
      </c>
      <c r="I36" s="110">
        <v>1026.384</v>
      </c>
      <c r="J36" s="110">
        <v>68.373999999999995</v>
      </c>
      <c r="K36" s="110">
        <v>1636.924</v>
      </c>
      <c r="L36" s="110">
        <v>3.2309999999999999</v>
      </c>
      <c r="M36" s="110">
        <v>1678.5519999999999</v>
      </c>
    </row>
    <row r="37" spans="1:13">
      <c r="A37" s="116">
        <v>1996</v>
      </c>
      <c r="B37" s="110">
        <v>0</v>
      </c>
      <c r="C37" s="110">
        <v>39.084000000000003</v>
      </c>
      <c r="D37" s="110">
        <v>2.5830000000000002</v>
      </c>
      <c r="E37" s="110">
        <v>330.25299999999999</v>
      </c>
      <c r="F37" s="110">
        <v>0.98399999999999999</v>
      </c>
      <c r="G37" s="110">
        <v>236.47300000000001</v>
      </c>
      <c r="H37" s="110">
        <v>6.0350000000000001</v>
      </c>
      <c r="I37" s="110">
        <v>1046.05</v>
      </c>
      <c r="J37" s="110">
        <v>63.927</v>
      </c>
      <c r="K37" s="110">
        <v>1686.3040000000001</v>
      </c>
      <c r="L37" s="110">
        <v>3.2229999999999999</v>
      </c>
      <c r="M37" s="110">
        <v>1728.61</v>
      </c>
    </row>
    <row r="38" spans="1:13">
      <c r="A38" s="116">
        <v>1997</v>
      </c>
      <c r="B38" s="110">
        <v>0</v>
      </c>
      <c r="C38" s="110">
        <v>41.387</v>
      </c>
      <c r="D38" s="110">
        <v>2.7450000000000001</v>
      </c>
      <c r="E38" s="110">
        <v>345.24900000000002</v>
      </c>
      <c r="F38" s="110">
        <v>0.89600000000000002</v>
      </c>
      <c r="G38" s="110">
        <v>238.923</v>
      </c>
      <c r="H38" s="110">
        <v>6.375</v>
      </c>
      <c r="I38" s="110">
        <v>1055.42</v>
      </c>
      <c r="J38" s="110">
        <v>53.445</v>
      </c>
      <c r="K38" s="110">
        <v>1703.0519999999999</v>
      </c>
      <c r="L38" s="110">
        <v>3.2730000000000001</v>
      </c>
      <c r="M38" s="110">
        <v>1747.712</v>
      </c>
    </row>
    <row r="39" spans="1:13">
      <c r="A39" s="116">
        <v>1998</v>
      </c>
      <c r="B39" s="110">
        <v>0</v>
      </c>
      <c r="C39" s="110">
        <v>35.287999999999997</v>
      </c>
      <c r="D39" s="110">
        <v>2.4540000000000002</v>
      </c>
      <c r="E39" s="110">
        <v>355.47800000000001</v>
      </c>
      <c r="F39" s="110">
        <v>1.111</v>
      </c>
      <c r="G39" s="110">
        <v>242.434</v>
      </c>
      <c r="H39" s="110">
        <v>6.6740000000000004</v>
      </c>
      <c r="I39" s="110">
        <v>1087.8979999999999</v>
      </c>
      <c r="J39" s="110">
        <v>50.591000000000001</v>
      </c>
      <c r="K39" s="110">
        <v>1746.6410000000001</v>
      </c>
      <c r="L39" s="110">
        <v>3.3239999999999998</v>
      </c>
      <c r="M39" s="110">
        <v>1785.2529999999999</v>
      </c>
    </row>
    <row r="40" spans="1:13">
      <c r="A40" s="116">
        <v>1999</v>
      </c>
      <c r="B40" s="110">
        <v>0</v>
      </c>
      <c r="C40" s="110">
        <v>35.811</v>
      </c>
      <c r="D40" s="110">
        <v>2.7080000000000002</v>
      </c>
      <c r="E40" s="110">
        <v>369.47800000000001</v>
      </c>
      <c r="F40" s="110">
        <v>0.89900000000000002</v>
      </c>
      <c r="G40" s="110">
        <v>250.018</v>
      </c>
      <c r="H40" s="110">
        <v>6.7439999999999998</v>
      </c>
      <c r="I40" s="110">
        <v>1112.777</v>
      </c>
      <c r="J40" s="110">
        <v>49.970999999999997</v>
      </c>
      <c r="K40" s="110">
        <v>1792.5940000000001</v>
      </c>
      <c r="L40" s="110">
        <v>3.4049999999999998</v>
      </c>
      <c r="M40" s="110">
        <v>1831.809</v>
      </c>
    </row>
    <row r="41" spans="1:13">
      <c r="A41" s="116">
        <v>2000</v>
      </c>
      <c r="B41" s="110">
        <v>0</v>
      </c>
      <c r="C41" s="110">
        <v>35.65</v>
      </c>
      <c r="D41" s="110">
        <v>2.5089999999999999</v>
      </c>
      <c r="E41" s="110">
        <v>385.72</v>
      </c>
      <c r="F41" s="110">
        <v>0.748</v>
      </c>
      <c r="G41" s="110">
        <v>258.58100000000002</v>
      </c>
      <c r="H41" s="110">
        <v>6.6429999999999998</v>
      </c>
      <c r="I41" s="110">
        <v>1127.539</v>
      </c>
      <c r="J41" s="110">
        <v>66.647999999999996</v>
      </c>
      <c r="K41" s="110">
        <v>1848.3879999999999</v>
      </c>
      <c r="L41" s="110">
        <v>3.6280000000000001</v>
      </c>
      <c r="M41" s="110">
        <v>1887.6659999999999</v>
      </c>
    </row>
    <row r="42" spans="1:13">
      <c r="A42" s="116">
        <v>2001</v>
      </c>
      <c r="B42" s="110">
        <v>0</v>
      </c>
      <c r="C42" s="110">
        <v>34.886000000000003</v>
      </c>
      <c r="D42" s="110">
        <v>2.415</v>
      </c>
      <c r="E42" s="110">
        <v>394.63600000000002</v>
      </c>
      <c r="F42" s="110">
        <v>0.86399999999999999</v>
      </c>
      <c r="G42" s="110">
        <v>247.43199999999999</v>
      </c>
      <c r="H42" s="110">
        <v>6.0860000000000003</v>
      </c>
      <c r="I42" s="110">
        <v>1125.28</v>
      </c>
      <c r="J42" s="110">
        <v>43.97</v>
      </c>
      <c r="K42" s="110">
        <v>1820.684</v>
      </c>
      <c r="L42" s="110">
        <v>3.8250000000000002</v>
      </c>
      <c r="M42" s="110">
        <v>1859.394</v>
      </c>
    </row>
    <row r="43" spans="1:13">
      <c r="A43" s="116">
        <v>2002</v>
      </c>
      <c r="B43" s="110">
        <v>0</v>
      </c>
      <c r="C43" s="110">
        <v>37.087000000000003</v>
      </c>
      <c r="D43" s="110">
        <v>2.3319999999999999</v>
      </c>
      <c r="E43" s="110">
        <v>402.14499999999998</v>
      </c>
      <c r="F43" s="110">
        <v>0.89900000000000002</v>
      </c>
      <c r="G43" s="110">
        <v>241.245</v>
      </c>
      <c r="H43" s="110">
        <v>6.0140000000000002</v>
      </c>
      <c r="I43" s="110">
        <v>1154.548</v>
      </c>
      <c r="J43" s="110">
        <v>50.823999999999998</v>
      </c>
      <c r="K43" s="110">
        <v>1858.0070000000001</v>
      </c>
      <c r="L43" s="110">
        <v>3.6379999999999999</v>
      </c>
      <c r="M43" s="110">
        <v>1898.731</v>
      </c>
    </row>
    <row r="44" spans="1:13">
      <c r="A44" s="116">
        <v>2003</v>
      </c>
      <c r="B44" s="110">
        <v>0</v>
      </c>
      <c r="C44" s="110">
        <v>33.264000000000003</v>
      </c>
      <c r="D44" s="110">
        <v>2.089</v>
      </c>
      <c r="E44" s="110">
        <v>417.065</v>
      </c>
      <c r="F44" s="110">
        <v>1.125</v>
      </c>
      <c r="G44" s="110">
        <v>235.839</v>
      </c>
      <c r="H44" s="110">
        <v>5.56</v>
      </c>
      <c r="I44" s="110">
        <v>1174.2560000000001</v>
      </c>
      <c r="J44" s="110">
        <v>42.872999999999998</v>
      </c>
      <c r="K44" s="110">
        <v>1878.808</v>
      </c>
      <c r="L44" s="110">
        <v>4.5119999999999996</v>
      </c>
      <c r="M44" s="110">
        <v>1916.5840000000001</v>
      </c>
    </row>
    <row r="45" spans="1:13">
      <c r="A45" s="116">
        <v>2004</v>
      </c>
      <c r="B45" s="110">
        <v>0</v>
      </c>
      <c r="C45" s="110">
        <v>31.927</v>
      </c>
      <c r="D45" s="110">
        <v>2.16</v>
      </c>
      <c r="E45" s="110">
        <v>442.97699999999998</v>
      </c>
      <c r="F45" s="110">
        <v>1.2030000000000001</v>
      </c>
      <c r="G45" s="110">
        <v>244.29400000000001</v>
      </c>
      <c r="H45" s="110">
        <v>5.633</v>
      </c>
      <c r="I45" s="110">
        <v>1183.096</v>
      </c>
      <c r="J45" s="110">
        <v>55.531999999999996</v>
      </c>
      <c r="K45" s="110">
        <v>1934.894</v>
      </c>
      <c r="L45" s="110">
        <v>4.7770000000000001</v>
      </c>
      <c r="M45" s="110">
        <v>1971.5989999999999</v>
      </c>
    </row>
    <row r="46" spans="1:13">
      <c r="A46" s="116">
        <v>2005</v>
      </c>
      <c r="B46" s="110">
        <v>0</v>
      </c>
      <c r="C46" s="110">
        <v>33.076000000000001</v>
      </c>
      <c r="D46" s="110">
        <v>2.4449999999999998</v>
      </c>
      <c r="E46" s="110">
        <v>453.238</v>
      </c>
      <c r="F46" s="110">
        <v>1.776</v>
      </c>
      <c r="G46" s="110">
        <v>250.95400000000001</v>
      </c>
      <c r="H46" s="110">
        <v>5.6029999999999998</v>
      </c>
      <c r="I46" s="110">
        <v>1177.443</v>
      </c>
      <c r="J46" s="110">
        <v>62.886000000000003</v>
      </c>
      <c r="K46" s="110">
        <v>1954.346</v>
      </c>
      <c r="L46" s="110">
        <v>4.944</v>
      </c>
      <c r="M46" s="110">
        <v>1992.366</v>
      </c>
    </row>
    <row r="47" spans="1:13">
      <c r="A47" s="116">
        <v>2006</v>
      </c>
      <c r="B47" s="110">
        <v>0</v>
      </c>
      <c r="C47" s="110">
        <v>33.133000000000003</v>
      </c>
      <c r="D47" s="110">
        <v>2.3119999999999998</v>
      </c>
      <c r="E47" s="110">
        <v>476.33300000000003</v>
      </c>
      <c r="F47" s="110">
        <v>1.7290000000000001</v>
      </c>
      <c r="G47" s="110">
        <v>244.066</v>
      </c>
      <c r="H47" s="110">
        <v>5.4589999999999996</v>
      </c>
      <c r="I47" s="110">
        <v>1187.527</v>
      </c>
      <c r="J47" s="110">
        <v>68.010000000000005</v>
      </c>
      <c r="K47" s="110">
        <v>1985.4369999999999</v>
      </c>
      <c r="L47" s="110">
        <v>4.7229999999999999</v>
      </c>
      <c r="M47" s="110">
        <v>2023.2929999999999</v>
      </c>
    </row>
    <row r="48" spans="1:13">
      <c r="A48" s="116">
        <v>2007</v>
      </c>
      <c r="B48" s="110">
        <v>0</v>
      </c>
      <c r="C48" s="110">
        <v>35.180999999999997</v>
      </c>
      <c r="D48" s="110">
        <v>2.1840000000000002</v>
      </c>
      <c r="E48" s="110">
        <v>476.048</v>
      </c>
      <c r="F48" s="110">
        <v>1.3819999999999999</v>
      </c>
      <c r="G48" s="110">
        <v>242.494</v>
      </c>
      <c r="H48" s="110">
        <v>5.6379999999999999</v>
      </c>
      <c r="I48" s="110">
        <v>1183.5239999999999</v>
      </c>
      <c r="J48" s="110">
        <v>74.616</v>
      </c>
      <c r="K48" s="110">
        <v>1985.885</v>
      </c>
      <c r="L48" s="110">
        <v>5.2590000000000003</v>
      </c>
      <c r="M48" s="110">
        <v>2026.325</v>
      </c>
    </row>
    <row r="49" spans="1:13">
      <c r="A49" s="116">
        <v>2008</v>
      </c>
      <c r="B49" s="110">
        <v>0</v>
      </c>
      <c r="C49" s="110">
        <v>36.701999999999998</v>
      </c>
      <c r="D49" s="110">
        <v>1.9550000000000001</v>
      </c>
      <c r="E49" s="110">
        <v>430.065</v>
      </c>
      <c r="F49" s="110">
        <v>2.528</v>
      </c>
      <c r="G49" s="110">
        <v>230.59399999999999</v>
      </c>
      <c r="H49" s="110">
        <v>5.234</v>
      </c>
      <c r="I49" s="110">
        <v>1114.0630000000001</v>
      </c>
      <c r="J49" s="110">
        <v>69.531000000000006</v>
      </c>
      <c r="K49" s="110">
        <v>1853.97</v>
      </c>
      <c r="L49" s="110">
        <v>4.859</v>
      </c>
      <c r="M49" s="110">
        <v>1895.5309999999999</v>
      </c>
    </row>
    <row r="50" spans="1:13">
      <c r="A50" s="116">
        <v>2009</v>
      </c>
      <c r="B50" s="110">
        <v>0</v>
      </c>
      <c r="C50" s="110">
        <v>37.924999999999997</v>
      </c>
      <c r="D50" s="110">
        <v>1.8360000000000001</v>
      </c>
      <c r="E50" s="110">
        <v>406.02600000000001</v>
      </c>
      <c r="F50" s="110">
        <v>1.7649999999999999</v>
      </c>
      <c r="G50" s="110">
        <v>208.23699999999999</v>
      </c>
      <c r="H50" s="110">
        <v>4.7060000000000004</v>
      </c>
      <c r="I50" s="110">
        <v>1107.038</v>
      </c>
      <c r="J50" s="110">
        <v>59.362000000000002</v>
      </c>
      <c r="K50" s="110">
        <v>1788.97</v>
      </c>
      <c r="L50" s="110">
        <v>4.657</v>
      </c>
      <c r="M50" s="110">
        <v>1831.5530000000001</v>
      </c>
    </row>
    <row r="51" spans="1:13">
      <c r="A51" s="116">
        <v>2010</v>
      </c>
      <c r="B51" s="110">
        <v>0</v>
      </c>
      <c r="C51" s="110">
        <v>38.171999999999997</v>
      </c>
      <c r="D51" s="110">
        <v>1.87</v>
      </c>
      <c r="E51" s="110">
        <v>428.98</v>
      </c>
      <c r="F51" s="110">
        <v>0.28799999999999998</v>
      </c>
      <c r="G51" s="110">
        <v>214.018</v>
      </c>
      <c r="H51" s="110">
        <v>5.7320000000000002</v>
      </c>
      <c r="I51" s="110">
        <v>1086.2729999999999</v>
      </c>
      <c r="J51" s="110">
        <v>66.981999999999999</v>
      </c>
      <c r="K51" s="110">
        <v>1804.1420000000001</v>
      </c>
      <c r="L51" s="110">
        <v>4.6630000000000003</v>
      </c>
      <c r="M51" s="110">
        <v>1846.9760000000001</v>
      </c>
    </row>
    <row r="52" spans="1:13">
      <c r="A52" s="116">
        <v>2011</v>
      </c>
      <c r="B52" s="110">
        <v>0</v>
      </c>
      <c r="C52" s="110">
        <v>38.947000000000003</v>
      </c>
      <c r="D52" s="110">
        <v>1.871</v>
      </c>
      <c r="E52" s="110">
        <v>436.35599999999999</v>
      </c>
      <c r="F52" s="110">
        <v>0.28899999999999998</v>
      </c>
      <c r="G52" s="110">
        <v>213.07499999999999</v>
      </c>
      <c r="H52" s="110">
        <v>5.4950000000000001</v>
      </c>
      <c r="I52" s="110">
        <v>1053.942</v>
      </c>
      <c r="J52" s="110">
        <v>58.296999999999997</v>
      </c>
      <c r="K52" s="110">
        <v>1769.325</v>
      </c>
      <c r="L52" s="110">
        <v>4.4390000000000001</v>
      </c>
      <c r="M52" s="110">
        <v>1812.71</v>
      </c>
    </row>
    <row r="53" spans="1:13">
      <c r="A53" s="116">
        <v>2012</v>
      </c>
      <c r="B53" s="110">
        <v>0</v>
      </c>
      <c r="C53" s="110">
        <v>41.372</v>
      </c>
      <c r="D53" s="110">
        <v>1.7370000000000001</v>
      </c>
      <c r="E53" s="110">
        <v>416.74900000000002</v>
      </c>
      <c r="F53" s="110">
        <v>0.28399999999999997</v>
      </c>
      <c r="G53" s="110">
        <v>209.58</v>
      </c>
      <c r="H53" s="110">
        <v>5.0149999999999997</v>
      </c>
      <c r="I53" s="110">
        <v>1046.5070000000001</v>
      </c>
      <c r="J53" s="110">
        <v>50.351999999999997</v>
      </c>
      <c r="K53" s="110">
        <v>1730.2239999999999</v>
      </c>
      <c r="L53" s="110">
        <v>4.0309999999999997</v>
      </c>
      <c r="M53" s="110">
        <v>1775.627</v>
      </c>
    </row>
    <row r="54" spans="1:13">
      <c r="A54" s="116">
        <v>2013</v>
      </c>
      <c r="B54" s="110">
        <v>0</v>
      </c>
      <c r="C54" s="110">
        <v>47.042999999999999</v>
      </c>
      <c r="D54" s="110">
        <v>1.546</v>
      </c>
      <c r="E54" s="110">
        <v>421.43200000000002</v>
      </c>
      <c r="F54" s="110">
        <v>0.38300000000000001</v>
      </c>
      <c r="G54" s="110">
        <v>214.429</v>
      </c>
      <c r="H54" s="110">
        <v>5.3090000000000002</v>
      </c>
      <c r="I54" s="110">
        <v>1057.4349999999999</v>
      </c>
      <c r="J54" s="110">
        <v>43.640999999999998</v>
      </c>
      <c r="K54" s="110">
        <v>1744.174</v>
      </c>
      <c r="L54" s="110">
        <v>4.1950000000000003</v>
      </c>
      <c r="M54" s="110">
        <v>1795.413</v>
      </c>
    </row>
    <row r="55" spans="1:13">
      <c r="A55" s="116">
        <v>2014</v>
      </c>
      <c r="B55" s="110">
        <v>0</v>
      </c>
      <c r="C55" s="110">
        <v>40.252000000000002</v>
      </c>
      <c r="D55" s="110">
        <v>1.5</v>
      </c>
      <c r="E55" s="110">
        <v>440.99200000000002</v>
      </c>
      <c r="F55" s="110">
        <v>0.47899999999999998</v>
      </c>
      <c r="G55" s="110">
        <v>219.74</v>
      </c>
      <c r="H55" s="110">
        <v>5.5309999999999997</v>
      </c>
      <c r="I55" s="110">
        <v>1067.444</v>
      </c>
      <c r="J55" s="110">
        <v>33.531999999999996</v>
      </c>
      <c r="K55" s="110">
        <v>1769.2190000000001</v>
      </c>
      <c r="L55" s="110">
        <v>4.2210000000000001</v>
      </c>
      <c r="M55" s="110">
        <v>1813.692</v>
      </c>
    </row>
    <row r="56" spans="1:13">
      <c r="A56" s="116">
        <v>2015</v>
      </c>
      <c r="B56" s="110">
        <v>0</v>
      </c>
      <c r="C56" s="110">
        <v>39.409999999999997</v>
      </c>
      <c r="D56" s="110">
        <v>1.462</v>
      </c>
      <c r="E56" s="110">
        <v>446.80099999999999</v>
      </c>
      <c r="F56" s="110">
        <v>0.628</v>
      </c>
      <c r="G56" s="110">
        <v>231.44800000000001</v>
      </c>
      <c r="H56" s="110">
        <v>6.0289999999999999</v>
      </c>
      <c r="I56" s="110">
        <v>1072.7070000000001</v>
      </c>
      <c r="J56" s="110">
        <v>34.798000000000002</v>
      </c>
      <c r="K56" s="110">
        <v>1793.873</v>
      </c>
      <c r="L56" s="110">
        <v>3.8839999999999999</v>
      </c>
      <c r="M56" s="110">
        <v>1837.1669999999999</v>
      </c>
    </row>
    <row r="57" spans="1:13">
      <c r="A57" s="116">
        <v>2016</v>
      </c>
      <c r="B57" s="110">
        <v>0</v>
      </c>
      <c r="C57" s="110">
        <v>40.063000000000002</v>
      </c>
      <c r="D57" s="110">
        <v>1.415</v>
      </c>
      <c r="E57" s="110">
        <v>437.04700000000003</v>
      </c>
      <c r="F57" s="110">
        <v>0.74299999999999999</v>
      </c>
      <c r="G57" s="110">
        <v>241.97300000000001</v>
      </c>
      <c r="H57" s="110">
        <v>5.7160000000000002</v>
      </c>
      <c r="I57" s="110">
        <v>1091.6500000000001</v>
      </c>
      <c r="J57" s="110">
        <v>46.792000000000002</v>
      </c>
      <c r="K57" s="110">
        <v>1825.337</v>
      </c>
      <c r="L57" s="110">
        <v>3.6259999999999999</v>
      </c>
      <c r="M57" s="110">
        <v>1869.0260000000001</v>
      </c>
    </row>
    <row r="58" spans="1:13">
      <c r="A58" s="116">
        <v>2017</v>
      </c>
      <c r="B58" s="110">
        <v>0</v>
      </c>
      <c r="C58" s="110">
        <v>42.252000000000002</v>
      </c>
      <c r="D58" s="110">
        <v>1.4490000000000001</v>
      </c>
      <c r="E58" s="110">
        <v>442.065</v>
      </c>
      <c r="F58" s="110">
        <v>0.77900000000000003</v>
      </c>
      <c r="G58" s="110">
        <v>251.46899999999999</v>
      </c>
      <c r="H58" s="110">
        <v>5.258</v>
      </c>
      <c r="I58" s="110">
        <v>1090.1420000000001</v>
      </c>
      <c r="J58" s="110">
        <v>49.905999999999999</v>
      </c>
      <c r="K58" s="110">
        <v>1841.069</v>
      </c>
      <c r="L58" s="110">
        <v>3.5209999999999999</v>
      </c>
      <c r="M58" s="110">
        <v>1886.8420000000001</v>
      </c>
    </row>
    <row r="59" spans="1:13">
      <c r="A59" s="116">
        <v>2018</v>
      </c>
      <c r="B59" s="110">
        <v>0</v>
      </c>
      <c r="C59" s="110">
        <v>50.908999999999999</v>
      </c>
      <c r="D59" s="110">
        <v>1.5489999999999999</v>
      </c>
      <c r="E59" s="110">
        <v>466.16899999999998</v>
      </c>
      <c r="F59" s="110">
        <v>0.79300000000000004</v>
      </c>
      <c r="G59" s="110">
        <v>255.18299999999999</v>
      </c>
      <c r="H59" s="110">
        <v>5.0730000000000004</v>
      </c>
      <c r="I59" s="110">
        <v>1089.598</v>
      </c>
      <c r="J59" s="110">
        <v>45.359000000000002</v>
      </c>
      <c r="K59" s="110">
        <v>1863.723</v>
      </c>
      <c r="L59" s="110">
        <v>3.504</v>
      </c>
      <c r="M59" s="110">
        <v>1918.136</v>
      </c>
    </row>
    <row r="60" spans="1:13">
      <c r="A60" s="116">
        <v>2019</v>
      </c>
      <c r="B60" s="110">
        <v>0</v>
      </c>
      <c r="C60" s="110">
        <v>58.948</v>
      </c>
      <c r="D60" s="110">
        <v>1.617</v>
      </c>
      <c r="E60" s="110">
        <v>468.47899999999998</v>
      </c>
      <c r="F60" s="110">
        <v>0.78500000000000003</v>
      </c>
      <c r="G60" s="110">
        <v>260.61900000000003</v>
      </c>
      <c r="H60" s="110">
        <v>4.8639999999999999</v>
      </c>
      <c r="I60" s="110">
        <v>1085.924</v>
      </c>
      <c r="J60" s="110">
        <v>39.731999999999999</v>
      </c>
      <c r="K60" s="110">
        <v>1862.02</v>
      </c>
      <c r="L60" s="110">
        <v>3.2389999999999999</v>
      </c>
      <c r="M60" s="110">
        <v>1924.2070000000001</v>
      </c>
    </row>
    <row r="61" spans="1:13">
      <c r="A61" s="116">
        <v>2020</v>
      </c>
      <c r="B61" s="110">
        <v>0</v>
      </c>
      <c r="C61" s="110">
        <v>58.658999999999999</v>
      </c>
      <c r="D61" s="110">
        <v>1.397</v>
      </c>
      <c r="E61" s="110">
        <v>439.20100000000002</v>
      </c>
      <c r="F61" s="110">
        <v>0.54400000000000004</v>
      </c>
      <c r="G61" s="110">
        <v>161.358</v>
      </c>
      <c r="H61" s="110">
        <v>4.282</v>
      </c>
      <c r="I61" s="110">
        <v>935.38900000000001</v>
      </c>
      <c r="J61" s="110">
        <v>29.396000000000001</v>
      </c>
      <c r="K61" s="110">
        <v>1571.566</v>
      </c>
      <c r="L61" s="110">
        <v>2.5539999999999998</v>
      </c>
      <c r="M61" s="110">
        <v>1632.78</v>
      </c>
    </row>
    <row r="62" spans="1:13">
      <c r="A62" s="116">
        <v>2021</v>
      </c>
      <c r="B62" s="110">
        <v>0</v>
      </c>
      <c r="C62" s="110">
        <v>65.090999999999994</v>
      </c>
      <c r="D62" s="110">
        <v>1.49</v>
      </c>
      <c r="E62" s="110">
        <v>459.30399999999997</v>
      </c>
      <c r="F62" s="110">
        <v>0.61399999999999999</v>
      </c>
      <c r="G62" s="110">
        <v>204.785</v>
      </c>
      <c r="H62" s="110">
        <v>4.4080000000000004</v>
      </c>
      <c r="I62" s="110">
        <v>1024.604</v>
      </c>
      <c r="J62" s="110">
        <v>46.171999999999997</v>
      </c>
      <c r="K62" s="110">
        <v>1741.3779999999999</v>
      </c>
      <c r="L62" s="110">
        <v>2.5819999999999999</v>
      </c>
      <c r="M62" s="110">
        <v>1809.05</v>
      </c>
    </row>
    <row r="63" spans="1:13">
      <c r="A63" s="116">
        <v>2022</v>
      </c>
      <c r="B63" s="110">
        <v>0</v>
      </c>
      <c r="C63" s="110">
        <v>68.290999999999997</v>
      </c>
      <c r="D63" s="110">
        <v>1.5389999999999999</v>
      </c>
      <c r="E63" s="110">
        <v>456.82400000000001</v>
      </c>
      <c r="F63" s="110">
        <v>0.622</v>
      </c>
      <c r="G63" s="110">
        <v>232.97</v>
      </c>
      <c r="H63" s="110">
        <v>4.6909999999999998</v>
      </c>
      <c r="I63" s="110">
        <v>1019.2329999999999</v>
      </c>
      <c r="J63" s="110">
        <v>49.725000000000001</v>
      </c>
      <c r="K63" s="110">
        <v>1765.605</v>
      </c>
      <c r="L63" s="110">
        <v>2.6</v>
      </c>
      <c r="M63" s="110">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workbookViewId="0">
      <selection activeCell="B63" sqref="B63"/>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1928</v>
      </c>
      <c r="D1" s="27" t="s">
        <v>1921</v>
      </c>
      <c r="E1" s="27" t="s">
        <v>1921</v>
      </c>
      <c r="F1" s="27" t="s">
        <v>1921</v>
      </c>
      <c r="G1" s="27" t="s">
        <v>1921</v>
      </c>
      <c r="H1" s="28" t="s">
        <v>1920</v>
      </c>
      <c r="I1" s="27" t="s">
        <v>10698</v>
      </c>
      <c r="J1" s="28" t="s">
        <v>2379</v>
      </c>
    </row>
    <row r="2" spans="1:10" s="27" customFormat="1" ht="23.25" customHeight="1">
      <c r="A2" s="111" t="s">
        <v>2281</v>
      </c>
      <c r="B2" s="110"/>
      <c r="C2" s="110"/>
      <c r="D2" s="110"/>
      <c r="E2" s="110"/>
      <c r="F2" s="110"/>
      <c r="G2" s="110"/>
      <c r="H2" s="110"/>
      <c r="I2" s="110"/>
      <c r="J2" s="110"/>
    </row>
    <row r="3" spans="1:10" ht="18.75">
      <c r="A3" s="112" t="s">
        <v>7163</v>
      </c>
      <c r="B3" s="110"/>
      <c r="C3" s="110"/>
      <c r="D3" s="110"/>
      <c r="E3" s="110"/>
      <c r="F3" s="110"/>
      <c r="G3" s="110"/>
      <c r="H3" s="110"/>
      <c r="I3" s="110"/>
      <c r="J3" s="110"/>
    </row>
    <row r="4" spans="1:10">
      <c r="A4"/>
      <c r="B4"/>
      <c r="C4"/>
      <c r="D4"/>
      <c r="E4"/>
      <c r="F4"/>
      <c r="G4"/>
      <c r="H4"/>
      <c r="I4"/>
      <c r="J4"/>
    </row>
    <row r="5" spans="1:10">
      <c r="A5" s="113" t="s">
        <v>7164</v>
      </c>
      <c r="B5" s="110"/>
      <c r="C5" s="110"/>
      <c r="D5" s="110"/>
      <c r="E5" s="110"/>
      <c r="F5" s="110"/>
      <c r="G5" s="110"/>
      <c r="H5" s="110"/>
      <c r="I5" s="110"/>
      <c r="J5" s="110"/>
    </row>
    <row r="6" spans="1:10">
      <c r="A6"/>
      <c r="B6"/>
      <c r="C6"/>
      <c r="D6"/>
      <c r="E6"/>
      <c r="F6"/>
      <c r="G6"/>
      <c r="H6"/>
      <c r="I6"/>
      <c r="J6"/>
    </row>
    <row r="7" spans="1:10">
      <c r="A7" s="110" t="s">
        <v>7165</v>
      </c>
      <c r="B7" s="110"/>
      <c r="C7" s="110"/>
      <c r="D7" s="110"/>
      <c r="E7" s="110"/>
      <c r="F7" s="110"/>
      <c r="G7" s="110"/>
      <c r="H7" s="110"/>
      <c r="I7" s="110"/>
      <c r="J7" s="110"/>
    </row>
    <row r="8" spans="1:10">
      <c r="A8" s="110" t="s">
        <v>7166</v>
      </c>
      <c r="B8" s="110"/>
      <c r="C8" s="110"/>
      <c r="D8" s="110"/>
      <c r="E8" s="110"/>
      <c r="F8" s="110"/>
      <c r="G8" s="110"/>
      <c r="H8" s="110"/>
      <c r="I8" s="110"/>
      <c r="J8" s="110"/>
    </row>
    <row r="9" spans="1:10">
      <c r="A9"/>
      <c r="B9"/>
      <c r="C9"/>
      <c r="D9"/>
      <c r="E9"/>
      <c r="F9"/>
      <c r="G9"/>
      <c r="H9"/>
      <c r="I9"/>
      <c r="J9"/>
    </row>
    <row r="10" spans="1:10" ht="15.75">
      <c r="A10" s="114" t="s">
        <v>2349</v>
      </c>
      <c r="B10" s="110"/>
      <c r="C10" s="110"/>
      <c r="D10" s="110"/>
      <c r="E10" s="110"/>
      <c r="F10" s="110"/>
      <c r="G10" s="110"/>
      <c r="H10" s="110"/>
      <c r="I10" s="110"/>
      <c r="J10" s="110"/>
    </row>
    <row r="11" spans="1:10">
      <c r="A11"/>
      <c r="B11"/>
      <c r="C11"/>
      <c r="D11"/>
      <c r="E11"/>
      <c r="F11"/>
      <c r="G11"/>
      <c r="H11"/>
      <c r="I11"/>
      <c r="J11"/>
    </row>
    <row r="12" spans="1:10">
      <c r="A12" s="115" t="s">
        <v>2283</v>
      </c>
      <c r="B12" s="115" t="s">
        <v>2350</v>
      </c>
      <c r="C12" s="115" t="s">
        <v>2351</v>
      </c>
      <c r="D12" s="115" t="s">
        <v>2352</v>
      </c>
      <c r="E12" s="115" t="s">
        <v>2353</v>
      </c>
      <c r="F12" s="115" t="s">
        <v>2354</v>
      </c>
      <c r="G12" s="115" t="s">
        <v>2355</v>
      </c>
      <c r="H12" s="115" t="s">
        <v>2356</v>
      </c>
      <c r="I12" s="115" t="s">
        <v>2357</v>
      </c>
      <c r="J12" s="115" t="s">
        <v>2358</v>
      </c>
    </row>
    <row r="13" spans="1:10">
      <c r="A13" s="115"/>
      <c r="B13" s="115" t="s">
        <v>2298</v>
      </c>
      <c r="C13" s="115" t="s">
        <v>2298</v>
      </c>
      <c r="D13" s="115" t="s">
        <v>2298</v>
      </c>
      <c r="E13" s="115" t="s">
        <v>2298</v>
      </c>
      <c r="F13" s="115" t="s">
        <v>2298</v>
      </c>
      <c r="G13" s="115" t="s">
        <v>2298</v>
      </c>
      <c r="H13" s="115" t="s">
        <v>2298</v>
      </c>
      <c r="I13" s="115" t="s">
        <v>2298</v>
      </c>
      <c r="J13" s="115" t="s">
        <v>2298</v>
      </c>
    </row>
    <row r="14" spans="1:10" hidden="1">
      <c r="A14" s="116">
        <v>1973</v>
      </c>
      <c r="B14" s="110">
        <v>823.46600000000001</v>
      </c>
      <c r="C14" s="110">
        <v>198.65299999999999</v>
      </c>
      <c r="D14" s="110">
        <v>20.097999999999999</v>
      </c>
      <c r="E14" s="110">
        <v>1.5589999999999999</v>
      </c>
      <c r="F14" s="110">
        <v>242.28299999999999</v>
      </c>
      <c r="G14" s="110">
        <v>263.94</v>
      </c>
      <c r="H14" s="110" t="s">
        <v>2299</v>
      </c>
      <c r="I14" s="110" t="s">
        <v>2299</v>
      </c>
      <c r="J14" s="110">
        <v>1286.059</v>
      </c>
    </row>
    <row r="15" spans="1:10" hidden="1">
      <c r="A15" s="116">
        <v>1974</v>
      </c>
      <c r="B15" s="110">
        <v>811.63699999999994</v>
      </c>
      <c r="C15" s="110">
        <v>186.52500000000001</v>
      </c>
      <c r="D15" s="110">
        <v>22.745000000000001</v>
      </c>
      <c r="E15" s="110">
        <v>1.9219999999999999</v>
      </c>
      <c r="F15" s="110">
        <v>228.09899999999999</v>
      </c>
      <c r="G15" s="110">
        <v>252.76599999999999</v>
      </c>
      <c r="H15" s="110" t="s">
        <v>2299</v>
      </c>
      <c r="I15" s="110" t="s">
        <v>2299</v>
      </c>
      <c r="J15" s="110">
        <v>1250.9290000000001</v>
      </c>
    </row>
    <row r="16" spans="1:10" hidden="1">
      <c r="A16" s="116">
        <v>1975</v>
      </c>
      <c r="B16" s="110">
        <v>835.58600000000001</v>
      </c>
      <c r="C16" s="110">
        <v>171.715</v>
      </c>
      <c r="D16" s="110">
        <v>16.673999999999999</v>
      </c>
      <c r="E16" s="110">
        <v>0.216</v>
      </c>
      <c r="F16" s="110">
        <v>220.58099999999999</v>
      </c>
      <c r="G16" s="110">
        <v>237.47</v>
      </c>
      <c r="H16" s="110" t="s">
        <v>2299</v>
      </c>
      <c r="I16" s="110" t="s">
        <v>2299</v>
      </c>
      <c r="J16" s="110">
        <v>1244.771</v>
      </c>
    </row>
    <row r="17" spans="1:10" hidden="1">
      <c r="A17" s="116">
        <v>1976</v>
      </c>
      <c r="B17" s="110">
        <v>924.452</v>
      </c>
      <c r="C17" s="110">
        <v>167.04900000000001</v>
      </c>
      <c r="D17" s="110">
        <v>17.91</v>
      </c>
      <c r="E17" s="110">
        <v>0.20899999999999999</v>
      </c>
      <c r="F17" s="110">
        <v>242.702</v>
      </c>
      <c r="G17" s="110">
        <v>260.82100000000003</v>
      </c>
      <c r="H17" s="110" t="s">
        <v>2299</v>
      </c>
      <c r="I17" s="110" t="s">
        <v>2299</v>
      </c>
      <c r="J17" s="110">
        <v>1352.3219999999999</v>
      </c>
    </row>
    <row r="18" spans="1:10" hidden="1">
      <c r="A18" s="116">
        <v>1977</v>
      </c>
      <c r="B18" s="110">
        <v>975.98</v>
      </c>
      <c r="C18" s="110">
        <v>174.04599999999999</v>
      </c>
      <c r="D18" s="110">
        <v>20.864000000000001</v>
      </c>
      <c r="E18" s="110">
        <v>0.3</v>
      </c>
      <c r="F18" s="110">
        <v>271.40199999999999</v>
      </c>
      <c r="G18" s="110">
        <v>292.56599999999997</v>
      </c>
      <c r="H18" s="110" t="s">
        <v>2299</v>
      </c>
      <c r="I18" s="110" t="s">
        <v>2299</v>
      </c>
      <c r="J18" s="110">
        <v>1442.5920000000001</v>
      </c>
    </row>
    <row r="19" spans="1:10" hidden="1">
      <c r="A19" s="116">
        <v>1978</v>
      </c>
      <c r="B19" s="110">
        <v>973.721</v>
      </c>
      <c r="C19" s="110">
        <v>174.73599999999999</v>
      </c>
      <c r="D19" s="110">
        <v>20.347999999999999</v>
      </c>
      <c r="E19" s="110">
        <v>1.2250000000000001</v>
      </c>
      <c r="F19" s="110">
        <v>277.75200000000001</v>
      </c>
      <c r="G19" s="110">
        <v>299.32499999999999</v>
      </c>
      <c r="H19" s="110" t="s">
        <v>2299</v>
      </c>
      <c r="I19" s="110" t="s">
        <v>2299</v>
      </c>
      <c r="J19" s="110">
        <v>1447.7819999999999</v>
      </c>
    </row>
    <row r="20" spans="1:10" hidden="1">
      <c r="A20" s="116">
        <v>1979</v>
      </c>
      <c r="B20" s="110">
        <v>1070.886</v>
      </c>
      <c r="C20" s="110">
        <v>191.48099999999999</v>
      </c>
      <c r="D20" s="110">
        <v>13.134</v>
      </c>
      <c r="E20" s="110">
        <v>0.82399999999999995</v>
      </c>
      <c r="F20" s="110">
        <v>232.565</v>
      </c>
      <c r="G20" s="110">
        <v>246.524</v>
      </c>
      <c r="H20" s="110" t="s">
        <v>2299</v>
      </c>
      <c r="I20" s="110" t="s">
        <v>2299</v>
      </c>
      <c r="J20" s="110">
        <v>1508.89</v>
      </c>
    </row>
    <row r="21" spans="1:10" hidden="1">
      <c r="A21" s="116">
        <v>1980</v>
      </c>
      <c r="B21" s="110">
        <v>1152.94</v>
      </c>
      <c r="C21" s="110">
        <v>200.249</v>
      </c>
      <c r="D21" s="110">
        <v>12.462</v>
      </c>
      <c r="E21" s="110">
        <v>0.55100000000000005</v>
      </c>
      <c r="F21" s="110">
        <v>184.673</v>
      </c>
      <c r="G21" s="110">
        <v>197.68600000000001</v>
      </c>
      <c r="H21" s="110" t="s">
        <v>2299</v>
      </c>
      <c r="I21" s="110" t="s">
        <v>2299</v>
      </c>
      <c r="J21" s="110">
        <v>1550.874</v>
      </c>
    </row>
    <row r="22" spans="1:10" hidden="1">
      <c r="A22" s="116">
        <v>1981</v>
      </c>
      <c r="B22" s="110">
        <v>1196.7619999999999</v>
      </c>
      <c r="C22" s="110">
        <v>197.72200000000001</v>
      </c>
      <c r="D22" s="110">
        <v>9.1620000000000008</v>
      </c>
      <c r="E22" s="110">
        <v>0.42699999999999999</v>
      </c>
      <c r="F22" s="110">
        <v>155.702</v>
      </c>
      <c r="G22" s="110">
        <v>165.291</v>
      </c>
      <c r="H22" s="110" t="s">
        <v>2299</v>
      </c>
      <c r="I22" s="110" t="s">
        <v>2299</v>
      </c>
      <c r="J22" s="110">
        <v>1559.7750000000001</v>
      </c>
    </row>
    <row r="23" spans="1:10" hidden="1">
      <c r="A23" s="116">
        <v>1982</v>
      </c>
      <c r="B23" s="110">
        <v>1196.6379999999999</v>
      </c>
      <c r="C23" s="110">
        <v>175.54</v>
      </c>
      <c r="D23" s="110">
        <v>6.5949999999999998</v>
      </c>
      <c r="E23" s="110">
        <v>0.45900000000000002</v>
      </c>
      <c r="F23" s="110">
        <v>110.679</v>
      </c>
      <c r="G23" s="110">
        <v>117.733</v>
      </c>
      <c r="H23" s="110" t="s">
        <v>2299</v>
      </c>
      <c r="I23" s="110" t="s">
        <v>2299</v>
      </c>
      <c r="J23" s="110">
        <v>1489.912</v>
      </c>
    </row>
    <row r="24" spans="1:10" hidden="1">
      <c r="A24" s="116">
        <v>1983</v>
      </c>
      <c r="B24" s="110">
        <v>1256.596</v>
      </c>
      <c r="C24" s="110">
        <v>157.542</v>
      </c>
      <c r="D24" s="110">
        <v>7.1130000000000004</v>
      </c>
      <c r="E24" s="110">
        <v>0.80400000000000005</v>
      </c>
      <c r="F24" s="110">
        <v>108.10599999999999</v>
      </c>
      <c r="G24" s="110">
        <v>116.024</v>
      </c>
      <c r="H24" s="110" t="s">
        <v>2299</v>
      </c>
      <c r="I24" s="110" t="s">
        <v>2299</v>
      </c>
      <c r="J24" s="110">
        <v>1530.162</v>
      </c>
    </row>
    <row r="25" spans="1:10" hidden="1">
      <c r="A25" s="116">
        <v>1984</v>
      </c>
      <c r="B25" s="110">
        <v>1333.337</v>
      </c>
      <c r="C25" s="110">
        <v>169.53200000000001</v>
      </c>
      <c r="D25" s="110">
        <v>6.5439999999999996</v>
      </c>
      <c r="E25" s="110">
        <v>0.77400000000000002</v>
      </c>
      <c r="F25" s="110">
        <v>89.364999999999995</v>
      </c>
      <c r="G25" s="110">
        <v>96.683000000000007</v>
      </c>
      <c r="H25" s="110" t="s">
        <v>2299</v>
      </c>
      <c r="I25" s="110" t="s">
        <v>2299</v>
      </c>
      <c r="J25" s="110">
        <v>1599.5509999999999</v>
      </c>
    </row>
    <row r="26" spans="1:10" hidden="1">
      <c r="A26" s="116">
        <v>1985</v>
      </c>
      <c r="B26" s="110">
        <v>1383.0509999999999</v>
      </c>
      <c r="C26" s="110">
        <v>166.136</v>
      </c>
      <c r="D26" s="110">
        <v>6.3049999999999997</v>
      </c>
      <c r="E26" s="110">
        <v>0.71199999999999997</v>
      </c>
      <c r="F26" s="110">
        <v>74.960999999999999</v>
      </c>
      <c r="G26" s="110">
        <v>81.977999999999994</v>
      </c>
      <c r="H26" s="110" t="s">
        <v>2299</v>
      </c>
      <c r="I26" s="110" t="s">
        <v>2299</v>
      </c>
      <c r="J26" s="110">
        <v>1631.165</v>
      </c>
    </row>
    <row r="27" spans="1:10" hidden="1">
      <c r="A27" s="116">
        <v>1986</v>
      </c>
      <c r="B27" s="110">
        <v>1373.684</v>
      </c>
      <c r="C27" s="110">
        <v>141.53100000000001</v>
      </c>
      <c r="D27" s="110">
        <v>6.1719999999999997</v>
      </c>
      <c r="E27" s="110">
        <v>0.96199999999999997</v>
      </c>
      <c r="F27" s="110">
        <v>102.05</v>
      </c>
      <c r="G27" s="110">
        <v>109.18300000000001</v>
      </c>
      <c r="H27" s="110" t="s">
        <v>2299</v>
      </c>
      <c r="I27" s="110" t="s">
        <v>2299</v>
      </c>
      <c r="J27" s="110">
        <v>1624.3989999999999</v>
      </c>
    </row>
    <row r="28" spans="1:10" hidden="1">
      <c r="A28" s="116">
        <v>1987</v>
      </c>
      <c r="B28" s="110">
        <v>1443.0820000000001</v>
      </c>
      <c r="C28" s="110">
        <v>154.55000000000001</v>
      </c>
      <c r="D28" s="110">
        <v>6.62</v>
      </c>
      <c r="E28" s="110">
        <v>1.069</v>
      </c>
      <c r="F28" s="110">
        <v>86.873999999999995</v>
      </c>
      <c r="G28" s="110">
        <v>94.563000000000002</v>
      </c>
      <c r="H28" s="110" t="s">
        <v>2299</v>
      </c>
      <c r="I28" s="110" t="s">
        <v>2299</v>
      </c>
      <c r="J28" s="110">
        <v>1692.1949999999999</v>
      </c>
    </row>
    <row r="29" spans="1:10" hidden="1">
      <c r="A29" s="116">
        <v>1988</v>
      </c>
      <c r="B29" s="110">
        <v>1507.4269999999999</v>
      </c>
      <c r="C29" s="110">
        <v>142.715</v>
      </c>
      <c r="D29" s="110">
        <v>8.0860000000000003</v>
      </c>
      <c r="E29" s="110">
        <v>1.258</v>
      </c>
      <c r="F29" s="110">
        <v>108.268</v>
      </c>
      <c r="G29" s="110">
        <v>117.611</v>
      </c>
      <c r="H29" s="110" t="s">
        <v>2299</v>
      </c>
      <c r="I29" s="110" t="s">
        <v>2299</v>
      </c>
      <c r="J29" s="110">
        <v>1767.7529999999999</v>
      </c>
    </row>
    <row r="30" spans="1:10" hidden="1">
      <c r="A30" s="116">
        <v>1989</v>
      </c>
      <c r="B30" s="110">
        <v>1534.7460000000001</v>
      </c>
      <c r="C30" s="110">
        <v>168.15299999999999</v>
      </c>
      <c r="D30" s="110">
        <v>11.268000000000001</v>
      </c>
      <c r="E30" s="110">
        <v>1.591</v>
      </c>
      <c r="F30" s="110">
        <v>115.28</v>
      </c>
      <c r="G30" s="110">
        <v>128.13900000000001</v>
      </c>
      <c r="H30" s="110">
        <v>0.36299999999999999</v>
      </c>
      <c r="I30" s="110">
        <v>4.3659999999999997</v>
      </c>
      <c r="J30" s="110">
        <v>1835.7670000000001</v>
      </c>
    </row>
    <row r="31" spans="1:10" hidden="1">
      <c r="A31" s="116">
        <v>1990</v>
      </c>
      <c r="B31" s="110">
        <v>1546.5139999999999</v>
      </c>
      <c r="C31" s="110">
        <v>175.36</v>
      </c>
      <c r="D31" s="110">
        <v>7.1369999999999996</v>
      </c>
      <c r="E31" s="110">
        <v>3.101</v>
      </c>
      <c r="F31" s="110">
        <v>87.301000000000002</v>
      </c>
      <c r="G31" s="110">
        <v>97.539000000000001</v>
      </c>
      <c r="H31" s="110">
        <v>0.38400000000000001</v>
      </c>
      <c r="I31" s="110">
        <v>5.7949999999999999</v>
      </c>
      <c r="J31" s="110">
        <v>1825.5920000000001</v>
      </c>
    </row>
    <row r="32" spans="1:10" hidden="1">
      <c r="A32" s="116">
        <v>1991</v>
      </c>
      <c r="B32" s="110">
        <v>1547.174</v>
      </c>
      <c r="C32" s="110">
        <v>178.96600000000001</v>
      </c>
      <c r="D32" s="110">
        <v>6.1859999999999999</v>
      </c>
      <c r="E32" s="110">
        <v>2.9950000000000001</v>
      </c>
      <c r="F32" s="110">
        <v>81.498000000000005</v>
      </c>
      <c r="G32" s="110">
        <v>90.679000000000002</v>
      </c>
      <c r="H32" s="110">
        <v>0.39800000000000002</v>
      </c>
      <c r="I32" s="110">
        <v>7.2069999999999999</v>
      </c>
      <c r="J32" s="110">
        <v>1824.425</v>
      </c>
    </row>
    <row r="33" spans="1:10" hidden="1">
      <c r="A33" s="116">
        <v>1992</v>
      </c>
      <c r="B33" s="110">
        <v>1568.5409999999999</v>
      </c>
      <c r="C33" s="110">
        <v>186.07499999999999</v>
      </c>
      <c r="D33" s="110">
        <v>5.4379999999999997</v>
      </c>
      <c r="E33" s="110">
        <v>4.5960000000000001</v>
      </c>
      <c r="F33" s="110">
        <v>65.494</v>
      </c>
      <c r="G33" s="110">
        <v>75.528000000000006</v>
      </c>
      <c r="H33" s="110">
        <v>0.4</v>
      </c>
      <c r="I33" s="110">
        <v>8.4760000000000009</v>
      </c>
      <c r="J33" s="110">
        <v>1839.021</v>
      </c>
    </row>
    <row r="34" spans="1:10" hidden="1">
      <c r="A34" s="116">
        <v>1993</v>
      </c>
      <c r="B34" s="110">
        <v>1631.6189999999999</v>
      </c>
      <c r="C34" s="110">
        <v>187.58199999999999</v>
      </c>
      <c r="D34" s="110">
        <v>6.3970000000000002</v>
      </c>
      <c r="E34" s="110">
        <v>8.0310000000000006</v>
      </c>
      <c r="F34" s="110">
        <v>71.988</v>
      </c>
      <c r="G34" s="110">
        <v>86.415999999999997</v>
      </c>
      <c r="H34" s="110">
        <v>0.41499999999999998</v>
      </c>
      <c r="I34" s="110">
        <v>8.5920000000000005</v>
      </c>
      <c r="J34" s="110">
        <v>1914.625</v>
      </c>
    </row>
    <row r="35" spans="1:10" hidden="1">
      <c r="A35" s="116">
        <v>1994</v>
      </c>
      <c r="B35" s="110">
        <v>1637.8530000000001</v>
      </c>
      <c r="C35" s="110">
        <v>210.85499999999999</v>
      </c>
      <c r="D35" s="110">
        <v>8.8719999999999999</v>
      </c>
      <c r="E35" s="110">
        <v>7.1189999999999998</v>
      </c>
      <c r="F35" s="110">
        <v>65.256</v>
      </c>
      <c r="G35" s="110">
        <v>81.247</v>
      </c>
      <c r="H35" s="110">
        <v>0.38400000000000001</v>
      </c>
      <c r="I35" s="110">
        <v>9.3230000000000004</v>
      </c>
      <c r="J35" s="110">
        <v>1939.662</v>
      </c>
    </row>
    <row r="36" spans="1:10" hidden="1">
      <c r="A36" s="116">
        <v>1995</v>
      </c>
      <c r="B36" s="110">
        <v>1659.8610000000001</v>
      </c>
      <c r="C36" s="110">
        <v>228.173</v>
      </c>
      <c r="D36" s="110">
        <v>7.9859999999999998</v>
      </c>
      <c r="E36" s="110">
        <v>8.2260000000000009</v>
      </c>
      <c r="F36" s="110">
        <v>42.500999999999998</v>
      </c>
      <c r="G36" s="110">
        <v>58.712000000000003</v>
      </c>
      <c r="H36" s="110">
        <v>0.32900000000000001</v>
      </c>
      <c r="I36" s="110">
        <v>10.007999999999999</v>
      </c>
      <c r="J36" s="110">
        <v>1957.0830000000001</v>
      </c>
    </row>
    <row r="37" spans="1:10" hidden="1">
      <c r="A37" s="116">
        <v>1996</v>
      </c>
      <c r="B37" s="110">
        <v>1751.5229999999999</v>
      </c>
      <c r="C37" s="110">
        <v>204.86099999999999</v>
      </c>
      <c r="D37" s="110">
        <v>8.0830000000000002</v>
      </c>
      <c r="E37" s="110">
        <v>8.1259999999999994</v>
      </c>
      <c r="F37" s="110">
        <v>47.188000000000002</v>
      </c>
      <c r="G37" s="110">
        <v>63.396999999999998</v>
      </c>
      <c r="H37" s="110">
        <v>0.36</v>
      </c>
      <c r="I37" s="110">
        <v>9.9260000000000002</v>
      </c>
      <c r="J37" s="110">
        <v>2030.067</v>
      </c>
    </row>
    <row r="38" spans="1:10" hidden="1">
      <c r="A38" s="116">
        <v>1997</v>
      </c>
      <c r="B38" s="110">
        <v>1796.019</v>
      </c>
      <c r="C38" s="110">
        <v>218.81299999999999</v>
      </c>
      <c r="D38" s="110">
        <v>8.173</v>
      </c>
      <c r="E38" s="110">
        <v>10.371</v>
      </c>
      <c r="F38" s="110">
        <v>53.664000000000001</v>
      </c>
      <c r="G38" s="110">
        <v>72.207999999999998</v>
      </c>
      <c r="H38" s="110">
        <v>0.374</v>
      </c>
      <c r="I38" s="110">
        <v>10.33</v>
      </c>
      <c r="J38" s="110">
        <v>2097.7449999999999</v>
      </c>
    </row>
    <row r="39" spans="1:10" hidden="1">
      <c r="A39" s="116">
        <v>1998</v>
      </c>
      <c r="B39" s="110">
        <v>1827.1479999999999</v>
      </c>
      <c r="C39" s="110">
        <v>247.666</v>
      </c>
      <c r="D39" s="110">
        <v>10.026999999999999</v>
      </c>
      <c r="E39" s="110">
        <v>12.617000000000001</v>
      </c>
      <c r="F39" s="110">
        <v>78.62</v>
      </c>
      <c r="G39" s="110">
        <v>101.264</v>
      </c>
      <c r="H39" s="110">
        <v>0.375</v>
      </c>
      <c r="I39" s="110">
        <v>10.164</v>
      </c>
      <c r="J39" s="110">
        <v>2186.6170000000002</v>
      </c>
    </row>
    <row r="40" spans="1:10" hidden="1">
      <c r="A40" s="116">
        <v>1999</v>
      </c>
      <c r="B40" s="110">
        <v>1835.402</v>
      </c>
      <c r="C40" s="110">
        <v>259.94499999999999</v>
      </c>
      <c r="D40" s="110">
        <v>10.353</v>
      </c>
      <c r="E40" s="110">
        <v>11.487</v>
      </c>
      <c r="F40" s="110">
        <v>71.994</v>
      </c>
      <c r="G40" s="110">
        <v>93.834000000000003</v>
      </c>
      <c r="H40" s="110">
        <v>0.38100000000000001</v>
      </c>
      <c r="I40" s="110">
        <v>10.266999999999999</v>
      </c>
      <c r="J40" s="110">
        <v>2199.83</v>
      </c>
    </row>
    <row r="41" spans="1:10" hidden="1">
      <c r="A41" s="116">
        <v>2000</v>
      </c>
      <c r="B41" s="110">
        <v>1926.365</v>
      </c>
      <c r="C41" s="110">
        <v>280.82100000000003</v>
      </c>
      <c r="D41" s="110">
        <v>13.058999999999999</v>
      </c>
      <c r="E41" s="110">
        <v>10.073</v>
      </c>
      <c r="F41" s="110">
        <v>65.394000000000005</v>
      </c>
      <c r="G41" s="110">
        <v>88.525000000000006</v>
      </c>
      <c r="H41" s="110">
        <v>0.36199999999999999</v>
      </c>
      <c r="I41" s="110">
        <v>10.144</v>
      </c>
      <c r="J41" s="110">
        <v>2306.2179999999998</v>
      </c>
    </row>
    <row r="42" spans="1:10" hidden="1">
      <c r="A42" s="116">
        <v>2001</v>
      </c>
      <c r="B42" s="110">
        <v>1868.8340000000001</v>
      </c>
      <c r="C42" s="110">
        <v>289.35899999999998</v>
      </c>
      <c r="D42" s="110">
        <v>12.717000000000001</v>
      </c>
      <c r="E42" s="110">
        <v>10.541</v>
      </c>
      <c r="F42" s="110">
        <v>75.304000000000002</v>
      </c>
      <c r="G42" s="110">
        <v>98.561999999999998</v>
      </c>
      <c r="H42" s="110">
        <v>0.35299999999999998</v>
      </c>
      <c r="I42" s="110">
        <v>10.896000000000001</v>
      </c>
      <c r="J42" s="110">
        <v>2268.0039999999999</v>
      </c>
    </row>
    <row r="43" spans="1:10" hidden="1">
      <c r="A43" s="116">
        <v>2002</v>
      </c>
      <c r="B43" s="110">
        <v>1888.895</v>
      </c>
      <c r="C43" s="110">
        <v>306.00900000000001</v>
      </c>
      <c r="D43" s="110">
        <v>9.5030000000000001</v>
      </c>
      <c r="E43" s="110">
        <v>17.888000000000002</v>
      </c>
      <c r="F43" s="110">
        <v>49.465000000000003</v>
      </c>
      <c r="G43" s="110">
        <v>76.855999999999995</v>
      </c>
      <c r="H43" s="110">
        <v>0.372</v>
      </c>
      <c r="I43" s="110">
        <v>12.749000000000001</v>
      </c>
      <c r="J43" s="110">
        <v>2284.8820000000001</v>
      </c>
    </row>
    <row r="44" spans="1:10" hidden="1">
      <c r="A44" s="116">
        <v>2003</v>
      </c>
      <c r="B44" s="110">
        <v>1929.9570000000001</v>
      </c>
      <c r="C44" s="110">
        <v>278.12700000000001</v>
      </c>
      <c r="D44" s="110">
        <v>12.009</v>
      </c>
      <c r="E44" s="110">
        <v>17.835999999999999</v>
      </c>
      <c r="F44" s="110">
        <v>65.283000000000001</v>
      </c>
      <c r="G44" s="110">
        <v>95.129000000000005</v>
      </c>
      <c r="H44" s="110">
        <v>0.371</v>
      </c>
      <c r="I44" s="110">
        <v>11.443</v>
      </c>
      <c r="J44" s="110">
        <v>2315.027</v>
      </c>
    </row>
    <row r="45" spans="1:10" hidden="1">
      <c r="A45" s="116">
        <v>2004</v>
      </c>
      <c r="B45" s="110">
        <v>1942.02</v>
      </c>
      <c r="C45" s="110">
        <v>296.75</v>
      </c>
      <c r="D45" s="110">
        <v>8.3109999999999999</v>
      </c>
      <c r="E45" s="110">
        <v>21.527000000000001</v>
      </c>
      <c r="F45" s="110">
        <v>66.009</v>
      </c>
      <c r="G45" s="110">
        <v>95.846999999999994</v>
      </c>
      <c r="H45" s="110">
        <v>0.38100000000000001</v>
      </c>
      <c r="I45" s="110">
        <v>11.164999999999999</v>
      </c>
      <c r="J45" s="110">
        <v>2346.1619999999998</v>
      </c>
    </row>
    <row r="46" spans="1:10" hidden="1">
      <c r="A46" s="116">
        <v>2005</v>
      </c>
      <c r="B46" s="110">
        <v>1982.771</v>
      </c>
      <c r="C46" s="110">
        <v>318.858</v>
      </c>
      <c r="D46" s="110">
        <v>8.5500000000000007</v>
      </c>
      <c r="E46" s="110">
        <v>23.602</v>
      </c>
      <c r="F46" s="110">
        <v>65.816000000000003</v>
      </c>
      <c r="G46" s="110">
        <v>97.968999999999994</v>
      </c>
      <c r="H46" s="110">
        <v>0.377</v>
      </c>
      <c r="I46" s="110">
        <v>11.247999999999999</v>
      </c>
      <c r="J46" s="110">
        <v>2411.2240000000002</v>
      </c>
    </row>
    <row r="47" spans="1:10" hidden="1">
      <c r="A47" s="116">
        <v>2006</v>
      </c>
      <c r="B47" s="110">
        <v>1952.6890000000001</v>
      </c>
      <c r="C47" s="110">
        <v>337.97500000000002</v>
      </c>
      <c r="D47" s="110">
        <v>5.4710000000000001</v>
      </c>
      <c r="E47" s="110">
        <v>20.734000000000002</v>
      </c>
      <c r="F47" s="110">
        <v>27.073</v>
      </c>
      <c r="G47" s="110">
        <v>53.277999999999999</v>
      </c>
      <c r="H47" s="110">
        <v>0.374</v>
      </c>
      <c r="I47" s="110">
        <v>11.529</v>
      </c>
      <c r="J47" s="110">
        <v>2355.8449999999998</v>
      </c>
    </row>
    <row r="48" spans="1:10" hidden="1">
      <c r="A48" s="116">
        <v>2007</v>
      </c>
      <c r="B48" s="110">
        <v>1986.25</v>
      </c>
      <c r="C48" s="110">
        <v>371.46499999999997</v>
      </c>
      <c r="D48" s="110">
        <v>6.5819999999999999</v>
      </c>
      <c r="E48" s="110">
        <v>16.600000000000001</v>
      </c>
      <c r="F48" s="110">
        <v>29.783999999999999</v>
      </c>
      <c r="G48" s="110">
        <v>52.966000000000001</v>
      </c>
      <c r="H48" s="110">
        <v>0.376</v>
      </c>
      <c r="I48" s="110">
        <v>11.292999999999999</v>
      </c>
      <c r="J48" s="110">
        <v>2422.3490000000002</v>
      </c>
    </row>
    <row r="49" spans="1:13" hidden="1">
      <c r="A49" s="116">
        <v>2008</v>
      </c>
      <c r="B49" s="110">
        <v>1958.3879999999999</v>
      </c>
      <c r="C49" s="110">
        <v>362.11599999999999</v>
      </c>
      <c r="D49" s="110">
        <v>5.3849999999999998</v>
      </c>
      <c r="E49" s="110">
        <v>14.949</v>
      </c>
      <c r="F49" s="110">
        <v>18.053999999999998</v>
      </c>
      <c r="G49" s="110">
        <v>38.387999999999998</v>
      </c>
      <c r="H49" s="110">
        <v>0.38100000000000001</v>
      </c>
      <c r="I49" s="110">
        <v>11.614000000000001</v>
      </c>
      <c r="J49" s="110">
        <v>2370.886</v>
      </c>
    </row>
    <row r="50" spans="1:13" hidden="1">
      <c r="A50" s="116">
        <v>2009</v>
      </c>
      <c r="B50" s="110">
        <v>1740.153</v>
      </c>
      <c r="C50" s="110">
        <v>372.548</v>
      </c>
      <c r="D50" s="110">
        <v>5.1609999999999996</v>
      </c>
      <c r="E50" s="110">
        <v>13.462999999999999</v>
      </c>
      <c r="F50" s="110">
        <v>13.589</v>
      </c>
      <c r="G50" s="110">
        <v>32.213000000000001</v>
      </c>
      <c r="H50" s="110">
        <v>0.38600000000000001</v>
      </c>
      <c r="I50" s="110">
        <v>11.244999999999999</v>
      </c>
      <c r="J50" s="110">
        <v>2156.5430000000001</v>
      </c>
    </row>
    <row r="51" spans="1:13" hidden="1">
      <c r="A51" s="116">
        <v>2010</v>
      </c>
      <c r="B51" s="110">
        <v>1827.5640000000001</v>
      </c>
      <c r="C51" s="110">
        <v>399.66800000000001</v>
      </c>
      <c r="D51" s="110">
        <v>5.9130000000000003</v>
      </c>
      <c r="E51" s="110">
        <v>13.949</v>
      </c>
      <c r="F51" s="110">
        <v>11.568</v>
      </c>
      <c r="G51" s="110">
        <v>31.43</v>
      </c>
      <c r="H51" s="110">
        <v>0.39100000000000001</v>
      </c>
      <c r="I51" s="110">
        <v>11.010999999999999</v>
      </c>
      <c r="J51" s="110">
        <v>2270.0630000000001</v>
      </c>
    </row>
    <row r="52" spans="1:13" hidden="1">
      <c r="A52" s="116">
        <v>2011</v>
      </c>
      <c r="B52" s="110">
        <v>1722.66</v>
      </c>
      <c r="C52" s="110">
        <v>409.46699999999998</v>
      </c>
      <c r="D52" s="110">
        <v>4.7190000000000003</v>
      </c>
      <c r="E52" s="110">
        <v>14.125</v>
      </c>
      <c r="F52" s="110">
        <v>6.9889999999999999</v>
      </c>
      <c r="G52" s="110">
        <v>25.832999999999998</v>
      </c>
      <c r="H52" s="110">
        <v>0.39500000000000002</v>
      </c>
      <c r="I52" s="110">
        <v>11.327999999999999</v>
      </c>
      <c r="J52" s="110">
        <v>2169.6819999999998</v>
      </c>
    </row>
    <row r="53" spans="1:13" hidden="1">
      <c r="A53" s="116">
        <v>2012</v>
      </c>
      <c r="B53" s="110">
        <v>1511.7729999999999</v>
      </c>
      <c r="C53" s="110">
        <v>492.726</v>
      </c>
      <c r="D53" s="110">
        <v>3.887</v>
      </c>
      <c r="E53" s="110">
        <v>8.6850000000000005</v>
      </c>
      <c r="F53" s="110">
        <v>5.7610000000000001</v>
      </c>
      <c r="G53" s="110">
        <v>18.334</v>
      </c>
      <c r="H53" s="110">
        <v>0.4</v>
      </c>
      <c r="I53" s="110">
        <v>11.436999999999999</v>
      </c>
      <c r="J53" s="110">
        <v>2034.67</v>
      </c>
    </row>
    <row r="54" spans="1:13" hidden="1">
      <c r="A54" s="116">
        <v>2013</v>
      </c>
      <c r="B54" s="110">
        <v>1571.3030000000001</v>
      </c>
      <c r="C54" s="110">
        <v>444.10899999999998</v>
      </c>
      <c r="D54" s="110">
        <v>4.1109999999999998</v>
      </c>
      <c r="E54" s="110">
        <v>12.510999999999999</v>
      </c>
      <c r="F54" s="110">
        <v>5.7990000000000004</v>
      </c>
      <c r="G54" s="110">
        <v>22.420999999999999</v>
      </c>
      <c r="H54" s="110">
        <v>0.40500000000000003</v>
      </c>
      <c r="I54" s="110">
        <v>11.074</v>
      </c>
      <c r="J54" s="110">
        <v>2049.3119999999999</v>
      </c>
    </row>
    <row r="55" spans="1:13" hidden="1">
      <c r="A55" s="116">
        <v>2014</v>
      </c>
      <c r="B55" s="110">
        <v>1568.4880000000001</v>
      </c>
      <c r="C55" s="110">
        <v>443.03</v>
      </c>
      <c r="D55" s="110">
        <v>6.0960000000000001</v>
      </c>
      <c r="E55" s="110">
        <v>12.066000000000001</v>
      </c>
      <c r="F55" s="110">
        <v>7.1440000000000001</v>
      </c>
      <c r="G55" s="110">
        <v>25.305</v>
      </c>
      <c r="H55" s="110">
        <v>0.41799999999999998</v>
      </c>
      <c r="I55" s="110">
        <v>11.132</v>
      </c>
      <c r="J55" s="110">
        <v>2048.3719999999998</v>
      </c>
    </row>
    <row r="56" spans="1:13" hidden="1">
      <c r="A56" s="116">
        <v>2015</v>
      </c>
      <c r="B56" s="110">
        <v>1351.4749999999999</v>
      </c>
      <c r="C56" s="110">
        <v>525.20899999999995</v>
      </c>
      <c r="D56" s="110">
        <v>5.2190000000000003</v>
      </c>
      <c r="E56" s="110">
        <v>11.407999999999999</v>
      </c>
      <c r="F56" s="110">
        <v>7.048</v>
      </c>
      <c r="G56" s="110">
        <v>23.675000000000001</v>
      </c>
      <c r="H56" s="110">
        <v>0.41899999999999998</v>
      </c>
      <c r="I56" s="110">
        <v>11.07</v>
      </c>
      <c r="J56" s="110">
        <v>1911.848</v>
      </c>
    </row>
    <row r="57" spans="1:13" hidden="1">
      <c r="A57" s="116">
        <v>2016</v>
      </c>
      <c r="B57" s="110">
        <v>1241.845</v>
      </c>
      <c r="C57" s="110">
        <v>545.04200000000003</v>
      </c>
      <c r="D57" s="110">
        <v>4.0679999999999996</v>
      </c>
      <c r="E57" s="110">
        <v>12.082000000000001</v>
      </c>
      <c r="F57" s="110">
        <v>5.3079999999999998</v>
      </c>
      <c r="G57" s="110">
        <v>21.457999999999998</v>
      </c>
      <c r="H57" s="110">
        <v>0.41599999999999998</v>
      </c>
      <c r="I57" s="110">
        <v>11.234</v>
      </c>
      <c r="J57" s="110">
        <v>1819.9949999999999</v>
      </c>
    </row>
    <row r="58" spans="1:13" hidden="1">
      <c r="A58" s="116">
        <v>2017</v>
      </c>
      <c r="B58" s="110">
        <v>1207.0219999999999</v>
      </c>
      <c r="C58" s="110">
        <v>505.56599999999997</v>
      </c>
      <c r="D58" s="110">
        <v>4.0549999999999997</v>
      </c>
      <c r="E58" s="110">
        <v>9.9269999999999996</v>
      </c>
      <c r="F58" s="110">
        <v>4.9400000000000004</v>
      </c>
      <c r="G58" s="110">
        <v>18.922000000000001</v>
      </c>
      <c r="H58" s="110">
        <v>0.41899999999999998</v>
      </c>
      <c r="I58" s="110">
        <v>10.677</v>
      </c>
      <c r="J58" s="110">
        <v>1742.607</v>
      </c>
    </row>
    <row r="59" spans="1:13" hidden="1">
      <c r="A59" s="116">
        <v>2018</v>
      </c>
      <c r="B59" s="110">
        <v>1153.0260000000001</v>
      </c>
      <c r="C59" s="110">
        <v>577.85699999999997</v>
      </c>
      <c r="D59" s="110">
        <v>5.9770000000000003</v>
      </c>
      <c r="E59" s="110">
        <v>10.363</v>
      </c>
      <c r="F59" s="110">
        <v>5.8760000000000003</v>
      </c>
      <c r="G59" s="110">
        <v>22.216000000000001</v>
      </c>
      <c r="H59" s="110">
        <v>0.41899999999999998</v>
      </c>
      <c r="I59" s="110">
        <v>10.677</v>
      </c>
      <c r="J59" s="110">
        <v>1764.1949999999999</v>
      </c>
    </row>
    <row r="60" spans="1:13" hidden="1">
      <c r="A60" s="116">
        <v>2019</v>
      </c>
      <c r="B60" s="110">
        <v>973.6</v>
      </c>
      <c r="C60" s="110">
        <v>616.846</v>
      </c>
      <c r="D60" s="110">
        <v>3.9950000000000001</v>
      </c>
      <c r="E60" s="110">
        <v>7.7519999999999998</v>
      </c>
      <c r="F60" s="110">
        <v>4.415</v>
      </c>
      <c r="G60" s="110">
        <v>16.161999999999999</v>
      </c>
      <c r="H60" s="110">
        <v>0.39500000000000002</v>
      </c>
      <c r="I60" s="110">
        <v>10.557</v>
      </c>
      <c r="J60" s="110">
        <v>1617.56</v>
      </c>
    </row>
    <row r="61" spans="1:13" hidden="1">
      <c r="A61" s="116">
        <v>2020</v>
      </c>
      <c r="B61" s="110">
        <v>788.14599999999996</v>
      </c>
      <c r="C61" s="110">
        <v>634.90499999999997</v>
      </c>
      <c r="D61" s="110">
        <v>3.2829999999999999</v>
      </c>
      <c r="E61" s="110">
        <v>8.9280000000000008</v>
      </c>
      <c r="F61" s="110">
        <v>3.9569999999999999</v>
      </c>
      <c r="G61" s="110">
        <v>16.167000000000002</v>
      </c>
      <c r="H61" s="110">
        <v>0.47</v>
      </c>
      <c r="I61" s="110">
        <v>10.505000000000001</v>
      </c>
      <c r="J61" s="110">
        <v>1450.194</v>
      </c>
    </row>
    <row r="62" spans="1:13">
      <c r="A62" s="116">
        <v>2021</v>
      </c>
      <c r="B62" s="110">
        <v>909.62400000000002</v>
      </c>
      <c r="C62" s="110">
        <v>612.83100000000002</v>
      </c>
      <c r="D62" s="110">
        <v>4.431</v>
      </c>
      <c r="E62" s="110">
        <v>8.98</v>
      </c>
      <c r="F62" s="110">
        <v>4.3029999999999999</v>
      </c>
      <c r="G62" s="110">
        <v>17.715</v>
      </c>
      <c r="H62" s="110">
        <v>0.47</v>
      </c>
      <c r="I62" s="110">
        <v>10.505000000000001</v>
      </c>
      <c r="J62" s="147">
        <v>1551.144</v>
      </c>
      <c r="L62" s="146"/>
      <c r="M62" s="146"/>
    </row>
    <row r="63" spans="1:13">
      <c r="A63" s="116">
        <v>2022</v>
      </c>
      <c r="B63" s="110">
        <v>847.04100000000005</v>
      </c>
      <c r="C63" s="110">
        <v>660.83199999999999</v>
      </c>
      <c r="D63" s="110">
        <v>6.4720000000000004</v>
      </c>
      <c r="E63" s="110">
        <v>8.4809999999999999</v>
      </c>
      <c r="F63" s="110">
        <v>5.45</v>
      </c>
      <c r="G63" s="110">
        <v>20.402999999999999</v>
      </c>
      <c r="H63" s="110">
        <v>0.47</v>
      </c>
      <c r="I63" s="110">
        <v>10.505000000000001</v>
      </c>
      <c r="J63" s="147">
        <v>1539.251</v>
      </c>
      <c r="L63" s="146"/>
      <c r="M63" s="146"/>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11" t="s">
        <v>2281</v>
      </c>
      <c r="B1" s="110"/>
      <c r="C1" s="110"/>
      <c r="D1" s="110"/>
      <c r="E1" s="110"/>
      <c r="F1" s="110"/>
      <c r="G1" s="110"/>
      <c r="H1" s="110"/>
      <c r="I1" s="110"/>
      <c r="J1" s="110"/>
      <c r="K1" s="110"/>
      <c r="L1" s="110"/>
    </row>
    <row r="2" spans="1:12" s="26" customFormat="1" ht="18.75">
      <c r="A2" s="112" t="s">
        <v>7163</v>
      </c>
      <c r="B2" s="110"/>
      <c r="C2" s="110"/>
      <c r="D2" s="110"/>
      <c r="E2" s="110"/>
      <c r="F2" s="110"/>
      <c r="G2" s="110"/>
      <c r="H2" s="110"/>
      <c r="I2" s="110"/>
      <c r="J2" s="110"/>
      <c r="K2" s="110"/>
      <c r="L2" s="110"/>
    </row>
    <row r="3" spans="1:12" s="26" customFormat="1">
      <c r="A3"/>
      <c r="B3"/>
      <c r="C3"/>
      <c r="D3"/>
      <c r="E3"/>
      <c r="F3"/>
      <c r="G3"/>
      <c r="H3"/>
      <c r="I3"/>
      <c r="J3"/>
      <c r="K3"/>
      <c r="L3"/>
    </row>
    <row r="4" spans="1:12" s="26" customFormat="1">
      <c r="A4" s="113" t="s">
        <v>7164</v>
      </c>
      <c r="B4" s="110"/>
      <c r="C4" s="110"/>
      <c r="D4" s="110"/>
      <c r="E4" s="110"/>
      <c r="F4" s="110"/>
      <c r="G4" s="110"/>
      <c r="H4" s="110"/>
      <c r="I4" s="110"/>
      <c r="J4" s="110"/>
      <c r="K4" s="110"/>
      <c r="L4" s="110"/>
    </row>
    <row r="5" spans="1:12" s="26" customFormat="1">
      <c r="A5"/>
      <c r="B5"/>
      <c r="C5"/>
      <c r="D5"/>
      <c r="E5"/>
      <c r="F5"/>
      <c r="G5"/>
      <c r="H5"/>
      <c r="I5"/>
      <c r="J5"/>
      <c r="K5"/>
      <c r="L5"/>
    </row>
    <row r="6" spans="1:12" s="26" customFormat="1">
      <c r="A6" s="110" t="s">
        <v>7165</v>
      </c>
      <c r="B6" s="110"/>
      <c r="C6" s="110"/>
      <c r="D6" s="110"/>
      <c r="E6" s="110"/>
      <c r="F6" s="110"/>
      <c r="G6" s="110"/>
      <c r="H6" s="110"/>
      <c r="I6" s="110"/>
      <c r="J6" s="110"/>
      <c r="K6" s="110"/>
      <c r="L6" s="110"/>
    </row>
    <row r="7" spans="1:12" s="26" customFormat="1">
      <c r="A7" s="110" t="s">
        <v>7166</v>
      </c>
      <c r="B7" s="110"/>
      <c r="C7" s="110"/>
      <c r="D7" s="110"/>
      <c r="E7" s="110"/>
      <c r="F7" s="110"/>
      <c r="G7" s="110"/>
      <c r="H7" s="110"/>
      <c r="I7" s="110"/>
      <c r="J7" s="110"/>
      <c r="K7" s="110"/>
      <c r="L7" s="110"/>
    </row>
    <row r="8" spans="1:12" s="26" customFormat="1">
      <c r="A8"/>
      <c r="B8"/>
      <c r="C8"/>
      <c r="D8"/>
      <c r="E8"/>
      <c r="F8"/>
      <c r="G8"/>
      <c r="H8"/>
      <c r="I8"/>
      <c r="J8"/>
      <c r="K8"/>
      <c r="L8"/>
    </row>
    <row r="9" spans="1:12" s="26" customFormat="1" ht="15.75">
      <c r="A9" s="114" t="s">
        <v>2359</v>
      </c>
      <c r="B9" s="110"/>
      <c r="C9" s="110"/>
      <c r="D9" s="110"/>
      <c r="E9" s="110"/>
      <c r="F9" s="110"/>
      <c r="G9" s="110"/>
      <c r="H9" s="110"/>
      <c r="I9" s="110"/>
      <c r="J9" s="110"/>
      <c r="K9" s="110"/>
      <c r="L9" s="110"/>
    </row>
    <row r="10" spans="1:12" s="26" customFormat="1">
      <c r="A10"/>
      <c r="B10"/>
      <c r="C10"/>
      <c r="D10"/>
      <c r="E10"/>
      <c r="F10"/>
      <c r="G10"/>
      <c r="H10"/>
      <c r="I10"/>
      <c r="J10"/>
      <c r="K10"/>
      <c r="L10"/>
    </row>
    <row r="11" spans="1:12" s="26" customFormat="1">
      <c r="A11" s="115" t="s">
        <v>2283</v>
      </c>
      <c r="B11" s="115" t="s">
        <v>2360</v>
      </c>
      <c r="C11" s="115" t="s">
        <v>2361</v>
      </c>
      <c r="D11" s="115" t="s">
        <v>2362</v>
      </c>
      <c r="E11" s="115" t="s">
        <v>2363</v>
      </c>
      <c r="F11" s="115" t="s">
        <v>2364</v>
      </c>
      <c r="G11" s="115" t="s">
        <v>2365</v>
      </c>
      <c r="H11" s="115" t="s">
        <v>2366</v>
      </c>
      <c r="I11" s="115" t="s">
        <v>2367</v>
      </c>
      <c r="J11" s="115" t="s">
        <v>2368</v>
      </c>
      <c r="K11" s="115" t="s">
        <v>2369</v>
      </c>
      <c r="L11" s="115" t="s">
        <v>2364</v>
      </c>
    </row>
    <row r="12" spans="1:12" s="26" customFormat="1">
      <c r="A12" s="115"/>
      <c r="B12" s="115" t="s">
        <v>2298</v>
      </c>
      <c r="C12" s="115" t="s">
        <v>2298</v>
      </c>
      <c r="D12" s="115" t="s">
        <v>2298</v>
      </c>
      <c r="E12" s="115" t="s">
        <v>2298</v>
      </c>
      <c r="F12" s="115" t="s">
        <v>2298</v>
      </c>
      <c r="G12" s="115" t="s">
        <v>2298</v>
      </c>
      <c r="H12" s="115" t="s">
        <v>2298</v>
      </c>
      <c r="I12" s="115" t="s">
        <v>2298</v>
      </c>
      <c r="J12" s="115" t="s">
        <v>2298</v>
      </c>
      <c r="K12" s="115" t="s">
        <v>2298</v>
      </c>
      <c r="L12" s="115" t="s">
        <v>2298</v>
      </c>
    </row>
    <row r="13" spans="1:12" s="26" customFormat="1">
      <c r="A13" s="116">
        <v>1973</v>
      </c>
      <c r="B13" s="110">
        <v>143.23400000000001</v>
      </c>
      <c r="C13" s="110">
        <v>0.125</v>
      </c>
      <c r="D13" s="110" t="s">
        <v>2299</v>
      </c>
      <c r="E13" s="110" t="s">
        <v>2299</v>
      </c>
      <c r="F13" s="110">
        <v>143.35900000000001</v>
      </c>
      <c r="G13" s="110">
        <v>33.213999999999999</v>
      </c>
      <c r="H13" s="110">
        <v>0.629</v>
      </c>
      <c r="I13" s="110">
        <v>109.26300000000001</v>
      </c>
      <c r="J13" s="110" t="s">
        <v>2299</v>
      </c>
      <c r="K13" s="110">
        <v>0.252</v>
      </c>
      <c r="L13" s="110">
        <v>143.35900000000001</v>
      </c>
    </row>
    <row r="14" spans="1:12" s="26" customFormat="1">
      <c r="A14" s="116">
        <v>1974</v>
      </c>
      <c r="B14" s="110">
        <v>144.24199999999999</v>
      </c>
      <c r="C14" s="110">
        <v>0.11600000000000001</v>
      </c>
      <c r="D14" s="110" t="s">
        <v>2299</v>
      </c>
      <c r="E14" s="110" t="s">
        <v>2299</v>
      </c>
      <c r="F14" s="110">
        <v>144.357</v>
      </c>
      <c r="G14" s="110">
        <v>34.795000000000002</v>
      </c>
      <c r="H14" s="110">
        <v>0.65800000000000003</v>
      </c>
      <c r="I14" s="110">
        <v>108.721</v>
      </c>
      <c r="J14" s="110" t="s">
        <v>2299</v>
      </c>
      <c r="K14" s="110">
        <v>0.183</v>
      </c>
      <c r="L14" s="110">
        <v>144.357</v>
      </c>
    </row>
    <row r="15" spans="1:12" s="26" customFormat="1">
      <c r="A15" s="116">
        <v>1975</v>
      </c>
      <c r="B15" s="110">
        <v>140.41200000000001</v>
      </c>
      <c r="C15" s="110">
        <v>0.11</v>
      </c>
      <c r="D15" s="110" t="s">
        <v>2299</v>
      </c>
      <c r="E15" s="110" t="s">
        <v>2299</v>
      </c>
      <c r="F15" s="110">
        <v>140.52199999999999</v>
      </c>
      <c r="G15" s="110">
        <v>39.902999999999999</v>
      </c>
      <c r="H15" s="110">
        <v>0.75700000000000001</v>
      </c>
      <c r="I15" s="110">
        <v>99.734999999999999</v>
      </c>
      <c r="J15" s="110" t="s">
        <v>2299</v>
      </c>
      <c r="K15" s="110">
        <v>0.127</v>
      </c>
      <c r="L15" s="110">
        <v>140.52199999999999</v>
      </c>
    </row>
    <row r="16" spans="1:12" s="26" customFormat="1">
      <c r="A16" s="116">
        <v>1976</v>
      </c>
      <c r="B16" s="110">
        <v>160.53700000000001</v>
      </c>
      <c r="C16" s="110">
        <v>0.115</v>
      </c>
      <c r="D16" s="110" t="s">
        <v>2299</v>
      </c>
      <c r="E16" s="110" t="s">
        <v>2299</v>
      </c>
      <c r="F16" s="110">
        <v>160.65199999999999</v>
      </c>
      <c r="G16" s="110">
        <v>45.177</v>
      </c>
      <c r="H16" s="110">
        <v>0.85299999999999998</v>
      </c>
      <c r="I16" s="110">
        <v>114.42400000000001</v>
      </c>
      <c r="J16" s="110" t="s">
        <v>2299</v>
      </c>
      <c r="K16" s="110">
        <v>0.19700000000000001</v>
      </c>
      <c r="L16" s="110">
        <v>160.65199999999999</v>
      </c>
    </row>
    <row r="17" spans="1:12" s="26" customFormat="1">
      <c r="A17" s="116">
        <v>1977</v>
      </c>
      <c r="B17" s="110">
        <v>172.26599999999999</v>
      </c>
      <c r="C17" s="110">
        <v>0.11</v>
      </c>
      <c r="D17" s="110" t="s">
        <v>2299</v>
      </c>
      <c r="E17" s="110" t="s">
        <v>2299</v>
      </c>
      <c r="F17" s="110">
        <v>172.376</v>
      </c>
      <c r="G17" s="110">
        <v>50.819000000000003</v>
      </c>
      <c r="H17" s="110">
        <v>0.96499999999999997</v>
      </c>
      <c r="I17" s="110">
        <v>120.181</v>
      </c>
      <c r="J17" s="110" t="s">
        <v>2299</v>
      </c>
      <c r="K17" s="110">
        <v>0.41099999999999998</v>
      </c>
      <c r="L17" s="110">
        <v>172.376</v>
      </c>
    </row>
    <row r="18" spans="1:12" s="26" customFormat="1">
      <c r="A18" s="116">
        <v>1978</v>
      </c>
      <c r="B18" s="110">
        <v>190.99100000000001</v>
      </c>
      <c r="C18" s="110">
        <v>8.7999999999999995E-2</v>
      </c>
      <c r="D18" s="110" t="s">
        <v>2299</v>
      </c>
      <c r="E18" s="110" t="s">
        <v>2299</v>
      </c>
      <c r="F18" s="110">
        <v>191.07900000000001</v>
      </c>
      <c r="G18" s="110">
        <v>58.329000000000001</v>
      </c>
      <c r="H18" s="110">
        <v>1.1100000000000001</v>
      </c>
      <c r="I18" s="110">
        <v>131.36000000000001</v>
      </c>
      <c r="J18" s="110" t="s">
        <v>2299</v>
      </c>
      <c r="K18" s="110">
        <v>0.28000000000000003</v>
      </c>
      <c r="L18" s="110">
        <v>191.07900000000001</v>
      </c>
    </row>
    <row r="19" spans="1:12" s="26" customFormat="1">
      <c r="A19" s="116">
        <v>1979</v>
      </c>
      <c r="B19" s="110">
        <v>201.65600000000001</v>
      </c>
      <c r="C19" s="110">
        <v>0.125</v>
      </c>
      <c r="D19" s="110" t="s">
        <v>2299</v>
      </c>
      <c r="E19" s="110" t="s">
        <v>2299</v>
      </c>
      <c r="F19" s="110">
        <v>201.78100000000001</v>
      </c>
      <c r="G19" s="110">
        <v>68.293999999999997</v>
      </c>
      <c r="H19" s="110">
        <v>1.296</v>
      </c>
      <c r="I19" s="110">
        <v>131.77600000000001</v>
      </c>
      <c r="J19" s="110" t="s">
        <v>2299</v>
      </c>
      <c r="K19" s="110">
        <v>0.41599999999999998</v>
      </c>
      <c r="L19" s="110">
        <v>201.78100000000001</v>
      </c>
    </row>
    <row r="20" spans="1:12" s="26" customFormat="1">
      <c r="A20" s="116">
        <v>1980</v>
      </c>
      <c r="B20" s="110">
        <v>232.048</v>
      </c>
      <c r="C20" s="110">
        <v>0.1</v>
      </c>
      <c r="D20" s="110" t="s">
        <v>2299</v>
      </c>
      <c r="E20" s="110" t="s">
        <v>2299</v>
      </c>
      <c r="F20" s="110">
        <v>232.148</v>
      </c>
      <c r="G20" s="110">
        <v>79.73</v>
      </c>
      <c r="H20" s="110">
        <v>1.97</v>
      </c>
      <c r="I20" s="110">
        <v>150.08000000000001</v>
      </c>
      <c r="J20" s="110" t="s">
        <v>2299</v>
      </c>
      <c r="K20" s="110">
        <v>0.36799999999999999</v>
      </c>
      <c r="L20" s="110">
        <v>232.148</v>
      </c>
    </row>
    <row r="21" spans="1:12" s="26" customFormat="1">
      <c r="A21" s="116">
        <v>1981</v>
      </c>
      <c r="B21" s="110">
        <v>234.084</v>
      </c>
      <c r="C21" s="110">
        <v>5.3479999999999999</v>
      </c>
      <c r="D21" s="110">
        <v>0.46899999999999997</v>
      </c>
      <c r="E21" s="110" t="s">
        <v>2299</v>
      </c>
      <c r="F21" s="110">
        <v>239.90100000000001</v>
      </c>
      <c r="G21" s="110">
        <v>81.605999999999995</v>
      </c>
      <c r="H21" s="110">
        <v>1.9730000000000001</v>
      </c>
      <c r="I21" s="110">
        <v>155.54300000000001</v>
      </c>
      <c r="J21" s="110">
        <v>0.46</v>
      </c>
      <c r="K21" s="110">
        <v>0.318</v>
      </c>
      <c r="L21" s="110">
        <v>239.90100000000001</v>
      </c>
    </row>
    <row r="22" spans="1:12" s="26" customFormat="1">
      <c r="A22" s="116">
        <v>1982</v>
      </c>
      <c r="B22" s="110">
        <v>235.44300000000001</v>
      </c>
      <c r="C22" s="110">
        <v>7.2309999999999999</v>
      </c>
      <c r="D22" s="110">
        <v>1.274</v>
      </c>
      <c r="E22" s="110" t="s">
        <v>2299</v>
      </c>
      <c r="F22" s="110">
        <v>243.94800000000001</v>
      </c>
      <c r="G22" s="110">
        <v>90.986000000000004</v>
      </c>
      <c r="H22" s="110">
        <v>2.073</v>
      </c>
      <c r="I22" s="110">
        <v>149.36699999999999</v>
      </c>
      <c r="J22" s="110">
        <v>1.2509999999999999</v>
      </c>
      <c r="K22" s="110">
        <v>0.27200000000000002</v>
      </c>
      <c r="L22" s="110">
        <v>243.94800000000001</v>
      </c>
    </row>
    <row r="23" spans="1:12" s="26" customFormat="1">
      <c r="A23" s="116">
        <v>1983</v>
      </c>
      <c r="B23" s="110">
        <v>251.785</v>
      </c>
      <c r="C23" s="110">
        <v>9.5410000000000004</v>
      </c>
      <c r="D23" s="110">
        <v>2.347</v>
      </c>
      <c r="E23" s="110" t="s">
        <v>2299</v>
      </c>
      <c r="F23" s="110">
        <v>263.673</v>
      </c>
      <c r="G23" s="110">
        <v>90.986000000000004</v>
      </c>
      <c r="H23" s="110">
        <v>2.0830000000000002</v>
      </c>
      <c r="I23" s="110">
        <v>167.97900000000001</v>
      </c>
      <c r="J23" s="110">
        <v>2.3079999999999998</v>
      </c>
      <c r="K23" s="110">
        <v>0.317</v>
      </c>
      <c r="L23" s="110">
        <v>263.673</v>
      </c>
    </row>
    <row r="24" spans="1:12" s="26" customFormat="1">
      <c r="A24" s="116">
        <v>1984</v>
      </c>
      <c r="B24" s="110">
        <v>251.93</v>
      </c>
      <c r="C24" s="110">
        <v>12.64</v>
      </c>
      <c r="D24" s="110">
        <v>2.8839999999999999</v>
      </c>
      <c r="E24" s="110" t="s">
        <v>2299</v>
      </c>
      <c r="F24" s="110">
        <v>267.45400000000001</v>
      </c>
      <c r="G24" s="110">
        <v>91.924000000000007</v>
      </c>
      <c r="H24" s="110">
        <v>2.0880000000000001</v>
      </c>
      <c r="I24" s="110">
        <v>169.89699999999999</v>
      </c>
      <c r="J24" s="110">
        <v>2.8239999999999998</v>
      </c>
      <c r="K24" s="110">
        <v>0.72099999999999997</v>
      </c>
      <c r="L24" s="110">
        <v>267.45400000000001</v>
      </c>
    </row>
    <row r="25" spans="1:12" s="26" customFormat="1">
      <c r="A25" s="116">
        <v>1985</v>
      </c>
      <c r="B25" s="110">
        <v>252.01900000000001</v>
      </c>
      <c r="C25" s="110">
        <v>14.361000000000001</v>
      </c>
      <c r="D25" s="110">
        <v>3.488</v>
      </c>
      <c r="E25" s="110" t="s">
        <v>2299</v>
      </c>
      <c r="F25" s="110">
        <v>269.86700000000002</v>
      </c>
      <c r="G25" s="110">
        <v>94.738</v>
      </c>
      <c r="H25" s="110">
        <v>2.2770000000000001</v>
      </c>
      <c r="I25" s="110">
        <v>168.31399999999999</v>
      </c>
      <c r="J25" s="110">
        <v>3.4039999999999999</v>
      </c>
      <c r="K25" s="110">
        <v>1.1339999999999999</v>
      </c>
      <c r="L25" s="110">
        <v>269.86700000000002</v>
      </c>
    </row>
    <row r="26" spans="1:12" s="26" customFormat="1">
      <c r="A26" s="116">
        <v>1986</v>
      </c>
      <c r="B26" s="110">
        <v>240.328</v>
      </c>
      <c r="C26" s="110">
        <v>15.974</v>
      </c>
      <c r="D26" s="110">
        <v>4.024</v>
      </c>
      <c r="E26" s="110" t="s">
        <v>2299</v>
      </c>
      <c r="F26" s="110">
        <v>260.32600000000002</v>
      </c>
      <c r="G26" s="110">
        <v>86.296000000000006</v>
      </c>
      <c r="H26" s="110">
        <v>2.5640000000000001</v>
      </c>
      <c r="I26" s="110">
        <v>166.61799999999999</v>
      </c>
      <c r="J26" s="110">
        <v>3.931</v>
      </c>
      <c r="K26" s="110">
        <v>0.91700000000000004</v>
      </c>
      <c r="L26" s="110">
        <v>260.32600000000002</v>
      </c>
    </row>
    <row r="27" spans="1:12" s="26" customFormat="1">
      <c r="A27" s="116">
        <v>1987</v>
      </c>
      <c r="B27" s="110">
        <v>231.04400000000001</v>
      </c>
      <c r="C27" s="110">
        <v>17.562000000000001</v>
      </c>
      <c r="D27" s="110">
        <v>4.6280000000000001</v>
      </c>
      <c r="E27" s="110" t="s">
        <v>2299</v>
      </c>
      <c r="F27" s="110">
        <v>253.23400000000001</v>
      </c>
      <c r="G27" s="110">
        <v>79.73</v>
      </c>
      <c r="H27" s="110">
        <v>2.7570000000000001</v>
      </c>
      <c r="I27" s="110">
        <v>165.02099999999999</v>
      </c>
      <c r="J27" s="110">
        <v>4.5220000000000002</v>
      </c>
      <c r="K27" s="110">
        <v>1.2050000000000001</v>
      </c>
      <c r="L27" s="110">
        <v>253.23400000000001</v>
      </c>
    </row>
    <row r="28" spans="1:12" s="26" customFormat="1">
      <c r="A28" s="116">
        <v>1988</v>
      </c>
      <c r="B28" s="110">
        <v>241.691</v>
      </c>
      <c r="C28" s="110">
        <v>19.161999999999999</v>
      </c>
      <c r="D28" s="110">
        <v>4.6950000000000003</v>
      </c>
      <c r="E28" s="110" t="s">
        <v>2299</v>
      </c>
      <c r="F28" s="110">
        <v>265.548</v>
      </c>
      <c r="G28" s="110">
        <v>85.358000000000004</v>
      </c>
      <c r="H28" s="110">
        <v>3.0379999999999998</v>
      </c>
      <c r="I28" s="110">
        <v>171.18799999999999</v>
      </c>
      <c r="J28" s="110">
        <v>4.5940000000000003</v>
      </c>
      <c r="K28" s="110">
        <v>1.37</v>
      </c>
      <c r="L28" s="110">
        <v>265.548</v>
      </c>
    </row>
    <row r="29" spans="1:12" s="26" customFormat="1">
      <c r="A29" s="116">
        <v>1989</v>
      </c>
      <c r="B29" s="110">
        <v>251.34899999999999</v>
      </c>
      <c r="C29" s="110">
        <v>21.533999999999999</v>
      </c>
      <c r="D29" s="110">
        <v>4.7619999999999996</v>
      </c>
      <c r="E29" s="110" t="s">
        <v>2299</v>
      </c>
      <c r="F29" s="110">
        <v>277.64499999999998</v>
      </c>
      <c r="G29" s="110">
        <v>86.296000000000006</v>
      </c>
      <c r="H29" s="110">
        <v>8.5449999999999999</v>
      </c>
      <c r="I29" s="110">
        <v>160.78399999999999</v>
      </c>
      <c r="J29" s="110">
        <v>4.66</v>
      </c>
      <c r="K29" s="110">
        <v>17.359000000000002</v>
      </c>
      <c r="L29" s="110">
        <v>277.64499999999998</v>
      </c>
    </row>
    <row r="30" spans="1:12" s="26" customFormat="1">
      <c r="A30" s="116">
        <v>1990</v>
      </c>
      <c r="B30" s="110">
        <v>207.876</v>
      </c>
      <c r="C30" s="110">
        <v>24.428000000000001</v>
      </c>
      <c r="D30" s="110">
        <v>4.2249999999999996</v>
      </c>
      <c r="E30" s="110" t="s">
        <v>2299</v>
      </c>
      <c r="F30" s="110">
        <v>236.53</v>
      </c>
      <c r="G30" s="110">
        <v>54.404000000000003</v>
      </c>
      <c r="H30" s="110">
        <v>7.8620000000000001</v>
      </c>
      <c r="I30" s="110">
        <v>146.821</v>
      </c>
      <c r="J30" s="110">
        <v>4.1349999999999998</v>
      </c>
      <c r="K30" s="110">
        <v>23.308</v>
      </c>
      <c r="L30" s="110">
        <v>236.53</v>
      </c>
    </row>
    <row r="31" spans="1:12" s="26" customFormat="1">
      <c r="A31" s="116">
        <v>1991</v>
      </c>
      <c r="B31" s="110">
        <v>207.68100000000001</v>
      </c>
      <c r="C31" s="110">
        <v>25.922999999999998</v>
      </c>
      <c r="D31" s="110">
        <v>4.8959999999999999</v>
      </c>
      <c r="E31" s="110" t="s">
        <v>2299</v>
      </c>
      <c r="F31" s="110">
        <v>238.5</v>
      </c>
      <c r="G31" s="110">
        <v>57.218000000000004</v>
      </c>
      <c r="H31" s="110">
        <v>8.0109999999999992</v>
      </c>
      <c r="I31" s="110">
        <v>143.19999999999999</v>
      </c>
      <c r="J31" s="110">
        <v>4.7969999999999997</v>
      </c>
      <c r="K31" s="110">
        <v>25.274000000000001</v>
      </c>
      <c r="L31" s="110">
        <v>238.5</v>
      </c>
    </row>
    <row r="32" spans="1:12" s="26" customFormat="1">
      <c r="A32" s="116">
        <v>1992</v>
      </c>
      <c r="B32" s="110">
        <v>217.00399999999999</v>
      </c>
      <c r="C32" s="110">
        <v>27.468</v>
      </c>
      <c r="D32" s="110">
        <v>5.5670000000000002</v>
      </c>
      <c r="E32" s="110" t="s">
        <v>2299</v>
      </c>
      <c r="F32" s="110">
        <v>250.03899999999999</v>
      </c>
      <c r="G32" s="110">
        <v>60.031999999999996</v>
      </c>
      <c r="H32" s="110">
        <v>8.6720000000000006</v>
      </c>
      <c r="I32" s="110">
        <v>147.50200000000001</v>
      </c>
      <c r="J32" s="110">
        <v>5.4580000000000002</v>
      </c>
      <c r="K32" s="110">
        <v>28.375</v>
      </c>
      <c r="L32" s="110">
        <v>250.03899999999999</v>
      </c>
    </row>
    <row r="33" spans="1:12" s="26" customFormat="1">
      <c r="A33" s="116">
        <v>1993</v>
      </c>
      <c r="B33" s="110">
        <v>211.96700000000001</v>
      </c>
      <c r="C33" s="110">
        <v>27.824000000000002</v>
      </c>
      <c r="D33" s="110">
        <v>6.5049999999999999</v>
      </c>
      <c r="E33" s="110" t="s">
        <v>2299</v>
      </c>
      <c r="F33" s="110">
        <v>246.29599999999999</v>
      </c>
      <c r="G33" s="110">
        <v>51.59</v>
      </c>
      <c r="H33" s="110">
        <v>9.0429999999999993</v>
      </c>
      <c r="I33" s="110">
        <v>149.82900000000001</v>
      </c>
      <c r="J33" s="110">
        <v>6.41</v>
      </c>
      <c r="K33" s="110">
        <v>29.425000000000001</v>
      </c>
      <c r="L33" s="110">
        <v>246.29599999999999</v>
      </c>
    </row>
    <row r="34" spans="1:12" s="26" customFormat="1">
      <c r="A34" s="116">
        <v>1994</v>
      </c>
      <c r="B34" s="110">
        <v>217.97399999999999</v>
      </c>
      <c r="C34" s="110">
        <v>29.446000000000002</v>
      </c>
      <c r="D34" s="110">
        <v>7.2839999999999998</v>
      </c>
      <c r="E34" s="110" t="s">
        <v>2299</v>
      </c>
      <c r="F34" s="110">
        <v>254.70500000000001</v>
      </c>
      <c r="G34" s="110">
        <v>48.776000000000003</v>
      </c>
      <c r="H34" s="110">
        <v>8.7119999999999997</v>
      </c>
      <c r="I34" s="110">
        <v>159.66399999999999</v>
      </c>
      <c r="J34" s="110">
        <v>7.1749999999999998</v>
      </c>
      <c r="K34" s="110">
        <v>30.376999999999999</v>
      </c>
      <c r="L34" s="110">
        <v>254.70500000000001</v>
      </c>
    </row>
    <row r="35" spans="1:12" s="26" customFormat="1">
      <c r="A35" s="116">
        <v>1995</v>
      </c>
      <c r="B35" s="110">
        <v>222.29400000000001</v>
      </c>
      <c r="C35" s="110">
        <v>29.887</v>
      </c>
      <c r="D35" s="110">
        <v>7.8140000000000001</v>
      </c>
      <c r="E35" s="110" t="s">
        <v>2299</v>
      </c>
      <c r="F35" s="110">
        <v>259.995</v>
      </c>
      <c r="G35" s="110">
        <v>48.776000000000003</v>
      </c>
      <c r="H35" s="110">
        <v>9.0589999999999993</v>
      </c>
      <c r="I35" s="110">
        <v>166.03700000000001</v>
      </c>
      <c r="J35" s="110">
        <v>7.6989999999999998</v>
      </c>
      <c r="K35" s="110">
        <v>28.422999999999998</v>
      </c>
      <c r="L35" s="110">
        <v>259.995</v>
      </c>
    </row>
    <row r="36" spans="1:12" s="26" customFormat="1">
      <c r="A36" s="116">
        <v>1996</v>
      </c>
      <c r="B36" s="110">
        <v>228.59299999999999</v>
      </c>
      <c r="C36" s="110">
        <v>31.922999999999998</v>
      </c>
      <c r="D36" s="110">
        <v>5.6050000000000004</v>
      </c>
      <c r="E36" s="110" t="s">
        <v>2299</v>
      </c>
      <c r="F36" s="110">
        <v>266.12099999999998</v>
      </c>
      <c r="G36" s="110">
        <v>50.652000000000001</v>
      </c>
      <c r="H36" s="110">
        <v>10.041</v>
      </c>
      <c r="I36" s="110">
        <v>170.35499999999999</v>
      </c>
      <c r="J36" s="110">
        <v>5.52</v>
      </c>
      <c r="K36" s="110">
        <v>29.552</v>
      </c>
      <c r="L36" s="110">
        <v>266.12099999999998</v>
      </c>
    </row>
    <row r="37" spans="1:12" s="26" customFormat="1">
      <c r="A37" s="116">
        <v>1997</v>
      </c>
      <c r="B37" s="110">
        <v>222.399</v>
      </c>
      <c r="C37" s="110">
        <v>29.963999999999999</v>
      </c>
      <c r="D37" s="110">
        <v>7.0970000000000004</v>
      </c>
      <c r="E37" s="110" t="s">
        <v>2299</v>
      </c>
      <c r="F37" s="110">
        <v>259.45999999999998</v>
      </c>
      <c r="G37" s="110">
        <v>40.334000000000003</v>
      </c>
      <c r="H37" s="110">
        <v>10.038</v>
      </c>
      <c r="I37" s="110">
        <v>172.44399999999999</v>
      </c>
      <c r="J37" s="110">
        <v>6.9790000000000001</v>
      </c>
      <c r="K37" s="110">
        <v>29.664999999999999</v>
      </c>
      <c r="L37" s="110">
        <v>259.45999999999998</v>
      </c>
    </row>
    <row r="38" spans="1:12" s="26" customFormat="1">
      <c r="A38" s="116">
        <v>1998</v>
      </c>
      <c r="B38" s="110">
        <v>204.874</v>
      </c>
      <c r="C38" s="110">
        <v>29.512</v>
      </c>
      <c r="D38" s="110">
        <v>7.8419999999999996</v>
      </c>
      <c r="E38" s="110" t="s">
        <v>2299</v>
      </c>
      <c r="F38" s="110">
        <v>242.22800000000001</v>
      </c>
      <c r="G38" s="110">
        <v>35.643999999999998</v>
      </c>
      <c r="H38" s="110">
        <v>8.9710000000000001</v>
      </c>
      <c r="I38" s="110">
        <v>160.31700000000001</v>
      </c>
      <c r="J38" s="110">
        <v>7.7229999999999999</v>
      </c>
      <c r="K38" s="110">
        <v>29.573</v>
      </c>
      <c r="L38" s="110">
        <v>242.22800000000001</v>
      </c>
    </row>
    <row r="39" spans="1:12" s="26" customFormat="1">
      <c r="A39" s="116">
        <v>1999</v>
      </c>
      <c r="B39" s="110">
        <v>207.68899999999999</v>
      </c>
      <c r="C39" s="110">
        <v>29.395</v>
      </c>
      <c r="D39" s="110">
        <v>8.1530000000000005</v>
      </c>
      <c r="E39" s="110" t="s">
        <v>2299</v>
      </c>
      <c r="F39" s="110">
        <v>245.238</v>
      </c>
      <c r="G39" s="110">
        <v>36.582000000000001</v>
      </c>
      <c r="H39" s="110">
        <v>9.1980000000000004</v>
      </c>
      <c r="I39" s="110">
        <v>161.29599999999999</v>
      </c>
      <c r="J39" s="110">
        <v>8.0619999999999994</v>
      </c>
      <c r="K39" s="110">
        <v>30.1</v>
      </c>
      <c r="L39" s="110">
        <v>245.238</v>
      </c>
    </row>
    <row r="40" spans="1:12" s="26" customFormat="1">
      <c r="A40" s="116">
        <v>2000</v>
      </c>
      <c r="B40" s="110">
        <v>212.149</v>
      </c>
      <c r="C40" s="110">
        <v>26.870999999999999</v>
      </c>
      <c r="D40" s="110">
        <v>9.3439999999999994</v>
      </c>
      <c r="E40" s="110" t="s">
        <v>2299</v>
      </c>
      <c r="F40" s="110">
        <v>248.364</v>
      </c>
      <c r="G40" s="110">
        <v>39.396000000000001</v>
      </c>
      <c r="H40" s="110">
        <v>9.2159999999999993</v>
      </c>
      <c r="I40" s="110">
        <v>161.16999999999999</v>
      </c>
      <c r="J40" s="110">
        <v>9.2319999999999993</v>
      </c>
      <c r="K40" s="110">
        <v>29.350999999999999</v>
      </c>
      <c r="L40" s="110">
        <v>248.364</v>
      </c>
    </row>
    <row r="41" spans="1:12" s="26" customFormat="1">
      <c r="A41" s="116">
        <v>2001</v>
      </c>
      <c r="B41" s="110">
        <v>188.14699999999999</v>
      </c>
      <c r="C41" s="110">
        <v>33.003</v>
      </c>
      <c r="D41" s="110">
        <v>9.8379999999999992</v>
      </c>
      <c r="E41" s="110">
        <v>9.7000000000000003E-2</v>
      </c>
      <c r="F41" s="110">
        <v>231.08500000000001</v>
      </c>
      <c r="G41" s="110">
        <v>34.706000000000003</v>
      </c>
      <c r="H41" s="110">
        <v>8.5129999999999999</v>
      </c>
      <c r="I41" s="110">
        <v>147.161</v>
      </c>
      <c r="J41" s="110">
        <v>9.7349999999999994</v>
      </c>
      <c r="K41" s="110">
        <v>30.97</v>
      </c>
      <c r="L41" s="110">
        <v>231.08500000000001</v>
      </c>
    </row>
    <row r="42" spans="1:12" s="26" customFormat="1">
      <c r="A42" s="116">
        <v>2002</v>
      </c>
      <c r="B42" s="110">
        <v>187.15799999999999</v>
      </c>
      <c r="C42" s="110">
        <v>36.462000000000003</v>
      </c>
      <c r="D42" s="110">
        <v>11.715999999999999</v>
      </c>
      <c r="E42" s="110">
        <v>0.154</v>
      </c>
      <c r="F42" s="110">
        <v>235.49</v>
      </c>
      <c r="G42" s="110">
        <v>35.643999999999998</v>
      </c>
      <c r="H42" s="110">
        <v>8.8190000000000008</v>
      </c>
      <c r="I42" s="110">
        <v>144.47399999999999</v>
      </c>
      <c r="J42" s="110">
        <v>11.624000000000001</v>
      </c>
      <c r="K42" s="110">
        <v>34.929000000000002</v>
      </c>
      <c r="L42" s="110">
        <v>235.49</v>
      </c>
    </row>
    <row r="43" spans="1:12" s="26" customFormat="1">
      <c r="A43" s="116">
        <v>2003</v>
      </c>
      <c r="B43" s="110">
        <v>187.791</v>
      </c>
      <c r="C43" s="110">
        <v>36.402000000000001</v>
      </c>
      <c r="D43" s="110">
        <v>15.971</v>
      </c>
      <c r="E43" s="110">
        <v>0.127</v>
      </c>
      <c r="F43" s="110">
        <v>240.292</v>
      </c>
      <c r="G43" s="110">
        <v>37.520000000000003</v>
      </c>
      <c r="H43" s="110">
        <v>9.39</v>
      </c>
      <c r="I43" s="110">
        <v>141.10300000000001</v>
      </c>
      <c r="J43" s="110">
        <v>15.737</v>
      </c>
      <c r="K43" s="110">
        <v>36.542000000000002</v>
      </c>
      <c r="L43" s="110">
        <v>240.292</v>
      </c>
    </row>
    <row r="44" spans="1:12" s="26" customFormat="1">
      <c r="A44" s="116">
        <v>2004</v>
      </c>
      <c r="B44" s="110">
        <v>198.97300000000001</v>
      </c>
      <c r="C44" s="110">
        <v>35.286000000000001</v>
      </c>
      <c r="D44" s="110">
        <v>20.074999999999999</v>
      </c>
      <c r="E44" s="110">
        <v>0.253</v>
      </c>
      <c r="F44" s="110">
        <v>254.58799999999999</v>
      </c>
      <c r="G44" s="110">
        <v>38.457999999999998</v>
      </c>
      <c r="H44" s="110">
        <v>9.7539999999999996</v>
      </c>
      <c r="I44" s="110">
        <v>150.82</v>
      </c>
      <c r="J44" s="110">
        <v>19.847000000000001</v>
      </c>
      <c r="K44" s="110">
        <v>35.71</v>
      </c>
      <c r="L44" s="110">
        <v>254.58799999999999</v>
      </c>
    </row>
    <row r="45" spans="1:12" s="26" customFormat="1">
      <c r="A45" s="116">
        <v>2005</v>
      </c>
      <c r="B45" s="110">
        <v>200.422</v>
      </c>
      <c r="C45" s="110">
        <v>36.572000000000003</v>
      </c>
      <c r="D45" s="110">
        <v>22.937999999999999</v>
      </c>
      <c r="E45" s="110">
        <v>0.85599999999999998</v>
      </c>
      <c r="F45" s="110">
        <v>260.78699999999998</v>
      </c>
      <c r="G45" s="110">
        <v>40.334000000000003</v>
      </c>
      <c r="H45" s="110">
        <v>9.7319999999999993</v>
      </c>
      <c r="I45" s="110">
        <v>150.08699999999999</v>
      </c>
      <c r="J45" s="110">
        <v>23.265000000000001</v>
      </c>
      <c r="K45" s="110">
        <v>37.369999999999997</v>
      </c>
      <c r="L45" s="110">
        <v>260.78699999999998</v>
      </c>
    </row>
    <row r="46" spans="1:12" s="26" customFormat="1">
      <c r="A46" s="116">
        <v>2006</v>
      </c>
      <c r="B46" s="110">
        <v>196.916</v>
      </c>
      <c r="C46" s="110">
        <v>35.968000000000004</v>
      </c>
      <c r="D46" s="110">
        <v>30.977</v>
      </c>
      <c r="E46" s="110">
        <v>2.4580000000000002</v>
      </c>
      <c r="F46" s="110">
        <v>266.32</v>
      </c>
      <c r="G46" s="110">
        <v>35.643999999999998</v>
      </c>
      <c r="H46" s="110">
        <v>9.4860000000000007</v>
      </c>
      <c r="I46" s="110">
        <v>150.52600000000001</v>
      </c>
      <c r="J46" s="110">
        <v>32.688000000000002</v>
      </c>
      <c r="K46" s="110">
        <v>37.975999999999999</v>
      </c>
      <c r="L46" s="110">
        <v>266.32</v>
      </c>
    </row>
    <row r="47" spans="1:12" s="26" customFormat="1">
      <c r="A47" s="116">
        <v>2007</v>
      </c>
      <c r="B47" s="110">
        <v>195.92699999999999</v>
      </c>
      <c r="C47" s="110">
        <v>37.479999999999997</v>
      </c>
      <c r="D47" s="110">
        <v>38.914999999999999</v>
      </c>
      <c r="E47" s="110">
        <v>3.3330000000000002</v>
      </c>
      <c r="F47" s="110">
        <v>275.65499999999997</v>
      </c>
      <c r="G47" s="110">
        <v>39.396000000000001</v>
      </c>
      <c r="H47" s="110">
        <v>9.49</v>
      </c>
      <c r="I47" s="110">
        <v>146.34700000000001</v>
      </c>
      <c r="J47" s="110">
        <v>41.439</v>
      </c>
      <c r="K47" s="110">
        <v>38.982999999999997</v>
      </c>
      <c r="L47" s="110">
        <v>275.65499999999997</v>
      </c>
    </row>
    <row r="48" spans="1:12" s="26" customFormat="1">
      <c r="A48" s="116">
        <v>2008</v>
      </c>
      <c r="B48" s="110">
        <v>193.13300000000001</v>
      </c>
      <c r="C48" s="110">
        <v>39.478000000000002</v>
      </c>
      <c r="D48" s="110">
        <v>54.725999999999999</v>
      </c>
      <c r="E48" s="110">
        <v>2.86</v>
      </c>
      <c r="F48" s="110">
        <v>290.197</v>
      </c>
      <c r="G48" s="110">
        <v>44.085999999999999</v>
      </c>
      <c r="H48" s="110">
        <v>10.087</v>
      </c>
      <c r="I48" s="110">
        <v>139.352</v>
      </c>
      <c r="J48" s="110">
        <v>56.643000000000001</v>
      </c>
      <c r="K48" s="110">
        <v>40.029000000000003</v>
      </c>
      <c r="L48" s="110">
        <v>290.197</v>
      </c>
    </row>
    <row r="49" spans="1:12" s="26" customFormat="1">
      <c r="A49" s="116">
        <v>2009</v>
      </c>
      <c r="B49" s="110">
        <v>181.50399999999999</v>
      </c>
      <c r="C49" s="110">
        <v>40.968000000000004</v>
      </c>
      <c r="D49" s="110">
        <v>62.256999999999998</v>
      </c>
      <c r="E49" s="110">
        <v>3.032</v>
      </c>
      <c r="F49" s="110">
        <v>287.76100000000002</v>
      </c>
      <c r="G49" s="110">
        <v>47.274999999999999</v>
      </c>
      <c r="H49" s="110">
        <v>10.3</v>
      </c>
      <c r="I49" s="110">
        <v>125.417</v>
      </c>
      <c r="J49" s="110">
        <v>64.210999999999999</v>
      </c>
      <c r="K49" s="110">
        <v>40.558</v>
      </c>
      <c r="L49" s="110">
        <v>287.76100000000002</v>
      </c>
    </row>
    <row r="50" spans="1:12" s="26" customFormat="1">
      <c r="A50" s="116">
        <v>2010</v>
      </c>
      <c r="B50" s="110">
        <v>207.93</v>
      </c>
      <c r="C50" s="110">
        <v>42.44</v>
      </c>
      <c r="D50" s="110">
        <v>72.63</v>
      </c>
      <c r="E50" s="110">
        <v>2.4500000000000002</v>
      </c>
      <c r="F50" s="110">
        <v>325.45</v>
      </c>
      <c r="G50" s="110">
        <v>50.701000000000001</v>
      </c>
      <c r="H50" s="110">
        <v>10.205</v>
      </c>
      <c r="I50" s="110">
        <v>148.55099999999999</v>
      </c>
      <c r="J50" s="110">
        <v>73.72</v>
      </c>
      <c r="K50" s="110">
        <v>42.271000000000001</v>
      </c>
      <c r="L50" s="110">
        <v>325.45</v>
      </c>
    </row>
    <row r="51" spans="1:12" s="26" customFormat="1">
      <c r="A51" s="116">
        <v>2011</v>
      </c>
      <c r="B51" s="110">
        <v>207.6</v>
      </c>
      <c r="C51" s="110">
        <v>41.884999999999998</v>
      </c>
      <c r="D51" s="110">
        <v>72.864000000000004</v>
      </c>
      <c r="E51" s="110">
        <v>8.3490000000000002</v>
      </c>
      <c r="F51" s="110">
        <v>330.697</v>
      </c>
      <c r="G51" s="110">
        <v>49.176000000000002</v>
      </c>
      <c r="H51" s="110">
        <v>10.544</v>
      </c>
      <c r="I51" s="110">
        <v>150.93299999999999</v>
      </c>
      <c r="J51" s="110">
        <v>79.869</v>
      </c>
      <c r="K51" s="110">
        <v>40.176000000000002</v>
      </c>
      <c r="L51" s="110">
        <v>330.697</v>
      </c>
    </row>
    <row r="52" spans="1:12" s="26" customFormat="1">
      <c r="A52" s="116">
        <v>2012</v>
      </c>
      <c r="B52" s="110">
        <v>201.78399999999999</v>
      </c>
      <c r="C52" s="110">
        <v>42.320999999999998</v>
      </c>
      <c r="D52" s="110">
        <v>72.81</v>
      </c>
      <c r="E52" s="110">
        <v>8.4700000000000006</v>
      </c>
      <c r="F52" s="110">
        <v>325.38499999999999</v>
      </c>
      <c r="G52" s="110">
        <v>41.093000000000004</v>
      </c>
      <c r="H52" s="110">
        <v>9.9710000000000001</v>
      </c>
      <c r="I52" s="110">
        <v>152.71299999999999</v>
      </c>
      <c r="J52" s="110">
        <v>79.962999999999994</v>
      </c>
      <c r="K52" s="110">
        <v>41.643999999999998</v>
      </c>
      <c r="L52" s="110">
        <v>325.38499999999999</v>
      </c>
    </row>
    <row r="53" spans="1:12" s="26" customFormat="1">
      <c r="A53" s="116">
        <v>2013</v>
      </c>
      <c r="B53" s="110">
        <v>219.328</v>
      </c>
      <c r="C53" s="110">
        <v>45.027000000000001</v>
      </c>
      <c r="D53" s="110">
        <v>74.724999999999994</v>
      </c>
      <c r="E53" s="110">
        <v>13.462</v>
      </c>
      <c r="F53" s="110">
        <v>352.54199999999997</v>
      </c>
      <c r="G53" s="110">
        <v>53.621000000000002</v>
      </c>
      <c r="H53" s="110">
        <v>11.034000000000001</v>
      </c>
      <c r="I53" s="110">
        <v>157.84700000000001</v>
      </c>
      <c r="J53" s="110">
        <v>86.802999999999997</v>
      </c>
      <c r="K53" s="110">
        <v>43.237000000000002</v>
      </c>
      <c r="L53" s="110">
        <v>352.54199999999997</v>
      </c>
    </row>
    <row r="54" spans="1:12" s="26" customFormat="1">
      <c r="A54" s="116">
        <v>2014</v>
      </c>
      <c r="B54" s="110">
        <v>225.221</v>
      </c>
      <c r="C54" s="110">
        <v>46.79</v>
      </c>
      <c r="D54" s="110">
        <v>76.057000000000002</v>
      </c>
      <c r="E54" s="110">
        <v>13.349</v>
      </c>
      <c r="F54" s="110">
        <v>361.41699999999997</v>
      </c>
      <c r="G54" s="110">
        <v>54.267000000000003</v>
      </c>
      <c r="H54" s="110">
        <v>11.664</v>
      </c>
      <c r="I54" s="110">
        <v>158.43600000000001</v>
      </c>
      <c r="J54" s="110">
        <v>88.186999999999998</v>
      </c>
      <c r="K54" s="110">
        <v>48.863</v>
      </c>
      <c r="L54" s="110">
        <v>361.41699999999997</v>
      </c>
    </row>
    <row r="55" spans="1:12" s="26" customFormat="1">
      <c r="A55" s="116">
        <v>2015</v>
      </c>
      <c r="B55" s="110">
        <v>216.84399999999999</v>
      </c>
      <c r="C55" s="110">
        <v>47.015999999999998</v>
      </c>
      <c r="D55" s="110">
        <v>78.915000000000006</v>
      </c>
      <c r="E55" s="110">
        <v>14.077</v>
      </c>
      <c r="F55" s="110">
        <v>356.85300000000001</v>
      </c>
      <c r="G55" s="110">
        <v>48.094999999999999</v>
      </c>
      <c r="H55" s="110">
        <v>13.454000000000001</v>
      </c>
      <c r="I55" s="110">
        <v>156.90100000000001</v>
      </c>
      <c r="J55" s="110">
        <v>90.04</v>
      </c>
      <c r="K55" s="110">
        <v>48.362000000000002</v>
      </c>
      <c r="L55" s="110">
        <v>356.85300000000001</v>
      </c>
    </row>
    <row r="56" spans="1:12" s="26" customFormat="1">
      <c r="A56" s="116">
        <v>2016</v>
      </c>
      <c r="B56" s="110">
        <v>208.852</v>
      </c>
      <c r="C56" s="110">
        <v>45.642000000000003</v>
      </c>
      <c r="D56" s="110">
        <v>81.23</v>
      </c>
      <c r="E56" s="110">
        <v>19.648</v>
      </c>
      <c r="F56" s="110">
        <v>355.37200000000001</v>
      </c>
      <c r="G56" s="110">
        <v>41.707000000000001</v>
      </c>
      <c r="H56" s="110">
        <v>13.986000000000001</v>
      </c>
      <c r="I56" s="110">
        <v>155.29499999999999</v>
      </c>
      <c r="J56" s="110">
        <v>97.878</v>
      </c>
      <c r="K56" s="110">
        <v>46.505000000000003</v>
      </c>
      <c r="L56" s="110">
        <v>355.37200000000001</v>
      </c>
    </row>
    <row r="57" spans="1:12" s="26" customFormat="1">
      <c r="A57" s="116">
        <v>2017</v>
      </c>
      <c r="B57" s="110">
        <v>204.94900000000001</v>
      </c>
      <c r="C57" s="110">
        <v>44.92</v>
      </c>
      <c r="D57" s="110">
        <v>82.067999999999998</v>
      </c>
      <c r="E57" s="110">
        <v>18.704999999999998</v>
      </c>
      <c r="F57" s="110">
        <v>350.642</v>
      </c>
      <c r="G57" s="110">
        <v>40.293999999999997</v>
      </c>
      <c r="H57" s="110">
        <v>13.884</v>
      </c>
      <c r="I57" s="110">
        <v>151.74700000000001</v>
      </c>
      <c r="J57" s="110">
        <v>97.79</v>
      </c>
      <c r="K57" s="110">
        <v>46.926000000000002</v>
      </c>
      <c r="L57" s="110">
        <v>350.642</v>
      </c>
    </row>
    <row r="58" spans="1:12" s="26" customFormat="1">
      <c r="A58" s="116">
        <v>2018</v>
      </c>
      <c r="B58" s="110">
        <v>212.17500000000001</v>
      </c>
      <c r="C58" s="110">
        <v>44.201999999999998</v>
      </c>
      <c r="D58" s="110">
        <v>81.897000000000006</v>
      </c>
      <c r="E58" s="110">
        <v>17.936</v>
      </c>
      <c r="F58" s="110">
        <v>356.21100000000001</v>
      </c>
      <c r="G58" s="110">
        <v>49.231999999999999</v>
      </c>
      <c r="H58" s="110">
        <v>13.885999999999999</v>
      </c>
      <c r="I58" s="110">
        <v>150.60599999999999</v>
      </c>
      <c r="J58" s="110">
        <v>96.808000000000007</v>
      </c>
      <c r="K58" s="110">
        <v>45.68</v>
      </c>
      <c r="L58" s="110">
        <v>356.21100000000001</v>
      </c>
    </row>
    <row r="59" spans="1:12" s="26" customFormat="1">
      <c r="A59" s="116">
        <v>2019</v>
      </c>
      <c r="B59" s="110">
        <v>209.86</v>
      </c>
      <c r="C59" s="110">
        <v>40.130000000000003</v>
      </c>
      <c r="D59" s="110">
        <v>82.558000000000007</v>
      </c>
      <c r="E59" s="110">
        <v>17.079999999999998</v>
      </c>
      <c r="F59" s="110">
        <v>349.62799999999999</v>
      </c>
      <c r="G59" s="110">
        <v>51.168999999999997</v>
      </c>
      <c r="H59" s="110">
        <v>13.223000000000001</v>
      </c>
      <c r="I59" s="110">
        <v>147.387</v>
      </c>
      <c r="J59" s="110">
        <v>96.581000000000003</v>
      </c>
      <c r="K59" s="110">
        <v>41.268000000000001</v>
      </c>
      <c r="L59" s="110">
        <v>349.62799999999999</v>
      </c>
    </row>
    <row r="60" spans="1:12" s="26" customFormat="1">
      <c r="A60" s="116">
        <v>2020</v>
      </c>
      <c r="B60" s="110">
        <v>193.67099999999999</v>
      </c>
      <c r="C60" s="110">
        <v>39.884</v>
      </c>
      <c r="D60" s="110">
        <v>71.831000000000003</v>
      </c>
      <c r="E60" s="110">
        <v>17.678000000000001</v>
      </c>
      <c r="F60" s="110">
        <v>323.06400000000002</v>
      </c>
      <c r="G60" s="110">
        <v>41.290999999999997</v>
      </c>
      <c r="H60" s="110">
        <v>13.006</v>
      </c>
      <c r="I60" s="110">
        <v>142.99199999999999</v>
      </c>
      <c r="J60" s="110">
        <v>86.418000000000006</v>
      </c>
      <c r="K60" s="110">
        <v>39.356000000000002</v>
      </c>
      <c r="L60" s="110">
        <v>323.06400000000002</v>
      </c>
    </row>
    <row r="61" spans="1:12" s="26" customFormat="1">
      <c r="A61" s="116">
        <v>2021</v>
      </c>
      <c r="B61" s="110">
        <v>195.505</v>
      </c>
      <c r="C61" s="110">
        <v>39.024999999999999</v>
      </c>
      <c r="D61" s="110">
        <v>79.045000000000002</v>
      </c>
      <c r="E61" s="110">
        <v>16.111999999999998</v>
      </c>
      <c r="F61" s="110">
        <v>329.68700000000001</v>
      </c>
      <c r="G61" s="110">
        <v>41.174999999999997</v>
      </c>
      <c r="H61" s="110">
        <v>13.145</v>
      </c>
      <c r="I61" s="110">
        <v>144.05099999999999</v>
      </c>
      <c r="J61" s="110">
        <v>92.049000000000007</v>
      </c>
      <c r="K61" s="110">
        <v>39.267000000000003</v>
      </c>
      <c r="L61" s="110">
        <v>329.68700000000001</v>
      </c>
    </row>
    <row r="62" spans="1:12" s="26" customFormat="1">
      <c r="A62" s="116">
        <v>2022</v>
      </c>
      <c r="B62" s="110">
        <v>197.017</v>
      </c>
      <c r="C62" s="110">
        <v>37.262</v>
      </c>
      <c r="D62" s="110">
        <v>79.334999999999994</v>
      </c>
      <c r="E62" s="110">
        <v>15.019</v>
      </c>
      <c r="F62" s="110">
        <v>328.63299999999998</v>
      </c>
      <c r="G62" s="110">
        <v>50.552</v>
      </c>
      <c r="H62" s="110">
        <v>12.983000000000001</v>
      </c>
      <c r="I62" s="110">
        <v>135.76</v>
      </c>
      <c r="J62" s="110">
        <v>91.234999999999999</v>
      </c>
      <c r="K62" s="110">
        <v>38.103999999999999</v>
      </c>
      <c r="L62" s="110">
        <v>328.63299999999998</v>
      </c>
    </row>
    <row r="63" spans="1:12">
      <c r="A63" s="60">
        <v>28185</v>
      </c>
      <c r="B63">
        <v>14.64</v>
      </c>
      <c r="C63">
        <v>8.9999999999999993E-3</v>
      </c>
      <c r="D63" t="s">
        <v>2299</v>
      </c>
      <c r="E63" t="s">
        <v>2299</v>
      </c>
      <c r="F63">
        <v>14.648</v>
      </c>
      <c r="G63">
        <v>4.3159999999999998</v>
      </c>
      <c r="H63">
        <v>8.2000000000000003E-2</v>
      </c>
      <c r="I63">
        <v>10.207000000000001</v>
      </c>
      <c r="J63" t="s">
        <v>2299</v>
      </c>
      <c r="K63">
        <v>4.2999999999999997E-2</v>
      </c>
      <c r="L63">
        <v>14.648</v>
      </c>
    </row>
    <row r="64" spans="1:12">
      <c r="A64" s="60">
        <v>28216</v>
      </c>
      <c r="B64">
        <v>14.164999999999999</v>
      </c>
      <c r="C64">
        <v>8.9999999999999993E-3</v>
      </c>
      <c r="D64" t="s">
        <v>2299</v>
      </c>
      <c r="E64" t="s">
        <v>2299</v>
      </c>
      <c r="F64">
        <v>14.173999999999999</v>
      </c>
      <c r="G64">
        <v>4.1769999999999996</v>
      </c>
      <c r="H64">
        <v>7.9000000000000001E-2</v>
      </c>
      <c r="I64">
        <v>9.8780000000000001</v>
      </c>
      <c r="J64" t="s">
        <v>2299</v>
      </c>
      <c r="K64">
        <v>0.04</v>
      </c>
      <c r="L64">
        <v>14.173999999999999</v>
      </c>
    </row>
    <row r="65" spans="1:12">
      <c r="A65" s="60">
        <v>28246</v>
      </c>
      <c r="B65">
        <v>14.635999999999999</v>
      </c>
      <c r="C65">
        <v>8.9999999999999993E-3</v>
      </c>
      <c r="D65" t="s">
        <v>2299</v>
      </c>
      <c r="E65" t="s">
        <v>2299</v>
      </c>
      <c r="F65">
        <v>14.645</v>
      </c>
      <c r="G65">
        <v>4.3159999999999998</v>
      </c>
      <c r="H65">
        <v>8.2000000000000003E-2</v>
      </c>
      <c r="I65">
        <v>10.207000000000001</v>
      </c>
      <c r="J65" t="s">
        <v>2299</v>
      </c>
      <c r="K65">
        <v>0.04</v>
      </c>
      <c r="L65">
        <v>14.645</v>
      </c>
    </row>
    <row r="66" spans="1:12">
      <c r="A66" s="60">
        <v>28277</v>
      </c>
      <c r="B66">
        <v>14.164</v>
      </c>
      <c r="C66">
        <v>8.9999999999999993E-3</v>
      </c>
      <c r="D66" t="s">
        <v>2299</v>
      </c>
      <c r="E66" t="s">
        <v>2299</v>
      </c>
      <c r="F66">
        <v>14.173</v>
      </c>
      <c r="G66">
        <v>4.1769999999999996</v>
      </c>
      <c r="H66">
        <v>7.9000000000000001E-2</v>
      </c>
      <c r="I66">
        <v>9.8780000000000001</v>
      </c>
      <c r="J66" t="s">
        <v>2299</v>
      </c>
      <c r="K66">
        <v>3.9E-2</v>
      </c>
      <c r="L66">
        <v>14.173</v>
      </c>
    </row>
    <row r="67" spans="1:12">
      <c r="A67" s="60">
        <v>28307</v>
      </c>
      <c r="B67">
        <v>14.609</v>
      </c>
      <c r="C67">
        <v>1.0999999999999999E-2</v>
      </c>
      <c r="D67" t="s">
        <v>2299</v>
      </c>
      <c r="E67" t="s">
        <v>2299</v>
      </c>
      <c r="F67">
        <v>14.619</v>
      </c>
      <c r="G67">
        <v>4.3159999999999998</v>
      </c>
      <c r="H67">
        <v>8.2000000000000003E-2</v>
      </c>
      <c r="I67">
        <v>10.207000000000001</v>
      </c>
      <c r="J67" t="s">
        <v>2299</v>
      </c>
      <c r="K67">
        <v>1.4E-2</v>
      </c>
      <c r="L67">
        <v>14.619</v>
      </c>
    </row>
    <row r="68" spans="1:12">
      <c r="A68" s="60">
        <v>28338</v>
      </c>
      <c r="B68">
        <v>14.624000000000001</v>
      </c>
      <c r="C68">
        <v>0.01</v>
      </c>
      <c r="D68" t="s">
        <v>2299</v>
      </c>
      <c r="E68" t="s">
        <v>2299</v>
      </c>
      <c r="F68">
        <v>14.635</v>
      </c>
      <c r="G68">
        <v>4.3159999999999998</v>
      </c>
      <c r="H68">
        <v>8.2000000000000003E-2</v>
      </c>
      <c r="I68">
        <v>10.207000000000001</v>
      </c>
      <c r="J68" t="s">
        <v>2299</v>
      </c>
      <c r="K68">
        <v>2.9000000000000001E-2</v>
      </c>
      <c r="L68">
        <v>14.635</v>
      </c>
    </row>
    <row r="69" spans="1:12">
      <c r="A69" s="60">
        <v>28369</v>
      </c>
      <c r="B69">
        <v>14.157999999999999</v>
      </c>
      <c r="C69">
        <v>0.01</v>
      </c>
      <c r="D69" t="s">
        <v>2299</v>
      </c>
      <c r="E69" t="s">
        <v>2299</v>
      </c>
      <c r="F69">
        <v>14.167999999999999</v>
      </c>
      <c r="G69">
        <v>4.1769999999999996</v>
      </c>
      <c r="H69">
        <v>7.9000000000000001E-2</v>
      </c>
      <c r="I69">
        <v>9.8780000000000001</v>
      </c>
      <c r="J69" t="s">
        <v>2299</v>
      </c>
      <c r="K69">
        <v>3.4000000000000002E-2</v>
      </c>
      <c r="L69">
        <v>14.167999999999999</v>
      </c>
    </row>
    <row r="70" spans="1:12">
      <c r="A70" s="60">
        <v>28399</v>
      </c>
      <c r="B70">
        <v>14.632999999999999</v>
      </c>
      <c r="C70">
        <v>1.0999999999999999E-2</v>
      </c>
      <c r="D70" t="s">
        <v>2299</v>
      </c>
      <c r="E70" t="s">
        <v>2299</v>
      </c>
      <c r="F70">
        <v>14.643000000000001</v>
      </c>
      <c r="G70">
        <v>4.3159999999999998</v>
      </c>
      <c r="H70">
        <v>8.2000000000000003E-2</v>
      </c>
      <c r="I70">
        <v>10.207000000000001</v>
      </c>
      <c r="J70" t="s">
        <v>2299</v>
      </c>
      <c r="K70">
        <v>3.7999999999999999E-2</v>
      </c>
      <c r="L70">
        <v>14.643000000000001</v>
      </c>
    </row>
    <row r="71" spans="1:12">
      <c r="A71" s="60">
        <v>28430</v>
      </c>
      <c r="B71">
        <v>14.153</v>
      </c>
      <c r="C71">
        <v>7.0000000000000001E-3</v>
      </c>
      <c r="D71" t="s">
        <v>2299</v>
      </c>
      <c r="E71" t="s">
        <v>2299</v>
      </c>
      <c r="F71">
        <v>14.16</v>
      </c>
      <c r="G71">
        <v>4.1769999999999996</v>
      </c>
      <c r="H71">
        <v>7.9000000000000001E-2</v>
      </c>
      <c r="I71">
        <v>9.8780000000000001</v>
      </c>
      <c r="J71" t="s">
        <v>2299</v>
      </c>
      <c r="K71">
        <v>2.5999999999999999E-2</v>
      </c>
      <c r="L71">
        <v>14.16</v>
      </c>
    </row>
    <row r="72" spans="1:12">
      <c r="A72" s="60">
        <v>28460</v>
      </c>
      <c r="B72">
        <v>14.616</v>
      </c>
      <c r="C72">
        <v>7.0000000000000001E-3</v>
      </c>
      <c r="D72" t="s">
        <v>2299</v>
      </c>
      <c r="E72" t="s">
        <v>2299</v>
      </c>
      <c r="F72">
        <v>14.622999999999999</v>
      </c>
      <c r="G72">
        <v>4.3159999999999998</v>
      </c>
      <c r="H72">
        <v>8.2000000000000003E-2</v>
      </c>
      <c r="I72">
        <v>10.207000000000001</v>
      </c>
      <c r="J72" t="s">
        <v>2299</v>
      </c>
      <c r="K72">
        <v>1.7999999999999999E-2</v>
      </c>
      <c r="L72">
        <v>14.622999999999999</v>
      </c>
    </row>
    <row r="73" spans="1:12">
      <c r="A73" s="60">
        <v>28491</v>
      </c>
      <c r="B73">
        <v>16.228000000000002</v>
      </c>
      <c r="C73">
        <v>7.0000000000000001E-3</v>
      </c>
      <c r="D73" t="s">
        <v>2299</v>
      </c>
      <c r="E73" t="s">
        <v>2299</v>
      </c>
      <c r="F73">
        <v>16.234999999999999</v>
      </c>
      <c r="G73">
        <v>4.9539999999999997</v>
      </c>
      <c r="H73">
        <v>9.4E-2</v>
      </c>
      <c r="I73">
        <v>11.157</v>
      </c>
      <c r="J73" t="s">
        <v>2299</v>
      </c>
      <c r="K73">
        <v>0.03</v>
      </c>
      <c r="L73">
        <v>16.234999999999999</v>
      </c>
    </row>
    <row r="74" spans="1:12">
      <c r="A74" s="60">
        <v>28522</v>
      </c>
      <c r="B74">
        <v>14.659000000000001</v>
      </c>
      <c r="C74">
        <v>7.0000000000000001E-3</v>
      </c>
      <c r="D74" t="s">
        <v>2299</v>
      </c>
      <c r="E74" t="s">
        <v>2299</v>
      </c>
      <c r="F74">
        <v>14.664999999999999</v>
      </c>
      <c r="G74">
        <v>4.4749999999999996</v>
      </c>
      <c r="H74">
        <v>8.5000000000000006E-2</v>
      </c>
      <c r="I74">
        <v>10.077</v>
      </c>
      <c r="J74" t="s">
        <v>2299</v>
      </c>
      <c r="K74">
        <v>2.9000000000000001E-2</v>
      </c>
      <c r="L74">
        <v>14.664999999999999</v>
      </c>
    </row>
    <row r="75" spans="1:12">
      <c r="A75" s="60">
        <v>28550</v>
      </c>
      <c r="B75">
        <v>16.23</v>
      </c>
      <c r="C75">
        <v>7.0000000000000001E-3</v>
      </c>
      <c r="D75" t="s">
        <v>2299</v>
      </c>
      <c r="E75" t="s">
        <v>2299</v>
      </c>
      <c r="F75">
        <v>16.236999999999998</v>
      </c>
      <c r="G75">
        <v>4.9539999999999997</v>
      </c>
      <c r="H75">
        <v>9.4E-2</v>
      </c>
      <c r="I75">
        <v>11.157</v>
      </c>
      <c r="J75" t="s">
        <v>2299</v>
      </c>
      <c r="K75">
        <v>3.2000000000000001E-2</v>
      </c>
      <c r="L75">
        <v>16.236999999999998</v>
      </c>
    </row>
    <row r="76" spans="1:12">
      <c r="A76" s="60">
        <v>28581</v>
      </c>
      <c r="B76">
        <v>15.686999999999999</v>
      </c>
      <c r="C76">
        <v>6.0000000000000001E-3</v>
      </c>
      <c r="D76" t="s">
        <v>2299</v>
      </c>
      <c r="E76" t="s">
        <v>2299</v>
      </c>
      <c r="F76">
        <v>15.694000000000001</v>
      </c>
      <c r="G76">
        <v>4.7939999999999996</v>
      </c>
      <c r="H76">
        <v>9.0999999999999998E-2</v>
      </c>
      <c r="I76">
        <v>10.797000000000001</v>
      </c>
      <c r="J76" t="s">
        <v>2299</v>
      </c>
      <c r="K76">
        <v>1.2E-2</v>
      </c>
      <c r="L76">
        <v>15.694000000000001</v>
      </c>
    </row>
    <row r="77" spans="1:12">
      <c r="A77" s="60">
        <v>28611</v>
      </c>
      <c r="B77">
        <v>16.209</v>
      </c>
      <c r="C77">
        <v>7.0000000000000001E-3</v>
      </c>
      <c r="D77" t="s">
        <v>2299</v>
      </c>
      <c r="E77" t="s">
        <v>2299</v>
      </c>
      <c r="F77">
        <v>16.216000000000001</v>
      </c>
      <c r="G77">
        <v>4.9539999999999997</v>
      </c>
      <c r="H77">
        <v>9.4E-2</v>
      </c>
      <c r="I77">
        <v>11.157</v>
      </c>
      <c r="J77" t="s">
        <v>2299</v>
      </c>
      <c r="K77">
        <v>1.0999999999999999E-2</v>
      </c>
      <c r="L77">
        <v>16.216000000000001</v>
      </c>
    </row>
    <row r="78" spans="1:12">
      <c r="A78" s="60">
        <v>28642</v>
      </c>
      <c r="B78">
        <v>15.686999999999999</v>
      </c>
      <c r="C78">
        <v>6.0000000000000001E-3</v>
      </c>
      <c r="D78" t="s">
        <v>2299</v>
      </c>
      <c r="E78" t="s">
        <v>2299</v>
      </c>
      <c r="F78">
        <v>15.693</v>
      </c>
      <c r="G78">
        <v>4.7939999999999996</v>
      </c>
      <c r="H78">
        <v>9.0999999999999998E-2</v>
      </c>
      <c r="I78">
        <v>10.797000000000001</v>
      </c>
      <c r="J78" t="s">
        <v>2299</v>
      </c>
      <c r="K78">
        <v>1.0999999999999999E-2</v>
      </c>
      <c r="L78">
        <v>15.693</v>
      </c>
    </row>
    <row r="79" spans="1:12">
      <c r="A79" s="60">
        <v>28672</v>
      </c>
      <c r="B79">
        <v>16.210999999999999</v>
      </c>
      <c r="C79">
        <v>5.0000000000000001E-3</v>
      </c>
      <c r="D79" t="s">
        <v>2299</v>
      </c>
      <c r="E79" t="s">
        <v>2299</v>
      </c>
      <c r="F79">
        <v>16.216000000000001</v>
      </c>
      <c r="G79">
        <v>4.9539999999999997</v>
      </c>
      <c r="H79">
        <v>9.4E-2</v>
      </c>
      <c r="I79">
        <v>11.157</v>
      </c>
      <c r="J79" t="s">
        <v>2299</v>
      </c>
      <c r="K79">
        <v>1.0999999999999999E-2</v>
      </c>
      <c r="L79">
        <v>16.216000000000001</v>
      </c>
    </row>
    <row r="80" spans="1:12">
      <c r="A80" s="60">
        <v>28703</v>
      </c>
      <c r="B80">
        <v>16.228000000000002</v>
      </c>
      <c r="C80">
        <v>1.0999999999999999E-2</v>
      </c>
      <c r="D80" t="s">
        <v>2299</v>
      </c>
      <c r="E80" t="s">
        <v>2299</v>
      </c>
      <c r="F80">
        <v>16.239000000000001</v>
      </c>
      <c r="G80">
        <v>4.9539999999999997</v>
      </c>
      <c r="H80">
        <v>9.4E-2</v>
      </c>
      <c r="I80">
        <v>11.157</v>
      </c>
      <c r="J80" t="s">
        <v>2299</v>
      </c>
      <c r="K80">
        <v>3.4000000000000002E-2</v>
      </c>
      <c r="L80">
        <v>16.239000000000001</v>
      </c>
    </row>
    <row r="81" spans="1:12">
      <c r="A81" s="60">
        <v>28734</v>
      </c>
      <c r="B81">
        <v>15.695</v>
      </c>
      <c r="C81">
        <v>8.0000000000000002E-3</v>
      </c>
      <c r="D81" t="s">
        <v>2299</v>
      </c>
      <c r="E81" t="s">
        <v>2299</v>
      </c>
      <c r="F81">
        <v>15.702999999999999</v>
      </c>
      <c r="G81">
        <v>4.7939999999999996</v>
      </c>
      <c r="H81">
        <v>9.0999999999999998E-2</v>
      </c>
      <c r="I81">
        <v>10.797000000000001</v>
      </c>
      <c r="J81" t="s">
        <v>2299</v>
      </c>
      <c r="K81">
        <v>2.1000000000000001E-2</v>
      </c>
      <c r="L81">
        <v>15.702999999999999</v>
      </c>
    </row>
    <row r="82" spans="1:12">
      <c r="A82" s="60">
        <v>28764</v>
      </c>
      <c r="B82">
        <v>16.23</v>
      </c>
      <c r="C82">
        <v>8.9999999999999993E-3</v>
      </c>
      <c r="D82" t="s">
        <v>2299</v>
      </c>
      <c r="E82" t="s">
        <v>2299</v>
      </c>
      <c r="F82">
        <v>16.239000000000001</v>
      </c>
      <c r="G82">
        <v>4.9539999999999997</v>
      </c>
      <c r="H82">
        <v>9.4E-2</v>
      </c>
      <c r="I82">
        <v>11.157</v>
      </c>
      <c r="J82" t="s">
        <v>2299</v>
      </c>
      <c r="K82">
        <v>3.4000000000000002E-2</v>
      </c>
      <c r="L82">
        <v>16.239000000000001</v>
      </c>
    </row>
    <row r="83" spans="1:12">
      <c r="A83" s="60">
        <v>28795</v>
      </c>
      <c r="B83">
        <v>15.706</v>
      </c>
      <c r="C83">
        <v>7.0000000000000001E-3</v>
      </c>
      <c r="D83" t="s">
        <v>2299</v>
      </c>
      <c r="E83" t="s">
        <v>2299</v>
      </c>
      <c r="F83">
        <v>15.712999999999999</v>
      </c>
      <c r="G83">
        <v>4.7939999999999996</v>
      </c>
      <c r="H83">
        <v>9.0999999999999998E-2</v>
      </c>
      <c r="I83">
        <v>10.797000000000001</v>
      </c>
      <c r="J83" t="s">
        <v>2299</v>
      </c>
      <c r="K83">
        <v>3.1E-2</v>
      </c>
      <c r="L83">
        <v>15.712999999999999</v>
      </c>
    </row>
    <row r="84" spans="1:12">
      <c r="A84" s="60">
        <v>28825</v>
      </c>
      <c r="B84">
        <v>16.221</v>
      </c>
      <c r="C84">
        <v>8.0000000000000002E-3</v>
      </c>
      <c r="D84" t="s">
        <v>2299</v>
      </c>
      <c r="E84" t="s">
        <v>2299</v>
      </c>
      <c r="F84">
        <v>16.228999999999999</v>
      </c>
      <c r="G84">
        <v>4.9539999999999997</v>
      </c>
      <c r="H84">
        <v>9.4E-2</v>
      </c>
      <c r="I84">
        <v>11.157</v>
      </c>
      <c r="J84" t="s">
        <v>2299</v>
      </c>
      <c r="K84">
        <v>2.4E-2</v>
      </c>
      <c r="L84">
        <v>16.228999999999999</v>
      </c>
    </row>
    <row r="85" spans="1:12">
      <c r="A85" s="60">
        <v>28856</v>
      </c>
      <c r="B85">
        <v>17.114000000000001</v>
      </c>
      <c r="C85">
        <v>8.9999999999999993E-3</v>
      </c>
      <c r="D85" t="s">
        <v>2299</v>
      </c>
      <c r="E85" t="s">
        <v>2299</v>
      </c>
      <c r="F85">
        <v>17.123000000000001</v>
      </c>
      <c r="G85">
        <v>5.8</v>
      </c>
      <c r="H85">
        <v>0.11</v>
      </c>
      <c r="I85">
        <v>11.192</v>
      </c>
      <c r="J85" t="s">
        <v>2299</v>
      </c>
      <c r="K85">
        <v>2.1000000000000001E-2</v>
      </c>
      <c r="L85">
        <v>17.123000000000001</v>
      </c>
    </row>
    <row r="86" spans="1:12">
      <c r="A86" s="60">
        <v>28887</v>
      </c>
      <c r="B86">
        <v>15.47</v>
      </c>
      <c r="C86">
        <v>0.01</v>
      </c>
      <c r="D86" t="s">
        <v>2299</v>
      </c>
      <c r="E86" t="s">
        <v>2299</v>
      </c>
      <c r="F86">
        <v>15.48</v>
      </c>
      <c r="G86">
        <v>5.2389999999999999</v>
      </c>
      <c r="H86">
        <v>9.9000000000000005E-2</v>
      </c>
      <c r="I86">
        <v>10.109</v>
      </c>
      <c r="J86" t="s">
        <v>2299</v>
      </c>
      <c r="K86">
        <v>3.3000000000000002E-2</v>
      </c>
      <c r="L86">
        <v>15.48</v>
      </c>
    </row>
    <row r="87" spans="1:12">
      <c r="A87" s="60">
        <v>28915</v>
      </c>
      <c r="B87">
        <v>17.132000000000001</v>
      </c>
      <c r="C87">
        <v>1.4999999999999999E-2</v>
      </c>
      <c r="D87" t="s">
        <v>2299</v>
      </c>
      <c r="E87" t="s">
        <v>2299</v>
      </c>
      <c r="F87">
        <v>17.146000000000001</v>
      </c>
      <c r="G87">
        <v>5.8</v>
      </c>
      <c r="H87">
        <v>0.11</v>
      </c>
      <c r="I87">
        <v>11.192</v>
      </c>
      <c r="J87" t="s">
        <v>2299</v>
      </c>
      <c r="K87">
        <v>4.3999999999999997E-2</v>
      </c>
      <c r="L87">
        <v>17.146000000000001</v>
      </c>
    </row>
    <row r="88" spans="1:12">
      <c r="A88" s="60">
        <v>28946</v>
      </c>
      <c r="B88">
        <v>16.574999999999999</v>
      </c>
      <c r="C88">
        <v>8.0000000000000002E-3</v>
      </c>
      <c r="D88" t="s">
        <v>2299</v>
      </c>
      <c r="E88" t="s">
        <v>2299</v>
      </c>
      <c r="F88">
        <v>16.582999999999998</v>
      </c>
      <c r="G88">
        <v>5.6130000000000004</v>
      </c>
      <c r="H88">
        <v>0.106</v>
      </c>
      <c r="I88">
        <v>10.831</v>
      </c>
      <c r="J88" t="s">
        <v>2299</v>
      </c>
      <c r="K88">
        <v>3.3000000000000002E-2</v>
      </c>
      <c r="L88">
        <v>16.582999999999998</v>
      </c>
    </row>
    <row r="89" spans="1:12">
      <c r="A89" s="60">
        <v>28976</v>
      </c>
      <c r="B89">
        <v>17.123999999999999</v>
      </c>
      <c r="C89">
        <v>1.2999999999999999E-2</v>
      </c>
      <c r="D89" t="s">
        <v>2299</v>
      </c>
      <c r="E89" t="s">
        <v>2299</v>
      </c>
      <c r="F89">
        <v>17.138000000000002</v>
      </c>
      <c r="G89">
        <v>5.8</v>
      </c>
      <c r="H89">
        <v>0.11</v>
      </c>
      <c r="I89">
        <v>11.192</v>
      </c>
      <c r="J89" t="s">
        <v>2299</v>
      </c>
      <c r="K89">
        <v>3.5000000000000003E-2</v>
      </c>
      <c r="L89">
        <v>17.138000000000002</v>
      </c>
    </row>
    <row r="90" spans="1:12">
      <c r="A90" s="60">
        <v>29007</v>
      </c>
      <c r="B90">
        <v>16.571000000000002</v>
      </c>
      <c r="C90">
        <v>0.01</v>
      </c>
      <c r="D90" t="s">
        <v>2299</v>
      </c>
      <c r="E90" t="s">
        <v>2299</v>
      </c>
      <c r="F90">
        <v>16.581</v>
      </c>
      <c r="G90">
        <v>5.6130000000000004</v>
      </c>
      <c r="H90">
        <v>0.106</v>
      </c>
      <c r="I90">
        <v>10.831</v>
      </c>
      <c r="J90" t="s">
        <v>2299</v>
      </c>
      <c r="K90">
        <v>3.1E-2</v>
      </c>
      <c r="L90">
        <v>16.581</v>
      </c>
    </row>
    <row r="91" spans="1:12">
      <c r="A91" s="60">
        <v>29037</v>
      </c>
      <c r="B91">
        <v>17.122</v>
      </c>
      <c r="C91">
        <v>0.01</v>
      </c>
      <c r="D91" t="s">
        <v>2299</v>
      </c>
      <c r="E91" t="s">
        <v>2299</v>
      </c>
      <c r="F91">
        <v>17.132000000000001</v>
      </c>
      <c r="G91">
        <v>5.8</v>
      </c>
      <c r="H91">
        <v>0.11</v>
      </c>
      <c r="I91">
        <v>11.192</v>
      </c>
      <c r="J91" t="s">
        <v>2299</v>
      </c>
      <c r="K91">
        <v>0.03</v>
      </c>
      <c r="L91">
        <v>17.132000000000001</v>
      </c>
    </row>
    <row r="92" spans="1:12">
      <c r="A92" s="60">
        <v>29068</v>
      </c>
      <c r="B92">
        <v>17.131</v>
      </c>
      <c r="C92">
        <v>0.01</v>
      </c>
      <c r="D92" t="s">
        <v>2299</v>
      </c>
      <c r="E92" t="s">
        <v>2299</v>
      </c>
      <c r="F92">
        <v>17.141999999999999</v>
      </c>
      <c r="G92">
        <v>5.8</v>
      </c>
      <c r="H92">
        <v>0.11</v>
      </c>
      <c r="I92">
        <v>11.192</v>
      </c>
      <c r="J92" t="s">
        <v>2299</v>
      </c>
      <c r="K92">
        <v>0.04</v>
      </c>
      <c r="L92">
        <v>17.141999999999999</v>
      </c>
    </row>
    <row r="93" spans="1:12">
      <c r="A93" s="60">
        <v>29099</v>
      </c>
      <c r="B93">
        <v>16.581</v>
      </c>
      <c r="C93">
        <v>8.0000000000000002E-3</v>
      </c>
      <c r="D93" t="s">
        <v>2299</v>
      </c>
      <c r="E93" t="s">
        <v>2299</v>
      </c>
      <c r="F93">
        <v>16.588000000000001</v>
      </c>
      <c r="G93">
        <v>5.6130000000000004</v>
      </c>
      <c r="H93">
        <v>0.106</v>
      </c>
      <c r="I93">
        <v>10.831</v>
      </c>
      <c r="J93" t="s">
        <v>2299</v>
      </c>
      <c r="K93">
        <v>3.7999999999999999E-2</v>
      </c>
      <c r="L93">
        <v>16.588000000000001</v>
      </c>
    </row>
    <row r="94" spans="1:12">
      <c r="A94" s="60">
        <v>29129</v>
      </c>
      <c r="B94">
        <v>17.131</v>
      </c>
      <c r="C94">
        <v>7.0000000000000001E-3</v>
      </c>
      <c r="D94" t="s">
        <v>2299</v>
      </c>
      <c r="E94" t="s">
        <v>2299</v>
      </c>
      <c r="F94">
        <v>17.138000000000002</v>
      </c>
      <c r="G94">
        <v>5.8</v>
      </c>
      <c r="H94">
        <v>0.11</v>
      </c>
      <c r="I94">
        <v>11.192</v>
      </c>
      <c r="J94" t="s">
        <v>2299</v>
      </c>
      <c r="K94">
        <v>3.5999999999999997E-2</v>
      </c>
      <c r="L94">
        <v>17.138000000000002</v>
      </c>
    </row>
    <row r="95" spans="1:12">
      <c r="A95" s="60">
        <v>29160</v>
      </c>
      <c r="B95">
        <v>16.581</v>
      </c>
      <c r="C95">
        <v>1.0999999999999999E-2</v>
      </c>
      <c r="D95" t="s">
        <v>2299</v>
      </c>
      <c r="E95" t="s">
        <v>2299</v>
      </c>
      <c r="F95">
        <v>16.591999999999999</v>
      </c>
      <c r="G95">
        <v>5.6130000000000004</v>
      </c>
      <c r="H95">
        <v>0.106</v>
      </c>
      <c r="I95">
        <v>10.831</v>
      </c>
      <c r="J95" t="s">
        <v>2299</v>
      </c>
      <c r="K95">
        <v>4.1000000000000002E-2</v>
      </c>
      <c r="L95">
        <v>16.591999999999999</v>
      </c>
    </row>
    <row r="96" spans="1:12">
      <c r="A96" s="60">
        <v>29190</v>
      </c>
      <c r="B96">
        <v>17.125</v>
      </c>
      <c r="C96">
        <v>1.2E-2</v>
      </c>
      <c r="D96" t="s">
        <v>2299</v>
      </c>
      <c r="E96" t="s">
        <v>2299</v>
      </c>
      <c r="F96">
        <v>17.137</v>
      </c>
      <c r="G96">
        <v>5.8</v>
      </c>
      <c r="H96">
        <v>0.11</v>
      </c>
      <c r="I96">
        <v>11.192</v>
      </c>
      <c r="J96" t="s">
        <v>2299</v>
      </c>
      <c r="K96">
        <v>3.5000000000000003E-2</v>
      </c>
      <c r="L96">
        <v>17.137</v>
      </c>
    </row>
    <row r="97" spans="1:12">
      <c r="A97" s="60">
        <v>29221</v>
      </c>
      <c r="B97">
        <v>19.661999999999999</v>
      </c>
      <c r="C97">
        <v>1.2999999999999999E-2</v>
      </c>
      <c r="D97" t="s">
        <v>2299</v>
      </c>
      <c r="E97" t="s">
        <v>2299</v>
      </c>
      <c r="F97">
        <v>19.675000000000001</v>
      </c>
      <c r="G97">
        <v>6.7530000000000001</v>
      </c>
      <c r="H97">
        <v>0.16700000000000001</v>
      </c>
      <c r="I97">
        <v>12.712</v>
      </c>
      <c r="J97" t="s">
        <v>2299</v>
      </c>
      <c r="K97">
        <v>4.2999999999999997E-2</v>
      </c>
      <c r="L97">
        <v>19.675000000000001</v>
      </c>
    </row>
    <row r="98" spans="1:12">
      <c r="A98" s="60">
        <v>29252</v>
      </c>
      <c r="B98">
        <v>18.396000000000001</v>
      </c>
      <c r="C98">
        <v>1.2E-2</v>
      </c>
      <c r="D98" t="s">
        <v>2299</v>
      </c>
      <c r="E98" t="s">
        <v>2299</v>
      </c>
      <c r="F98">
        <v>18.407</v>
      </c>
      <c r="G98">
        <v>6.3170000000000002</v>
      </c>
      <c r="H98">
        <v>0.156</v>
      </c>
      <c r="I98">
        <v>11.891999999999999</v>
      </c>
      <c r="J98" t="s">
        <v>2299</v>
      </c>
      <c r="K98">
        <v>4.2000000000000003E-2</v>
      </c>
      <c r="L98">
        <v>18.407</v>
      </c>
    </row>
    <row r="99" spans="1:12">
      <c r="A99" s="60">
        <v>29281</v>
      </c>
      <c r="B99">
        <v>19.66</v>
      </c>
      <c r="C99">
        <v>8.0000000000000002E-3</v>
      </c>
      <c r="D99" t="s">
        <v>2299</v>
      </c>
      <c r="E99" t="s">
        <v>2299</v>
      </c>
      <c r="F99">
        <v>19.667999999999999</v>
      </c>
      <c r="G99">
        <v>6.7530000000000001</v>
      </c>
      <c r="H99">
        <v>0.16700000000000001</v>
      </c>
      <c r="I99">
        <v>12.712</v>
      </c>
      <c r="J99" t="s">
        <v>2299</v>
      </c>
      <c r="K99">
        <v>3.6999999999999998E-2</v>
      </c>
      <c r="L99">
        <v>19.667999999999999</v>
      </c>
    </row>
    <row r="100" spans="1:12">
      <c r="A100" s="60">
        <v>29312</v>
      </c>
      <c r="B100">
        <v>19.02</v>
      </c>
      <c r="C100">
        <v>8.0000000000000002E-3</v>
      </c>
      <c r="D100" t="s">
        <v>2299</v>
      </c>
      <c r="E100" t="s">
        <v>2299</v>
      </c>
      <c r="F100">
        <v>19.027000000000001</v>
      </c>
      <c r="G100">
        <v>6.5350000000000001</v>
      </c>
      <c r="H100">
        <v>0.161</v>
      </c>
      <c r="I100">
        <v>12.302</v>
      </c>
      <c r="J100" t="s">
        <v>2299</v>
      </c>
      <c r="K100">
        <v>2.9000000000000001E-2</v>
      </c>
      <c r="L100">
        <v>19.027000000000001</v>
      </c>
    </row>
    <row r="101" spans="1:12">
      <c r="A101" s="60">
        <v>29342</v>
      </c>
      <c r="B101">
        <v>19.640999999999998</v>
      </c>
      <c r="C101">
        <v>8.9999999999999993E-3</v>
      </c>
      <c r="D101" t="s">
        <v>2299</v>
      </c>
      <c r="E101" t="s">
        <v>2299</v>
      </c>
      <c r="F101">
        <v>19.651</v>
      </c>
      <c r="G101">
        <v>6.7530000000000001</v>
      </c>
      <c r="H101">
        <v>0.16700000000000001</v>
      </c>
      <c r="I101">
        <v>12.712</v>
      </c>
      <c r="J101" t="s">
        <v>2299</v>
      </c>
      <c r="K101">
        <v>1.9E-2</v>
      </c>
      <c r="L101">
        <v>19.651</v>
      </c>
    </row>
    <row r="102" spans="1:12">
      <c r="A102" s="60">
        <v>29373</v>
      </c>
      <c r="B102">
        <v>19.004999999999999</v>
      </c>
      <c r="C102">
        <v>7.0000000000000001E-3</v>
      </c>
      <c r="D102" t="s">
        <v>2299</v>
      </c>
      <c r="E102" t="s">
        <v>2299</v>
      </c>
      <c r="F102">
        <v>19.012</v>
      </c>
      <c r="G102">
        <v>6.5350000000000001</v>
      </c>
      <c r="H102">
        <v>0.161</v>
      </c>
      <c r="I102">
        <v>12.302</v>
      </c>
      <c r="J102" t="s">
        <v>2299</v>
      </c>
      <c r="K102">
        <v>1.2999999999999999E-2</v>
      </c>
      <c r="L102">
        <v>19.012</v>
      </c>
    </row>
    <row r="103" spans="1:12">
      <c r="A103" s="60">
        <v>29403</v>
      </c>
      <c r="B103">
        <v>19.646000000000001</v>
      </c>
      <c r="C103">
        <v>6.0000000000000001E-3</v>
      </c>
      <c r="D103" t="s">
        <v>2299</v>
      </c>
      <c r="E103" t="s">
        <v>2299</v>
      </c>
      <c r="F103">
        <v>19.652999999999999</v>
      </c>
      <c r="G103">
        <v>6.7530000000000001</v>
      </c>
      <c r="H103">
        <v>0.16700000000000001</v>
      </c>
      <c r="I103">
        <v>12.712</v>
      </c>
      <c r="J103" t="s">
        <v>2299</v>
      </c>
      <c r="K103">
        <v>2.1000000000000001E-2</v>
      </c>
      <c r="L103">
        <v>19.652999999999999</v>
      </c>
    </row>
    <row r="104" spans="1:12">
      <c r="A104" s="60">
        <v>29434</v>
      </c>
      <c r="B104">
        <v>19.655000000000001</v>
      </c>
      <c r="C104">
        <v>8.0000000000000002E-3</v>
      </c>
      <c r="D104" t="s">
        <v>2299</v>
      </c>
      <c r="E104" t="s">
        <v>2299</v>
      </c>
      <c r="F104">
        <v>19.663</v>
      </c>
      <c r="G104">
        <v>6.7530000000000001</v>
      </c>
      <c r="H104">
        <v>0.16700000000000001</v>
      </c>
      <c r="I104">
        <v>12.712</v>
      </c>
      <c r="J104" t="s">
        <v>2299</v>
      </c>
      <c r="K104">
        <v>3.2000000000000001E-2</v>
      </c>
      <c r="L104">
        <v>19.663</v>
      </c>
    </row>
    <row r="105" spans="1:12">
      <c r="A105" s="60">
        <v>29465</v>
      </c>
      <c r="B105">
        <v>19.021999999999998</v>
      </c>
      <c r="C105">
        <v>7.0000000000000001E-3</v>
      </c>
      <c r="D105" t="s">
        <v>2299</v>
      </c>
      <c r="E105" t="s">
        <v>2299</v>
      </c>
      <c r="F105">
        <v>19.029</v>
      </c>
      <c r="G105">
        <v>6.5350000000000001</v>
      </c>
      <c r="H105">
        <v>0.161</v>
      </c>
      <c r="I105">
        <v>12.302</v>
      </c>
      <c r="J105" t="s">
        <v>2299</v>
      </c>
      <c r="K105">
        <v>0.03</v>
      </c>
      <c r="L105">
        <v>19.029</v>
      </c>
    </row>
    <row r="106" spans="1:12">
      <c r="A106" s="60">
        <v>29495</v>
      </c>
      <c r="B106">
        <v>19.661000000000001</v>
      </c>
      <c r="C106">
        <v>7.0000000000000001E-3</v>
      </c>
      <c r="D106" t="s">
        <v>2299</v>
      </c>
      <c r="E106" t="s">
        <v>2299</v>
      </c>
      <c r="F106">
        <v>19.667999999999999</v>
      </c>
      <c r="G106">
        <v>6.7530000000000001</v>
      </c>
      <c r="H106">
        <v>0.16700000000000001</v>
      </c>
      <c r="I106">
        <v>12.712</v>
      </c>
      <c r="J106" t="s">
        <v>2299</v>
      </c>
      <c r="K106">
        <v>3.5999999999999997E-2</v>
      </c>
      <c r="L106">
        <v>19.667999999999999</v>
      </c>
    </row>
    <row r="107" spans="1:12">
      <c r="A107" s="60">
        <v>29526</v>
      </c>
      <c r="B107">
        <v>19.026</v>
      </c>
      <c r="C107">
        <v>7.0000000000000001E-3</v>
      </c>
      <c r="D107" t="s">
        <v>2299</v>
      </c>
      <c r="E107" t="s">
        <v>2299</v>
      </c>
      <c r="F107">
        <v>19.032</v>
      </c>
      <c r="G107">
        <v>6.5350000000000001</v>
      </c>
      <c r="H107">
        <v>0.161</v>
      </c>
      <c r="I107">
        <v>12.302</v>
      </c>
      <c r="J107" t="s">
        <v>2299</v>
      </c>
      <c r="K107">
        <v>3.4000000000000002E-2</v>
      </c>
      <c r="L107">
        <v>19.032</v>
      </c>
    </row>
    <row r="108" spans="1:12">
      <c r="A108" s="60">
        <v>29556</v>
      </c>
      <c r="B108">
        <v>19.655000000000001</v>
      </c>
      <c r="C108">
        <v>8.0000000000000002E-3</v>
      </c>
      <c r="D108" t="s">
        <v>2299</v>
      </c>
      <c r="E108" t="s">
        <v>2299</v>
      </c>
      <c r="F108">
        <v>19.663</v>
      </c>
      <c r="G108">
        <v>6.7530000000000001</v>
      </c>
      <c r="H108">
        <v>0.16700000000000001</v>
      </c>
      <c r="I108">
        <v>12.712</v>
      </c>
      <c r="J108" t="s">
        <v>2299</v>
      </c>
      <c r="K108">
        <v>3.1E-2</v>
      </c>
      <c r="L108">
        <v>19.663</v>
      </c>
    </row>
    <row r="109" spans="1:12">
      <c r="A109" s="60">
        <v>29587</v>
      </c>
      <c r="B109">
        <v>19.885000000000002</v>
      </c>
      <c r="C109">
        <v>0.45400000000000001</v>
      </c>
      <c r="D109">
        <v>0.04</v>
      </c>
      <c r="E109" t="s">
        <v>2299</v>
      </c>
      <c r="F109">
        <v>20.379000000000001</v>
      </c>
      <c r="G109">
        <v>6.931</v>
      </c>
      <c r="H109">
        <v>0.16800000000000001</v>
      </c>
      <c r="I109">
        <v>13.211</v>
      </c>
      <c r="J109">
        <v>3.9E-2</v>
      </c>
      <c r="K109">
        <v>3.1E-2</v>
      </c>
      <c r="L109">
        <v>20.379000000000001</v>
      </c>
    </row>
    <row r="110" spans="1:12">
      <c r="A110" s="60">
        <v>29618</v>
      </c>
      <c r="B110">
        <v>17.965</v>
      </c>
      <c r="C110">
        <v>0.41</v>
      </c>
      <c r="D110">
        <v>3.5999999999999997E-2</v>
      </c>
      <c r="E110" t="s">
        <v>2299</v>
      </c>
      <c r="F110">
        <v>18.411000000000001</v>
      </c>
      <c r="G110">
        <v>6.26</v>
      </c>
      <c r="H110">
        <v>0.151</v>
      </c>
      <c r="I110">
        <v>11.932</v>
      </c>
      <c r="J110">
        <v>3.5000000000000003E-2</v>
      </c>
      <c r="K110">
        <v>3.2000000000000001E-2</v>
      </c>
      <c r="L110">
        <v>18.411000000000001</v>
      </c>
    </row>
    <row r="111" spans="1:12">
      <c r="A111" s="60">
        <v>29646</v>
      </c>
      <c r="B111">
        <v>19.89</v>
      </c>
      <c r="C111">
        <v>0.45400000000000001</v>
      </c>
      <c r="D111">
        <v>0.04</v>
      </c>
      <c r="E111" t="s">
        <v>2299</v>
      </c>
      <c r="F111">
        <v>20.382999999999999</v>
      </c>
      <c r="G111">
        <v>6.931</v>
      </c>
      <c r="H111">
        <v>0.16800000000000001</v>
      </c>
      <c r="I111">
        <v>13.211</v>
      </c>
      <c r="J111">
        <v>3.9E-2</v>
      </c>
      <c r="K111">
        <v>3.5000000000000003E-2</v>
      </c>
      <c r="L111">
        <v>20.382999999999999</v>
      </c>
    </row>
    <row r="112" spans="1:12">
      <c r="A112" s="60">
        <v>29677</v>
      </c>
      <c r="B112">
        <v>19.247</v>
      </c>
      <c r="C112">
        <v>0.439</v>
      </c>
      <c r="D112">
        <v>3.9E-2</v>
      </c>
      <c r="E112" t="s">
        <v>2299</v>
      </c>
      <c r="F112">
        <v>19.725000000000001</v>
      </c>
      <c r="G112">
        <v>6.7069999999999999</v>
      </c>
      <c r="H112">
        <v>0.16200000000000001</v>
      </c>
      <c r="I112">
        <v>12.784000000000001</v>
      </c>
      <c r="J112">
        <v>3.7999999999999999E-2</v>
      </c>
      <c r="K112">
        <v>3.3000000000000002E-2</v>
      </c>
      <c r="L112">
        <v>19.725000000000001</v>
      </c>
    </row>
    <row r="113" spans="1:12">
      <c r="A113" s="60">
        <v>29707</v>
      </c>
      <c r="B113">
        <v>19.875</v>
      </c>
      <c r="C113">
        <v>0.45400000000000001</v>
      </c>
      <c r="D113">
        <v>0.04</v>
      </c>
      <c r="E113" t="s">
        <v>2299</v>
      </c>
      <c r="F113">
        <v>20.367999999999999</v>
      </c>
      <c r="G113">
        <v>6.931</v>
      </c>
      <c r="H113">
        <v>0.16800000000000001</v>
      </c>
      <c r="I113">
        <v>13.211</v>
      </c>
      <c r="J113">
        <v>3.9E-2</v>
      </c>
      <c r="K113">
        <v>0.02</v>
      </c>
      <c r="L113">
        <v>20.367999999999999</v>
      </c>
    </row>
    <row r="114" spans="1:12">
      <c r="A114" s="60">
        <v>29738</v>
      </c>
      <c r="B114">
        <v>19.227</v>
      </c>
      <c r="C114">
        <v>0.439</v>
      </c>
      <c r="D114">
        <v>3.9E-2</v>
      </c>
      <c r="E114" t="s">
        <v>2299</v>
      </c>
      <c r="F114">
        <v>19.704000000000001</v>
      </c>
      <c r="G114">
        <v>6.7069999999999999</v>
      </c>
      <c r="H114">
        <v>0.16200000000000001</v>
      </c>
      <c r="I114">
        <v>12.784000000000001</v>
      </c>
      <c r="J114">
        <v>3.7999999999999999E-2</v>
      </c>
      <c r="K114">
        <v>1.2E-2</v>
      </c>
      <c r="L114">
        <v>19.704000000000001</v>
      </c>
    </row>
    <row r="115" spans="1:12">
      <c r="A115" s="60">
        <v>29768</v>
      </c>
      <c r="B115">
        <v>19.87</v>
      </c>
      <c r="C115">
        <v>0.45400000000000001</v>
      </c>
      <c r="D115">
        <v>0.04</v>
      </c>
      <c r="E115" t="s">
        <v>2299</v>
      </c>
      <c r="F115">
        <v>20.364000000000001</v>
      </c>
      <c r="G115">
        <v>6.931</v>
      </c>
      <c r="H115">
        <v>0.16800000000000001</v>
      </c>
      <c r="I115">
        <v>13.211</v>
      </c>
      <c r="J115">
        <v>3.9E-2</v>
      </c>
      <c r="K115">
        <v>1.6E-2</v>
      </c>
      <c r="L115">
        <v>20.364000000000001</v>
      </c>
    </row>
    <row r="116" spans="1:12">
      <c r="A116" s="60">
        <v>29799</v>
      </c>
      <c r="B116">
        <v>19.870999999999999</v>
      </c>
      <c r="C116">
        <v>0.45600000000000002</v>
      </c>
      <c r="D116">
        <v>0.04</v>
      </c>
      <c r="E116" t="s">
        <v>2299</v>
      </c>
      <c r="F116">
        <v>20.367000000000001</v>
      </c>
      <c r="G116">
        <v>6.931</v>
      </c>
      <c r="H116">
        <v>0.16800000000000001</v>
      </c>
      <c r="I116">
        <v>13.211</v>
      </c>
      <c r="J116">
        <v>3.9E-2</v>
      </c>
      <c r="K116">
        <v>1.9E-2</v>
      </c>
      <c r="L116">
        <v>20.367000000000001</v>
      </c>
    </row>
    <row r="117" spans="1:12">
      <c r="A117" s="60">
        <v>29830</v>
      </c>
      <c r="B117">
        <v>19.242999999999999</v>
      </c>
      <c r="C117">
        <v>0.443</v>
      </c>
      <c r="D117">
        <v>3.9E-2</v>
      </c>
      <c r="E117" t="s">
        <v>2299</v>
      </c>
      <c r="F117">
        <v>19.724</v>
      </c>
      <c r="G117">
        <v>6.7069999999999999</v>
      </c>
      <c r="H117">
        <v>0.16200000000000001</v>
      </c>
      <c r="I117">
        <v>12.784000000000001</v>
      </c>
      <c r="J117">
        <v>3.7999999999999999E-2</v>
      </c>
      <c r="K117">
        <v>3.3000000000000002E-2</v>
      </c>
      <c r="L117">
        <v>19.724</v>
      </c>
    </row>
    <row r="118" spans="1:12">
      <c r="A118" s="60">
        <v>29860</v>
      </c>
      <c r="B118">
        <v>19.885999999999999</v>
      </c>
      <c r="C118">
        <v>0.45600000000000002</v>
      </c>
      <c r="D118">
        <v>0.04</v>
      </c>
      <c r="E118" t="s">
        <v>2299</v>
      </c>
      <c r="F118">
        <v>20.381</v>
      </c>
      <c r="G118">
        <v>6.931</v>
      </c>
      <c r="H118">
        <v>0.16800000000000001</v>
      </c>
      <c r="I118">
        <v>13.211</v>
      </c>
      <c r="J118">
        <v>3.9E-2</v>
      </c>
      <c r="K118">
        <v>3.3000000000000002E-2</v>
      </c>
      <c r="L118">
        <v>20.381</v>
      </c>
    </row>
    <row r="119" spans="1:12">
      <c r="A119" s="60">
        <v>29891</v>
      </c>
      <c r="B119">
        <v>19.245000000000001</v>
      </c>
      <c r="C119">
        <v>0.439</v>
      </c>
      <c r="D119">
        <v>3.9E-2</v>
      </c>
      <c r="E119" t="s">
        <v>2299</v>
      </c>
      <c r="F119">
        <v>19.722000000000001</v>
      </c>
      <c r="G119">
        <v>6.7069999999999999</v>
      </c>
      <c r="H119">
        <v>0.16200000000000001</v>
      </c>
      <c r="I119">
        <v>12.784000000000001</v>
      </c>
      <c r="J119">
        <v>3.7999999999999999E-2</v>
      </c>
      <c r="K119">
        <v>3.1E-2</v>
      </c>
      <c r="L119">
        <v>19.722000000000001</v>
      </c>
    </row>
    <row r="120" spans="1:12">
      <c r="A120" s="60">
        <v>29921</v>
      </c>
      <c r="B120">
        <v>19.881</v>
      </c>
      <c r="C120">
        <v>0.45</v>
      </c>
      <c r="D120">
        <v>0.04</v>
      </c>
      <c r="E120" t="s">
        <v>2299</v>
      </c>
      <c r="F120">
        <v>20.370999999999999</v>
      </c>
      <c r="G120">
        <v>6.931</v>
      </c>
      <c r="H120">
        <v>0.16800000000000001</v>
      </c>
      <c r="I120">
        <v>13.211</v>
      </c>
      <c r="J120">
        <v>3.9E-2</v>
      </c>
      <c r="K120">
        <v>2.3E-2</v>
      </c>
      <c r="L120">
        <v>20.370999999999999</v>
      </c>
    </row>
    <row r="121" spans="1:12">
      <c r="A121" s="60">
        <v>29952</v>
      </c>
      <c r="B121">
        <v>19.998999999999999</v>
      </c>
      <c r="C121">
        <v>0.61499999999999999</v>
      </c>
      <c r="D121">
        <v>0.108</v>
      </c>
      <c r="E121" t="s">
        <v>2299</v>
      </c>
      <c r="F121">
        <v>20.722000000000001</v>
      </c>
      <c r="G121">
        <v>7.7279999999999998</v>
      </c>
      <c r="H121">
        <v>0.17599999999999999</v>
      </c>
      <c r="I121">
        <v>12.686</v>
      </c>
      <c r="J121">
        <v>0.106</v>
      </c>
      <c r="K121">
        <v>2.5999999999999999E-2</v>
      </c>
      <c r="L121">
        <v>20.722000000000001</v>
      </c>
    </row>
    <row r="122" spans="1:12">
      <c r="A122" s="60">
        <v>29983</v>
      </c>
      <c r="B122">
        <v>18.065999999999999</v>
      </c>
      <c r="C122">
        <v>0.55500000000000005</v>
      </c>
      <c r="D122">
        <v>9.8000000000000004E-2</v>
      </c>
      <c r="E122" t="s">
        <v>2299</v>
      </c>
      <c r="F122">
        <v>18.719000000000001</v>
      </c>
      <c r="G122">
        <v>6.98</v>
      </c>
      <c r="H122">
        <v>0.159</v>
      </c>
      <c r="I122">
        <v>11.458</v>
      </c>
      <c r="J122">
        <v>9.6000000000000002E-2</v>
      </c>
      <c r="K122">
        <v>2.5999999999999999E-2</v>
      </c>
      <c r="L122">
        <v>18.719000000000001</v>
      </c>
    </row>
    <row r="123" spans="1:12">
      <c r="A123" s="60">
        <v>30011</v>
      </c>
      <c r="B123">
        <v>19.992000000000001</v>
      </c>
      <c r="C123">
        <v>0.61399999999999999</v>
      </c>
      <c r="D123">
        <v>0.108</v>
      </c>
      <c r="E123" t="s">
        <v>2299</v>
      </c>
      <c r="F123">
        <v>20.713999999999999</v>
      </c>
      <c r="G123">
        <v>7.7279999999999998</v>
      </c>
      <c r="H123">
        <v>0.17599999999999999</v>
      </c>
      <c r="I123">
        <v>12.686</v>
      </c>
      <c r="J123">
        <v>0.106</v>
      </c>
      <c r="K123">
        <v>1.7999999999999999E-2</v>
      </c>
      <c r="L123">
        <v>20.713999999999999</v>
      </c>
    </row>
    <row r="124" spans="1:12">
      <c r="A124" s="60">
        <v>30042</v>
      </c>
      <c r="B124">
        <v>19.344999999999999</v>
      </c>
      <c r="C124">
        <v>0.59299999999999997</v>
      </c>
      <c r="D124">
        <v>0.105</v>
      </c>
      <c r="E124" t="s">
        <v>2299</v>
      </c>
      <c r="F124">
        <v>20.042999999999999</v>
      </c>
      <c r="G124">
        <v>7.4779999999999998</v>
      </c>
      <c r="H124">
        <v>0.17</v>
      </c>
      <c r="I124">
        <v>12.276999999999999</v>
      </c>
      <c r="J124">
        <v>0.10299999999999999</v>
      </c>
      <c r="K124">
        <v>1.4E-2</v>
      </c>
      <c r="L124">
        <v>20.042999999999999</v>
      </c>
    </row>
    <row r="125" spans="1:12">
      <c r="A125" s="60">
        <v>30072</v>
      </c>
      <c r="B125">
        <v>19.989000000000001</v>
      </c>
      <c r="C125">
        <v>0.61499999999999999</v>
      </c>
      <c r="D125">
        <v>0.108</v>
      </c>
      <c r="E125" t="s">
        <v>2299</v>
      </c>
      <c r="F125">
        <v>20.712</v>
      </c>
      <c r="G125">
        <v>7.7279999999999998</v>
      </c>
      <c r="H125">
        <v>0.17599999999999999</v>
      </c>
      <c r="I125">
        <v>12.686</v>
      </c>
      <c r="J125">
        <v>0.106</v>
      </c>
      <c r="K125">
        <v>1.6E-2</v>
      </c>
      <c r="L125">
        <v>20.712</v>
      </c>
    </row>
    <row r="126" spans="1:12">
      <c r="A126" s="60">
        <v>30103</v>
      </c>
      <c r="B126">
        <v>19.347000000000001</v>
      </c>
      <c r="C126">
        <v>0.59499999999999997</v>
      </c>
      <c r="D126">
        <v>0.105</v>
      </c>
      <c r="E126" t="s">
        <v>2299</v>
      </c>
      <c r="F126">
        <v>20.045999999999999</v>
      </c>
      <c r="G126">
        <v>7.4779999999999998</v>
      </c>
      <c r="H126">
        <v>0.17</v>
      </c>
      <c r="I126">
        <v>12.276999999999999</v>
      </c>
      <c r="J126">
        <v>0.10299999999999999</v>
      </c>
      <c r="K126">
        <v>1.7999999999999999E-2</v>
      </c>
      <c r="L126">
        <v>20.045999999999999</v>
      </c>
    </row>
    <row r="127" spans="1:12">
      <c r="A127" s="60">
        <v>30133</v>
      </c>
      <c r="B127">
        <v>19.992999999999999</v>
      </c>
      <c r="C127">
        <v>0.61599999999999999</v>
      </c>
      <c r="D127">
        <v>0.108</v>
      </c>
      <c r="E127" t="s">
        <v>2299</v>
      </c>
      <c r="F127">
        <v>20.716999999999999</v>
      </c>
      <c r="G127">
        <v>7.7279999999999998</v>
      </c>
      <c r="H127">
        <v>0.17599999999999999</v>
      </c>
      <c r="I127">
        <v>12.686</v>
      </c>
      <c r="J127">
        <v>0.106</v>
      </c>
      <c r="K127">
        <v>2.1000000000000001E-2</v>
      </c>
      <c r="L127">
        <v>20.716999999999999</v>
      </c>
    </row>
    <row r="128" spans="1:12">
      <c r="A128" s="60">
        <v>30164</v>
      </c>
      <c r="B128">
        <v>19.994</v>
      </c>
      <c r="C128">
        <v>0.61299999999999999</v>
      </c>
      <c r="D128">
        <v>0.108</v>
      </c>
      <c r="E128" t="s">
        <v>2299</v>
      </c>
      <c r="F128">
        <v>20.715</v>
      </c>
      <c r="G128">
        <v>7.7279999999999998</v>
      </c>
      <c r="H128">
        <v>0.17599999999999999</v>
      </c>
      <c r="I128">
        <v>12.686</v>
      </c>
      <c r="J128">
        <v>0.106</v>
      </c>
      <c r="K128">
        <v>0.02</v>
      </c>
      <c r="L128">
        <v>20.715</v>
      </c>
    </row>
    <row r="129" spans="1:12">
      <c r="A129" s="60">
        <v>30195</v>
      </c>
      <c r="B129">
        <v>19.356999999999999</v>
      </c>
      <c r="C129">
        <v>0.59299999999999997</v>
      </c>
      <c r="D129">
        <v>0.105</v>
      </c>
      <c r="E129" t="s">
        <v>2299</v>
      </c>
      <c r="F129">
        <v>20.055</v>
      </c>
      <c r="G129">
        <v>7.4779999999999998</v>
      </c>
      <c r="H129">
        <v>0.17</v>
      </c>
      <c r="I129">
        <v>12.276999999999999</v>
      </c>
      <c r="J129">
        <v>0.10299999999999999</v>
      </c>
      <c r="K129">
        <v>2.5999999999999999E-2</v>
      </c>
      <c r="L129">
        <v>20.055</v>
      </c>
    </row>
    <row r="130" spans="1:12">
      <c r="A130" s="60">
        <v>30225</v>
      </c>
      <c r="B130">
        <v>20.010999999999999</v>
      </c>
      <c r="C130">
        <v>0.61499999999999999</v>
      </c>
      <c r="D130">
        <v>0.108</v>
      </c>
      <c r="E130" t="s">
        <v>2299</v>
      </c>
      <c r="F130">
        <v>20.734000000000002</v>
      </c>
      <c r="G130">
        <v>7.7279999999999998</v>
      </c>
      <c r="H130">
        <v>0.17599999999999999</v>
      </c>
      <c r="I130">
        <v>12.686</v>
      </c>
      <c r="J130">
        <v>0.106</v>
      </c>
      <c r="K130">
        <v>3.7999999999999999E-2</v>
      </c>
      <c r="L130">
        <v>20.734000000000002</v>
      </c>
    </row>
    <row r="131" spans="1:12">
      <c r="A131" s="60">
        <v>30256</v>
      </c>
      <c r="B131">
        <v>19.355</v>
      </c>
      <c r="C131">
        <v>0.59399999999999997</v>
      </c>
      <c r="D131">
        <v>0.105</v>
      </c>
      <c r="E131" t="s">
        <v>2299</v>
      </c>
      <c r="F131">
        <v>20.053999999999998</v>
      </c>
      <c r="G131">
        <v>7.4779999999999998</v>
      </c>
      <c r="H131">
        <v>0.17</v>
      </c>
      <c r="I131">
        <v>12.276999999999999</v>
      </c>
      <c r="J131">
        <v>0.10299999999999999</v>
      </c>
      <c r="K131">
        <v>2.5999999999999999E-2</v>
      </c>
      <c r="L131">
        <v>20.053999999999998</v>
      </c>
    </row>
    <row r="132" spans="1:12">
      <c r="A132" s="60">
        <v>30286</v>
      </c>
      <c r="B132">
        <v>19.995000000000001</v>
      </c>
      <c r="C132">
        <v>0.61499999999999999</v>
      </c>
      <c r="D132">
        <v>0.108</v>
      </c>
      <c r="E132" t="s">
        <v>2299</v>
      </c>
      <c r="F132">
        <v>20.718</v>
      </c>
      <c r="G132">
        <v>7.7279999999999998</v>
      </c>
      <c r="H132">
        <v>0.17599999999999999</v>
      </c>
      <c r="I132">
        <v>12.686</v>
      </c>
      <c r="J132">
        <v>0.106</v>
      </c>
      <c r="K132">
        <v>2.3E-2</v>
      </c>
      <c r="L132">
        <v>20.718</v>
      </c>
    </row>
    <row r="133" spans="1:12">
      <c r="A133" s="60">
        <v>30317</v>
      </c>
      <c r="B133">
        <v>21.379000000000001</v>
      </c>
      <c r="C133">
        <v>0.80700000000000005</v>
      </c>
      <c r="D133">
        <v>0.19900000000000001</v>
      </c>
      <c r="E133" t="s">
        <v>2299</v>
      </c>
      <c r="F133">
        <v>22.385999999999999</v>
      </c>
      <c r="G133">
        <v>7.7279999999999998</v>
      </c>
      <c r="H133">
        <v>0.17699999999999999</v>
      </c>
      <c r="I133">
        <v>14.266999999999999</v>
      </c>
      <c r="J133">
        <v>0.19600000000000001</v>
      </c>
      <c r="K133">
        <v>1.9E-2</v>
      </c>
      <c r="L133">
        <v>22.385999999999999</v>
      </c>
    </row>
    <row r="134" spans="1:12">
      <c r="A134" s="60">
        <v>30348</v>
      </c>
      <c r="B134">
        <v>19.311</v>
      </c>
      <c r="C134">
        <v>0.73099999999999998</v>
      </c>
      <c r="D134">
        <v>0.18</v>
      </c>
      <c r="E134" t="s">
        <v>2299</v>
      </c>
      <c r="F134">
        <v>20.221</v>
      </c>
      <c r="G134">
        <v>6.98</v>
      </c>
      <c r="H134">
        <v>0.16</v>
      </c>
      <c r="I134">
        <v>12.885999999999999</v>
      </c>
      <c r="J134">
        <v>0.17699999999999999</v>
      </c>
      <c r="K134">
        <v>1.9E-2</v>
      </c>
      <c r="L134">
        <v>20.221</v>
      </c>
    </row>
    <row r="135" spans="1:12">
      <c r="A135" s="60">
        <v>30376</v>
      </c>
      <c r="B135">
        <v>21.381</v>
      </c>
      <c r="C135">
        <v>0.80900000000000005</v>
      </c>
      <c r="D135">
        <v>0.19900000000000001</v>
      </c>
      <c r="E135" t="s">
        <v>2299</v>
      </c>
      <c r="F135">
        <v>22.388999999999999</v>
      </c>
      <c r="G135">
        <v>7.7279999999999998</v>
      </c>
      <c r="H135">
        <v>0.17699999999999999</v>
      </c>
      <c r="I135">
        <v>14.266999999999999</v>
      </c>
      <c r="J135">
        <v>0.19600000000000001</v>
      </c>
      <c r="K135">
        <v>2.1999999999999999E-2</v>
      </c>
      <c r="L135">
        <v>22.388999999999999</v>
      </c>
    </row>
    <row r="136" spans="1:12">
      <c r="A136" s="60">
        <v>30407</v>
      </c>
      <c r="B136">
        <v>20.689</v>
      </c>
      <c r="C136">
        <v>0.78200000000000003</v>
      </c>
      <c r="D136">
        <v>0.193</v>
      </c>
      <c r="E136" t="s">
        <v>2299</v>
      </c>
      <c r="F136">
        <v>21.664000000000001</v>
      </c>
      <c r="G136">
        <v>7.4779999999999998</v>
      </c>
      <c r="H136">
        <v>0.17100000000000001</v>
      </c>
      <c r="I136">
        <v>13.807</v>
      </c>
      <c r="J136">
        <v>0.19</v>
      </c>
      <c r="K136">
        <v>1.7999999999999999E-2</v>
      </c>
      <c r="L136">
        <v>21.664000000000001</v>
      </c>
    </row>
    <row r="137" spans="1:12">
      <c r="A137" s="60">
        <v>30437</v>
      </c>
      <c r="B137">
        <v>21.376999999999999</v>
      </c>
      <c r="C137">
        <v>0.81399999999999995</v>
      </c>
      <c r="D137">
        <v>0.19900000000000001</v>
      </c>
      <c r="E137" t="s">
        <v>2299</v>
      </c>
      <c r="F137">
        <v>22.39</v>
      </c>
      <c r="G137">
        <v>7.7279999999999998</v>
      </c>
      <c r="H137">
        <v>0.17699999999999999</v>
      </c>
      <c r="I137">
        <v>14.266999999999999</v>
      </c>
      <c r="J137">
        <v>0.19600000000000001</v>
      </c>
      <c r="K137">
        <v>2.1999999999999999E-2</v>
      </c>
      <c r="L137">
        <v>22.39</v>
      </c>
    </row>
    <row r="138" spans="1:12">
      <c r="A138" s="60">
        <v>30468</v>
      </c>
      <c r="B138">
        <v>20.690999999999999</v>
      </c>
      <c r="C138">
        <v>0.78800000000000003</v>
      </c>
      <c r="D138">
        <v>0.193</v>
      </c>
      <c r="E138" t="s">
        <v>2299</v>
      </c>
      <c r="F138">
        <v>21.670999999999999</v>
      </c>
      <c r="G138">
        <v>7.4779999999999998</v>
      </c>
      <c r="H138">
        <v>0.17100000000000001</v>
      </c>
      <c r="I138">
        <v>13.807</v>
      </c>
      <c r="J138">
        <v>0.19</v>
      </c>
      <c r="K138">
        <v>2.5999999999999999E-2</v>
      </c>
      <c r="L138">
        <v>21.670999999999999</v>
      </c>
    </row>
    <row r="139" spans="1:12">
      <c r="A139" s="60">
        <v>30498</v>
      </c>
      <c r="B139">
        <v>21.38</v>
      </c>
      <c r="C139">
        <v>0.81200000000000006</v>
      </c>
      <c r="D139">
        <v>0.19900000000000001</v>
      </c>
      <c r="E139" t="s">
        <v>2299</v>
      </c>
      <c r="F139">
        <v>22.390999999999998</v>
      </c>
      <c r="G139">
        <v>7.7279999999999998</v>
      </c>
      <c r="H139">
        <v>0.17699999999999999</v>
      </c>
      <c r="I139">
        <v>14.266999999999999</v>
      </c>
      <c r="J139">
        <v>0.19600000000000001</v>
      </c>
      <c r="K139">
        <v>2.4E-2</v>
      </c>
      <c r="L139">
        <v>22.390999999999998</v>
      </c>
    </row>
    <row r="140" spans="1:12">
      <c r="A140" s="60">
        <v>30529</v>
      </c>
      <c r="B140">
        <v>21.384</v>
      </c>
      <c r="C140">
        <v>0.81200000000000006</v>
      </c>
      <c r="D140">
        <v>0.19900000000000001</v>
      </c>
      <c r="E140" t="s">
        <v>2299</v>
      </c>
      <c r="F140">
        <v>22.395</v>
      </c>
      <c r="G140">
        <v>7.7279999999999998</v>
      </c>
      <c r="H140">
        <v>0.17699999999999999</v>
      </c>
      <c r="I140">
        <v>14.266999999999999</v>
      </c>
      <c r="J140">
        <v>0.19600000000000001</v>
      </c>
      <c r="K140">
        <v>2.8000000000000001E-2</v>
      </c>
      <c r="L140">
        <v>22.395</v>
      </c>
    </row>
    <row r="141" spans="1:12">
      <c r="A141" s="60">
        <v>30560</v>
      </c>
      <c r="B141">
        <v>20.696000000000002</v>
      </c>
      <c r="C141">
        <v>0.78500000000000003</v>
      </c>
      <c r="D141">
        <v>0.193</v>
      </c>
      <c r="E141" t="s">
        <v>2299</v>
      </c>
      <c r="F141">
        <v>21.673999999999999</v>
      </c>
      <c r="G141">
        <v>7.4779999999999998</v>
      </c>
      <c r="H141">
        <v>0.17100000000000001</v>
      </c>
      <c r="I141">
        <v>13.807</v>
      </c>
      <c r="J141">
        <v>0.19</v>
      </c>
      <c r="K141">
        <v>2.9000000000000001E-2</v>
      </c>
      <c r="L141">
        <v>21.673999999999999</v>
      </c>
    </row>
    <row r="142" spans="1:12">
      <c r="A142" s="60">
        <v>30590</v>
      </c>
      <c r="B142">
        <v>21.388999999999999</v>
      </c>
      <c r="C142">
        <v>0.81100000000000005</v>
      </c>
      <c r="D142">
        <v>0.19900000000000001</v>
      </c>
      <c r="E142" t="s">
        <v>2299</v>
      </c>
      <c r="F142">
        <v>22.399000000000001</v>
      </c>
      <c r="G142">
        <v>7.7279999999999998</v>
      </c>
      <c r="H142">
        <v>0.17699999999999999</v>
      </c>
      <c r="I142">
        <v>14.266999999999999</v>
      </c>
      <c r="J142">
        <v>0.19600000000000001</v>
      </c>
      <c r="K142">
        <v>3.2000000000000001E-2</v>
      </c>
      <c r="L142">
        <v>22.399000000000001</v>
      </c>
    </row>
    <row r="143" spans="1:12">
      <c r="A143" s="60">
        <v>30621</v>
      </c>
      <c r="B143">
        <v>20.702999999999999</v>
      </c>
      <c r="C143">
        <v>0.78200000000000003</v>
      </c>
      <c r="D143">
        <v>0.193</v>
      </c>
      <c r="E143" t="s">
        <v>2299</v>
      </c>
      <c r="F143">
        <v>21.678999999999998</v>
      </c>
      <c r="G143">
        <v>7.4779999999999998</v>
      </c>
      <c r="H143">
        <v>0.17100000000000001</v>
      </c>
      <c r="I143">
        <v>13.807</v>
      </c>
      <c r="J143">
        <v>0.19</v>
      </c>
      <c r="K143">
        <v>3.3000000000000002E-2</v>
      </c>
      <c r="L143">
        <v>21.678999999999998</v>
      </c>
    </row>
    <row r="144" spans="1:12">
      <c r="A144" s="60">
        <v>30651</v>
      </c>
      <c r="B144">
        <v>21.405000000000001</v>
      </c>
      <c r="C144">
        <v>0.80900000000000005</v>
      </c>
      <c r="D144">
        <v>0.19900000000000001</v>
      </c>
      <c r="E144" t="s">
        <v>2299</v>
      </c>
      <c r="F144">
        <v>22.413</v>
      </c>
      <c r="G144">
        <v>7.7279999999999998</v>
      </c>
      <c r="H144">
        <v>0.17699999999999999</v>
      </c>
      <c r="I144">
        <v>14.266999999999999</v>
      </c>
      <c r="J144">
        <v>0.19600000000000001</v>
      </c>
      <c r="K144">
        <v>4.5999999999999999E-2</v>
      </c>
      <c r="L144">
        <v>22.413</v>
      </c>
    </row>
    <row r="145" spans="1:12">
      <c r="A145" s="60">
        <v>30682</v>
      </c>
      <c r="B145">
        <v>21.344000000000001</v>
      </c>
      <c r="C145">
        <v>1.056</v>
      </c>
      <c r="D145">
        <v>0.24399999999999999</v>
      </c>
      <c r="E145" t="s">
        <v>2299</v>
      </c>
      <c r="F145">
        <v>22.645</v>
      </c>
      <c r="G145">
        <v>7.7859999999999996</v>
      </c>
      <c r="H145">
        <v>0.17699999999999999</v>
      </c>
      <c r="I145">
        <v>14.39</v>
      </c>
      <c r="J145">
        <v>0.23899999999999999</v>
      </c>
      <c r="K145">
        <v>5.2999999999999999E-2</v>
      </c>
      <c r="L145">
        <v>22.645</v>
      </c>
    </row>
    <row r="146" spans="1:12">
      <c r="A146" s="60">
        <v>30713</v>
      </c>
      <c r="B146">
        <v>19.949000000000002</v>
      </c>
      <c r="C146">
        <v>0.995</v>
      </c>
      <c r="D146">
        <v>0.22900000000000001</v>
      </c>
      <c r="E146" t="s">
        <v>2299</v>
      </c>
      <c r="F146">
        <v>21.172000000000001</v>
      </c>
      <c r="G146">
        <v>7.2839999999999998</v>
      </c>
      <c r="H146">
        <v>0.16500000000000001</v>
      </c>
      <c r="I146">
        <v>13.462</v>
      </c>
      <c r="J146">
        <v>0.224</v>
      </c>
      <c r="K146">
        <v>3.7999999999999999E-2</v>
      </c>
      <c r="L146">
        <v>21.172000000000001</v>
      </c>
    </row>
    <row r="147" spans="1:12">
      <c r="A147" s="60">
        <v>30742</v>
      </c>
      <c r="B147">
        <v>21.327999999999999</v>
      </c>
      <c r="C147">
        <v>1.07</v>
      </c>
      <c r="D147">
        <v>0.24399999999999999</v>
      </c>
      <c r="E147" t="s">
        <v>2299</v>
      </c>
      <c r="F147">
        <v>22.641999999999999</v>
      </c>
      <c r="G147">
        <v>7.7859999999999996</v>
      </c>
      <c r="H147">
        <v>0.17699999999999999</v>
      </c>
      <c r="I147">
        <v>14.39</v>
      </c>
      <c r="J147">
        <v>0.23899999999999999</v>
      </c>
      <c r="K147">
        <v>0.05</v>
      </c>
      <c r="L147">
        <v>22.641999999999999</v>
      </c>
    </row>
    <row r="148" spans="1:12">
      <c r="A148" s="60">
        <v>30773</v>
      </c>
      <c r="B148">
        <v>20.626999999999999</v>
      </c>
      <c r="C148">
        <v>1.0349999999999999</v>
      </c>
      <c r="D148">
        <v>0.23599999999999999</v>
      </c>
      <c r="E148" t="s">
        <v>2299</v>
      </c>
      <c r="F148">
        <v>21.899000000000001</v>
      </c>
      <c r="G148">
        <v>7.5350000000000001</v>
      </c>
      <c r="H148">
        <v>0.17100000000000001</v>
      </c>
      <c r="I148">
        <v>13.926</v>
      </c>
      <c r="J148">
        <v>0.23100000000000001</v>
      </c>
      <c r="K148">
        <v>3.5000000000000003E-2</v>
      </c>
      <c r="L148">
        <v>21.899000000000001</v>
      </c>
    </row>
    <row r="149" spans="1:12">
      <c r="A149" s="60">
        <v>30803</v>
      </c>
      <c r="B149">
        <v>21.315000000000001</v>
      </c>
      <c r="C149">
        <v>1.071</v>
      </c>
      <c r="D149">
        <v>0.24399999999999999</v>
      </c>
      <c r="E149" t="s">
        <v>2299</v>
      </c>
      <c r="F149">
        <v>22.63</v>
      </c>
      <c r="G149">
        <v>7.7859999999999996</v>
      </c>
      <c r="H149">
        <v>0.17699999999999999</v>
      </c>
      <c r="I149">
        <v>14.39</v>
      </c>
      <c r="J149">
        <v>0.23899999999999999</v>
      </c>
      <c r="K149">
        <v>3.7999999999999999E-2</v>
      </c>
      <c r="L149">
        <v>22.63</v>
      </c>
    </row>
    <row r="150" spans="1:12">
      <c r="A150" s="60">
        <v>30834</v>
      </c>
      <c r="B150">
        <v>20.628</v>
      </c>
      <c r="C150">
        <v>1.036</v>
      </c>
      <c r="D150">
        <v>0.23599999999999999</v>
      </c>
      <c r="E150" t="s">
        <v>2299</v>
      </c>
      <c r="F150">
        <v>21.901</v>
      </c>
      <c r="G150">
        <v>7.5350000000000001</v>
      </c>
      <c r="H150">
        <v>0.17100000000000001</v>
      </c>
      <c r="I150">
        <v>13.926</v>
      </c>
      <c r="J150">
        <v>0.23100000000000001</v>
      </c>
      <c r="K150">
        <v>3.6999999999999998E-2</v>
      </c>
      <c r="L150">
        <v>21.901</v>
      </c>
    </row>
    <row r="151" spans="1:12">
      <c r="A151" s="60">
        <v>30864</v>
      </c>
      <c r="B151">
        <v>21.335999999999999</v>
      </c>
      <c r="C151">
        <v>1.071</v>
      </c>
      <c r="D151">
        <v>0.24399999999999999</v>
      </c>
      <c r="E151" t="s">
        <v>2299</v>
      </c>
      <c r="F151">
        <v>22.651</v>
      </c>
      <c r="G151">
        <v>7.7859999999999996</v>
      </c>
      <c r="H151">
        <v>0.17699999999999999</v>
      </c>
      <c r="I151">
        <v>14.39</v>
      </c>
      <c r="J151">
        <v>0.23899999999999999</v>
      </c>
      <c r="K151">
        <v>5.8999999999999997E-2</v>
      </c>
      <c r="L151">
        <v>22.651</v>
      </c>
    </row>
    <row r="152" spans="1:12">
      <c r="A152" s="60">
        <v>30895</v>
      </c>
      <c r="B152">
        <v>21.338000000000001</v>
      </c>
      <c r="C152">
        <v>1.07</v>
      </c>
      <c r="D152">
        <v>0.24399999999999999</v>
      </c>
      <c r="E152" t="s">
        <v>2299</v>
      </c>
      <c r="F152">
        <v>22.652000000000001</v>
      </c>
      <c r="G152">
        <v>7.7859999999999996</v>
      </c>
      <c r="H152">
        <v>0.17699999999999999</v>
      </c>
      <c r="I152">
        <v>14.39</v>
      </c>
      <c r="J152">
        <v>0.23899999999999999</v>
      </c>
      <c r="K152">
        <v>0.06</v>
      </c>
      <c r="L152">
        <v>22.652000000000001</v>
      </c>
    </row>
    <row r="153" spans="1:12">
      <c r="A153" s="60">
        <v>30926</v>
      </c>
      <c r="B153">
        <v>20.655999999999999</v>
      </c>
      <c r="C153">
        <v>1.036</v>
      </c>
      <c r="D153">
        <v>0.23599999999999999</v>
      </c>
      <c r="E153" t="s">
        <v>2299</v>
      </c>
      <c r="F153">
        <v>21.928000000000001</v>
      </c>
      <c r="G153">
        <v>7.5350000000000001</v>
      </c>
      <c r="H153">
        <v>0.17100000000000001</v>
      </c>
      <c r="I153">
        <v>13.926</v>
      </c>
      <c r="J153">
        <v>0.23100000000000001</v>
      </c>
      <c r="K153">
        <v>6.5000000000000002E-2</v>
      </c>
      <c r="L153">
        <v>21.928000000000001</v>
      </c>
    </row>
    <row r="154" spans="1:12">
      <c r="A154" s="60">
        <v>30956</v>
      </c>
      <c r="B154">
        <v>21.353000000000002</v>
      </c>
      <c r="C154">
        <v>1.081</v>
      </c>
      <c r="D154">
        <v>0.24399999999999999</v>
      </c>
      <c r="E154" t="s">
        <v>2299</v>
      </c>
      <c r="F154">
        <v>22.678000000000001</v>
      </c>
      <c r="G154">
        <v>7.7859999999999996</v>
      </c>
      <c r="H154">
        <v>0.17699999999999999</v>
      </c>
      <c r="I154">
        <v>14.39</v>
      </c>
      <c r="J154">
        <v>0.23899999999999999</v>
      </c>
      <c r="K154">
        <v>8.5999999999999993E-2</v>
      </c>
      <c r="L154">
        <v>22.678000000000001</v>
      </c>
    </row>
    <row r="155" spans="1:12">
      <c r="A155" s="60">
        <v>30987</v>
      </c>
      <c r="B155">
        <v>20.687999999999999</v>
      </c>
      <c r="C155">
        <v>1.044</v>
      </c>
      <c r="D155">
        <v>0.23599999999999999</v>
      </c>
      <c r="E155" t="s">
        <v>2299</v>
      </c>
      <c r="F155">
        <v>21.968</v>
      </c>
      <c r="G155">
        <v>7.5350000000000001</v>
      </c>
      <c r="H155">
        <v>0.17100000000000001</v>
      </c>
      <c r="I155">
        <v>13.926</v>
      </c>
      <c r="J155">
        <v>0.23100000000000001</v>
      </c>
      <c r="K155">
        <v>0.105</v>
      </c>
      <c r="L155">
        <v>21.968</v>
      </c>
    </row>
    <row r="156" spans="1:12">
      <c r="A156" s="60">
        <v>31017</v>
      </c>
      <c r="B156">
        <v>21.369</v>
      </c>
      <c r="C156">
        <v>1.075</v>
      </c>
      <c r="D156">
        <v>0.24399999999999999</v>
      </c>
      <c r="E156" t="s">
        <v>2299</v>
      </c>
      <c r="F156">
        <v>22.687999999999999</v>
      </c>
      <c r="G156">
        <v>7.7859999999999996</v>
      </c>
      <c r="H156">
        <v>0.17699999999999999</v>
      </c>
      <c r="I156">
        <v>14.39</v>
      </c>
      <c r="J156">
        <v>0.23899999999999999</v>
      </c>
      <c r="K156">
        <v>9.5000000000000001E-2</v>
      </c>
      <c r="L156">
        <v>22.687999999999999</v>
      </c>
    </row>
    <row r="157" spans="1:12">
      <c r="A157" s="60">
        <v>31048</v>
      </c>
      <c r="B157">
        <v>21.422999999999998</v>
      </c>
      <c r="C157">
        <v>1.216</v>
      </c>
      <c r="D157">
        <v>0.29599999999999999</v>
      </c>
      <c r="E157" t="s">
        <v>2299</v>
      </c>
      <c r="F157">
        <v>22.936</v>
      </c>
      <c r="G157">
        <v>8.0459999999999994</v>
      </c>
      <c r="H157">
        <v>0.193</v>
      </c>
      <c r="I157">
        <v>14.295</v>
      </c>
      <c r="J157">
        <v>0.28899999999999998</v>
      </c>
      <c r="K157">
        <v>0.112</v>
      </c>
      <c r="L157">
        <v>22.936</v>
      </c>
    </row>
    <row r="158" spans="1:12">
      <c r="A158" s="60">
        <v>31079</v>
      </c>
      <c r="B158">
        <v>19.350000000000001</v>
      </c>
      <c r="C158">
        <v>1.0980000000000001</v>
      </c>
      <c r="D158">
        <v>0.26800000000000002</v>
      </c>
      <c r="E158" t="s">
        <v>2299</v>
      </c>
      <c r="F158">
        <v>20.716000000000001</v>
      </c>
      <c r="G158">
        <v>7.2679999999999998</v>
      </c>
      <c r="H158">
        <v>0.17499999999999999</v>
      </c>
      <c r="I158">
        <v>12.912000000000001</v>
      </c>
      <c r="J158">
        <v>0.26100000000000001</v>
      </c>
      <c r="K158">
        <v>0.10100000000000001</v>
      </c>
      <c r="L158">
        <v>20.716000000000001</v>
      </c>
    </row>
    <row r="159" spans="1:12">
      <c r="A159" s="60">
        <v>31107</v>
      </c>
      <c r="B159">
        <v>21.420999999999999</v>
      </c>
      <c r="C159">
        <v>1.218</v>
      </c>
      <c r="D159">
        <v>0.29599999999999999</v>
      </c>
      <c r="E159" t="s">
        <v>2299</v>
      </c>
      <c r="F159">
        <v>22.936</v>
      </c>
      <c r="G159">
        <v>8.0459999999999994</v>
      </c>
      <c r="H159">
        <v>0.193</v>
      </c>
      <c r="I159">
        <v>14.295</v>
      </c>
      <c r="J159">
        <v>0.28899999999999998</v>
      </c>
      <c r="K159">
        <v>0.112</v>
      </c>
      <c r="L159">
        <v>22.936</v>
      </c>
    </row>
    <row r="160" spans="1:12">
      <c r="A160" s="60">
        <v>31138</v>
      </c>
      <c r="B160">
        <v>20.678999999999998</v>
      </c>
      <c r="C160">
        <v>1.1839999999999999</v>
      </c>
      <c r="D160">
        <v>0.28699999999999998</v>
      </c>
      <c r="E160" t="s">
        <v>2299</v>
      </c>
      <c r="F160">
        <v>22.15</v>
      </c>
      <c r="G160">
        <v>7.7869999999999999</v>
      </c>
      <c r="H160">
        <v>0.187</v>
      </c>
      <c r="I160">
        <v>13.834</v>
      </c>
      <c r="J160">
        <v>0.28000000000000003</v>
      </c>
      <c r="K160">
        <v>6.2E-2</v>
      </c>
      <c r="L160">
        <v>22.15</v>
      </c>
    </row>
    <row r="161" spans="1:12">
      <c r="A161" s="60">
        <v>31168</v>
      </c>
      <c r="B161">
        <v>21.373000000000001</v>
      </c>
      <c r="C161">
        <v>1.222</v>
      </c>
      <c r="D161">
        <v>0.29599999999999999</v>
      </c>
      <c r="E161" t="s">
        <v>2299</v>
      </c>
      <c r="F161">
        <v>22.890999999999998</v>
      </c>
      <c r="G161">
        <v>8.0459999999999994</v>
      </c>
      <c r="H161">
        <v>0.193</v>
      </c>
      <c r="I161">
        <v>14.295</v>
      </c>
      <c r="J161">
        <v>0.28899999999999998</v>
      </c>
      <c r="K161">
        <v>6.8000000000000005E-2</v>
      </c>
      <c r="L161">
        <v>22.890999999999998</v>
      </c>
    </row>
    <row r="162" spans="1:12">
      <c r="A162" s="60">
        <v>31199</v>
      </c>
      <c r="B162">
        <v>20.68</v>
      </c>
      <c r="C162">
        <v>1.1859999999999999</v>
      </c>
      <c r="D162">
        <v>0.28699999999999998</v>
      </c>
      <c r="E162" t="s">
        <v>2299</v>
      </c>
      <c r="F162">
        <v>22.152999999999999</v>
      </c>
      <c r="G162">
        <v>7.7869999999999999</v>
      </c>
      <c r="H162">
        <v>0.187</v>
      </c>
      <c r="I162">
        <v>13.834</v>
      </c>
      <c r="J162">
        <v>0.28000000000000003</v>
      </c>
      <c r="K162">
        <v>6.5000000000000002E-2</v>
      </c>
      <c r="L162">
        <v>22.152999999999999</v>
      </c>
    </row>
    <row r="163" spans="1:12">
      <c r="A163" s="60">
        <v>31229</v>
      </c>
      <c r="B163">
        <v>21.395</v>
      </c>
      <c r="C163">
        <v>1.2250000000000001</v>
      </c>
      <c r="D163">
        <v>0.29599999999999999</v>
      </c>
      <c r="E163" t="s">
        <v>2299</v>
      </c>
      <c r="F163">
        <v>22.916</v>
      </c>
      <c r="G163">
        <v>8.0459999999999994</v>
      </c>
      <c r="H163">
        <v>0.193</v>
      </c>
      <c r="I163">
        <v>14.295</v>
      </c>
      <c r="J163">
        <v>0.28899999999999998</v>
      </c>
      <c r="K163">
        <v>9.1999999999999998E-2</v>
      </c>
      <c r="L163">
        <v>22.916</v>
      </c>
    </row>
    <row r="164" spans="1:12">
      <c r="A164" s="60">
        <v>31260</v>
      </c>
      <c r="B164">
        <v>21.411999999999999</v>
      </c>
      <c r="C164">
        <v>1.222</v>
      </c>
      <c r="D164">
        <v>0.29599999999999999</v>
      </c>
      <c r="E164" t="s">
        <v>2299</v>
      </c>
      <c r="F164">
        <v>22.931000000000001</v>
      </c>
      <c r="G164">
        <v>8.0459999999999994</v>
      </c>
      <c r="H164">
        <v>0.193</v>
      </c>
      <c r="I164">
        <v>14.295</v>
      </c>
      <c r="J164">
        <v>0.28899999999999998</v>
      </c>
      <c r="K164">
        <v>0.107</v>
      </c>
      <c r="L164">
        <v>22.931000000000001</v>
      </c>
    </row>
    <row r="165" spans="1:12">
      <c r="A165" s="60">
        <v>31291</v>
      </c>
      <c r="B165">
        <v>20.73</v>
      </c>
      <c r="C165">
        <v>1.175</v>
      </c>
      <c r="D165">
        <v>0.28699999999999998</v>
      </c>
      <c r="E165" t="s">
        <v>2299</v>
      </c>
      <c r="F165">
        <v>22.192</v>
      </c>
      <c r="G165">
        <v>7.7869999999999999</v>
      </c>
      <c r="H165">
        <v>0.187</v>
      </c>
      <c r="I165">
        <v>13.834</v>
      </c>
      <c r="J165">
        <v>0.28000000000000003</v>
      </c>
      <c r="K165">
        <v>0.104</v>
      </c>
      <c r="L165">
        <v>22.192</v>
      </c>
    </row>
    <row r="166" spans="1:12">
      <c r="A166" s="60">
        <v>31321</v>
      </c>
      <c r="B166">
        <v>21.413</v>
      </c>
      <c r="C166">
        <v>1.214</v>
      </c>
      <c r="D166">
        <v>0.29599999999999999</v>
      </c>
      <c r="E166" t="s">
        <v>2299</v>
      </c>
      <c r="F166">
        <v>22.923999999999999</v>
      </c>
      <c r="G166">
        <v>8.0459999999999994</v>
      </c>
      <c r="H166">
        <v>0.193</v>
      </c>
      <c r="I166">
        <v>14.295</v>
      </c>
      <c r="J166">
        <v>0.28899999999999998</v>
      </c>
      <c r="K166">
        <v>0.1</v>
      </c>
      <c r="L166">
        <v>22.923999999999999</v>
      </c>
    </row>
    <row r="167" spans="1:12">
      <c r="A167" s="60">
        <v>31352</v>
      </c>
      <c r="B167">
        <v>20.725999999999999</v>
      </c>
      <c r="C167">
        <v>1.1819999999999999</v>
      </c>
      <c r="D167">
        <v>0.28699999999999998</v>
      </c>
      <c r="E167" t="s">
        <v>2299</v>
      </c>
      <c r="F167">
        <v>22.195</v>
      </c>
      <c r="G167">
        <v>7.7869999999999999</v>
      </c>
      <c r="H167">
        <v>0.187</v>
      </c>
      <c r="I167">
        <v>13.834</v>
      </c>
      <c r="J167">
        <v>0.28000000000000003</v>
      </c>
      <c r="K167">
        <v>0.107</v>
      </c>
      <c r="L167">
        <v>22.195</v>
      </c>
    </row>
    <row r="168" spans="1:12">
      <c r="A168" s="60">
        <v>31382</v>
      </c>
      <c r="B168">
        <v>21.414000000000001</v>
      </c>
      <c r="C168">
        <v>1.218</v>
      </c>
      <c r="D168">
        <v>0.29599999999999999</v>
      </c>
      <c r="E168" t="s">
        <v>2299</v>
      </c>
      <c r="F168">
        <v>22.928000000000001</v>
      </c>
      <c r="G168">
        <v>8.0459999999999994</v>
      </c>
      <c r="H168">
        <v>0.193</v>
      </c>
      <c r="I168">
        <v>14.295</v>
      </c>
      <c r="J168">
        <v>0.28899999999999998</v>
      </c>
      <c r="K168">
        <v>0.104</v>
      </c>
      <c r="L168">
        <v>22.928000000000001</v>
      </c>
    </row>
    <row r="169" spans="1:12">
      <c r="A169" s="60">
        <v>31413</v>
      </c>
      <c r="B169">
        <v>20.433</v>
      </c>
      <c r="C169">
        <v>1.3520000000000001</v>
      </c>
      <c r="D169">
        <v>0.34200000000000003</v>
      </c>
      <c r="E169" t="s">
        <v>2299</v>
      </c>
      <c r="F169">
        <v>22.126999999999999</v>
      </c>
      <c r="G169">
        <v>7.3289999999999997</v>
      </c>
      <c r="H169">
        <v>0.218</v>
      </c>
      <c r="I169">
        <v>14.151</v>
      </c>
      <c r="J169">
        <v>0.33400000000000002</v>
      </c>
      <c r="K169">
        <v>9.5000000000000001E-2</v>
      </c>
      <c r="L169">
        <v>22.126999999999999</v>
      </c>
    </row>
    <row r="170" spans="1:12">
      <c r="A170" s="60">
        <v>31444</v>
      </c>
      <c r="B170">
        <v>18.434999999999999</v>
      </c>
      <c r="C170">
        <v>1.226</v>
      </c>
      <c r="D170">
        <v>0.309</v>
      </c>
      <c r="E170" t="s">
        <v>2299</v>
      </c>
      <c r="F170">
        <v>19.97</v>
      </c>
      <c r="G170">
        <v>6.62</v>
      </c>
      <c r="H170">
        <v>0.19700000000000001</v>
      </c>
      <c r="I170">
        <v>12.782</v>
      </c>
      <c r="J170">
        <v>0.30199999999999999</v>
      </c>
      <c r="K170">
        <v>7.0000000000000007E-2</v>
      </c>
      <c r="L170">
        <v>19.97</v>
      </c>
    </row>
    <row r="171" spans="1:12">
      <c r="A171" s="60">
        <v>31472</v>
      </c>
      <c r="B171">
        <v>20.39</v>
      </c>
      <c r="C171">
        <v>1.359</v>
      </c>
      <c r="D171">
        <v>0.34200000000000003</v>
      </c>
      <c r="E171" t="s">
        <v>2299</v>
      </c>
      <c r="F171">
        <v>22.091000000000001</v>
      </c>
      <c r="G171">
        <v>7.3289999999999997</v>
      </c>
      <c r="H171">
        <v>0.218</v>
      </c>
      <c r="I171">
        <v>14.151</v>
      </c>
      <c r="J171">
        <v>0.33400000000000002</v>
      </c>
      <c r="K171">
        <v>5.8999999999999997E-2</v>
      </c>
      <c r="L171">
        <v>22.091000000000001</v>
      </c>
    </row>
    <row r="172" spans="1:12">
      <c r="A172" s="60">
        <v>31503</v>
      </c>
      <c r="B172">
        <v>19.733000000000001</v>
      </c>
      <c r="C172">
        <v>1.3129999999999999</v>
      </c>
      <c r="D172">
        <v>0.33100000000000002</v>
      </c>
      <c r="E172" t="s">
        <v>2299</v>
      </c>
      <c r="F172">
        <v>21.376999999999999</v>
      </c>
      <c r="G172">
        <v>7.093</v>
      </c>
      <c r="H172">
        <v>0.21099999999999999</v>
      </c>
      <c r="I172">
        <v>13.695</v>
      </c>
      <c r="J172">
        <v>0.32300000000000001</v>
      </c>
      <c r="K172">
        <v>5.6000000000000001E-2</v>
      </c>
      <c r="L172">
        <v>21.376999999999999</v>
      </c>
    </row>
    <row r="173" spans="1:12">
      <c r="A173" s="60">
        <v>31533</v>
      </c>
      <c r="B173">
        <v>20.393999999999998</v>
      </c>
      <c r="C173">
        <v>1.355</v>
      </c>
      <c r="D173">
        <v>0.34200000000000003</v>
      </c>
      <c r="E173" t="s">
        <v>2299</v>
      </c>
      <c r="F173">
        <v>22.091000000000001</v>
      </c>
      <c r="G173">
        <v>7.3289999999999997</v>
      </c>
      <c r="H173">
        <v>0.218</v>
      </c>
      <c r="I173">
        <v>14.151</v>
      </c>
      <c r="J173">
        <v>0.33400000000000002</v>
      </c>
      <c r="K173">
        <v>5.8999999999999997E-2</v>
      </c>
      <c r="L173">
        <v>22.091000000000001</v>
      </c>
    </row>
    <row r="174" spans="1:12">
      <c r="A174" s="60">
        <v>31564</v>
      </c>
      <c r="B174">
        <v>19.739999999999998</v>
      </c>
      <c r="C174">
        <v>1.3120000000000001</v>
      </c>
      <c r="D174">
        <v>0.33100000000000002</v>
      </c>
      <c r="E174" t="s">
        <v>2299</v>
      </c>
      <c r="F174">
        <v>21.382000000000001</v>
      </c>
      <c r="G174">
        <v>7.093</v>
      </c>
      <c r="H174">
        <v>0.21099999999999999</v>
      </c>
      <c r="I174">
        <v>13.695</v>
      </c>
      <c r="J174">
        <v>0.32300000000000001</v>
      </c>
      <c r="K174">
        <v>6.0999999999999999E-2</v>
      </c>
      <c r="L174">
        <v>21.382000000000001</v>
      </c>
    </row>
    <row r="175" spans="1:12">
      <c r="A175" s="60">
        <v>31594</v>
      </c>
      <c r="B175">
        <v>20.411000000000001</v>
      </c>
      <c r="C175">
        <v>1.3560000000000001</v>
      </c>
      <c r="D175">
        <v>0.34200000000000003</v>
      </c>
      <c r="E175" t="s">
        <v>2299</v>
      </c>
      <c r="F175">
        <v>22.109000000000002</v>
      </c>
      <c r="G175">
        <v>7.3289999999999997</v>
      </c>
      <c r="H175">
        <v>0.218</v>
      </c>
      <c r="I175">
        <v>14.151</v>
      </c>
      <c r="J175">
        <v>0.33400000000000002</v>
      </c>
      <c r="K175">
        <v>7.6999999999999999E-2</v>
      </c>
      <c r="L175">
        <v>22.109000000000002</v>
      </c>
    </row>
    <row r="176" spans="1:12">
      <c r="A176" s="60">
        <v>31625</v>
      </c>
      <c r="B176">
        <v>20.425999999999998</v>
      </c>
      <c r="C176">
        <v>1.3560000000000001</v>
      </c>
      <c r="D176">
        <v>0.34200000000000003</v>
      </c>
      <c r="E176" t="s">
        <v>2299</v>
      </c>
      <c r="F176">
        <v>22.123999999999999</v>
      </c>
      <c r="G176">
        <v>7.3289999999999997</v>
      </c>
      <c r="H176">
        <v>0.218</v>
      </c>
      <c r="I176">
        <v>14.151</v>
      </c>
      <c r="J176">
        <v>0.33400000000000002</v>
      </c>
      <c r="K176">
        <v>9.1999999999999998E-2</v>
      </c>
      <c r="L176">
        <v>22.123999999999999</v>
      </c>
    </row>
    <row r="177" spans="1:12">
      <c r="A177" s="60">
        <v>31656</v>
      </c>
      <c r="B177">
        <v>19.763999999999999</v>
      </c>
      <c r="C177">
        <v>1.3109999999999999</v>
      </c>
      <c r="D177">
        <v>0.33100000000000002</v>
      </c>
      <c r="E177" t="s">
        <v>2299</v>
      </c>
      <c r="F177">
        <v>21.405000000000001</v>
      </c>
      <c r="G177">
        <v>7.093</v>
      </c>
      <c r="H177">
        <v>0.21099999999999999</v>
      </c>
      <c r="I177">
        <v>13.695</v>
      </c>
      <c r="J177">
        <v>0.32300000000000001</v>
      </c>
      <c r="K177">
        <v>8.4000000000000005E-2</v>
      </c>
      <c r="L177">
        <v>21.405000000000001</v>
      </c>
    </row>
    <row r="178" spans="1:12">
      <c r="A178" s="60">
        <v>31686</v>
      </c>
      <c r="B178">
        <v>20.408000000000001</v>
      </c>
      <c r="C178">
        <v>1.355</v>
      </c>
      <c r="D178">
        <v>0.34200000000000003</v>
      </c>
      <c r="E178" t="s">
        <v>2299</v>
      </c>
      <c r="F178">
        <v>22.106000000000002</v>
      </c>
      <c r="G178">
        <v>7.3289999999999997</v>
      </c>
      <c r="H178">
        <v>0.218</v>
      </c>
      <c r="I178">
        <v>14.151</v>
      </c>
      <c r="J178">
        <v>0.33400000000000002</v>
      </c>
      <c r="K178">
        <v>7.3999999999999996E-2</v>
      </c>
      <c r="L178">
        <v>22.106000000000002</v>
      </c>
    </row>
    <row r="179" spans="1:12">
      <c r="A179" s="60">
        <v>31717</v>
      </c>
      <c r="B179">
        <v>19.759</v>
      </c>
      <c r="C179">
        <v>1.3169999999999999</v>
      </c>
      <c r="D179">
        <v>0.33100000000000002</v>
      </c>
      <c r="E179" t="s">
        <v>2299</v>
      </c>
      <c r="F179">
        <v>21.405999999999999</v>
      </c>
      <c r="G179">
        <v>7.093</v>
      </c>
      <c r="H179">
        <v>0.21099999999999999</v>
      </c>
      <c r="I179">
        <v>13.695</v>
      </c>
      <c r="J179">
        <v>0.32300000000000001</v>
      </c>
      <c r="K179">
        <v>8.5000000000000006E-2</v>
      </c>
      <c r="L179">
        <v>21.405999999999999</v>
      </c>
    </row>
    <row r="180" spans="1:12">
      <c r="A180" s="60">
        <v>31747</v>
      </c>
      <c r="B180">
        <v>20.436</v>
      </c>
      <c r="C180">
        <v>1.361</v>
      </c>
      <c r="D180">
        <v>0.34200000000000003</v>
      </c>
      <c r="E180" t="s">
        <v>2299</v>
      </c>
      <c r="F180">
        <v>22.138000000000002</v>
      </c>
      <c r="G180">
        <v>7.3289999999999997</v>
      </c>
      <c r="H180">
        <v>0.218</v>
      </c>
      <c r="I180">
        <v>14.151</v>
      </c>
      <c r="J180">
        <v>0.33400000000000002</v>
      </c>
      <c r="K180">
        <v>0.106</v>
      </c>
      <c r="L180">
        <v>22.138000000000002</v>
      </c>
    </row>
    <row r="181" spans="1:12">
      <c r="A181" s="60">
        <v>31778</v>
      </c>
      <c r="B181">
        <v>19.620999999999999</v>
      </c>
      <c r="C181">
        <v>1.4910000000000001</v>
      </c>
      <c r="D181">
        <v>0.39300000000000002</v>
      </c>
      <c r="E181" t="s">
        <v>2299</v>
      </c>
      <c r="F181">
        <v>21.504999999999999</v>
      </c>
      <c r="G181">
        <v>6.7720000000000002</v>
      </c>
      <c r="H181">
        <v>0.23400000000000001</v>
      </c>
      <c r="I181">
        <v>14.015000000000001</v>
      </c>
      <c r="J181">
        <v>0.38400000000000001</v>
      </c>
      <c r="K181">
        <v>0.1</v>
      </c>
      <c r="L181">
        <v>21.504999999999999</v>
      </c>
    </row>
    <row r="182" spans="1:12">
      <c r="A182" s="60">
        <v>31809</v>
      </c>
      <c r="B182">
        <v>17.721</v>
      </c>
      <c r="C182">
        <v>1.347</v>
      </c>
      <c r="D182">
        <v>0.35499999999999998</v>
      </c>
      <c r="E182" t="s">
        <v>2299</v>
      </c>
      <c r="F182">
        <v>19.422999999999998</v>
      </c>
      <c r="G182">
        <v>6.1159999999999997</v>
      </c>
      <c r="H182">
        <v>0.21199999999999999</v>
      </c>
      <c r="I182">
        <v>12.659000000000001</v>
      </c>
      <c r="J182">
        <v>0.34699999999999998</v>
      </c>
      <c r="K182">
        <v>0.09</v>
      </c>
      <c r="L182">
        <v>19.422999999999998</v>
      </c>
    </row>
    <row r="183" spans="1:12">
      <c r="A183" s="60">
        <v>31837</v>
      </c>
      <c r="B183">
        <v>19.614999999999998</v>
      </c>
      <c r="C183">
        <v>1.496</v>
      </c>
      <c r="D183">
        <v>0.39300000000000002</v>
      </c>
      <c r="E183" t="s">
        <v>2299</v>
      </c>
      <c r="F183">
        <v>21.504000000000001</v>
      </c>
      <c r="G183">
        <v>6.7720000000000002</v>
      </c>
      <c r="H183">
        <v>0.23400000000000001</v>
      </c>
      <c r="I183">
        <v>14.015000000000001</v>
      </c>
      <c r="J183">
        <v>0.38400000000000001</v>
      </c>
      <c r="K183">
        <v>9.9000000000000005E-2</v>
      </c>
      <c r="L183">
        <v>21.504000000000001</v>
      </c>
    </row>
    <row r="184" spans="1:12">
      <c r="A184" s="60">
        <v>31868</v>
      </c>
      <c r="B184">
        <v>18.971</v>
      </c>
      <c r="C184">
        <v>1.446</v>
      </c>
      <c r="D184">
        <v>0.38</v>
      </c>
      <c r="E184" t="s">
        <v>2299</v>
      </c>
      <c r="F184">
        <v>20.797999999999998</v>
      </c>
      <c r="G184">
        <v>6.5529999999999999</v>
      </c>
      <c r="H184">
        <v>0.22700000000000001</v>
      </c>
      <c r="I184">
        <v>13.563000000000001</v>
      </c>
      <c r="J184">
        <v>0.372</v>
      </c>
      <c r="K184">
        <v>8.3000000000000004E-2</v>
      </c>
      <c r="L184">
        <v>20.797999999999998</v>
      </c>
    </row>
    <row r="185" spans="1:12">
      <c r="A185" s="60">
        <v>31898</v>
      </c>
      <c r="B185">
        <v>19.603000000000002</v>
      </c>
      <c r="C185">
        <v>1.4950000000000001</v>
      </c>
      <c r="D185">
        <v>0.39300000000000002</v>
      </c>
      <c r="E185" t="s">
        <v>2299</v>
      </c>
      <c r="F185">
        <v>21.491</v>
      </c>
      <c r="G185">
        <v>6.7720000000000002</v>
      </c>
      <c r="H185">
        <v>0.23400000000000001</v>
      </c>
      <c r="I185">
        <v>14.015000000000001</v>
      </c>
      <c r="J185">
        <v>0.38400000000000001</v>
      </c>
      <c r="K185">
        <v>8.5999999999999993E-2</v>
      </c>
      <c r="L185">
        <v>21.491</v>
      </c>
    </row>
    <row r="186" spans="1:12">
      <c r="A186" s="60">
        <v>31929</v>
      </c>
      <c r="B186">
        <v>19.003</v>
      </c>
      <c r="C186">
        <v>1.4490000000000001</v>
      </c>
      <c r="D186">
        <v>0.38</v>
      </c>
      <c r="E186" t="s">
        <v>2299</v>
      </c>
      <c r="F186">
        <v>20.832999999999998</v>
      </c>
      <c r="G186">
        <v>6.5529999999999999</v>
      </c>
      <c r="H186">
        <v>0.22700000000000001</v>
      </c>
      <c r="I186">
        <v>13.563000000000001</v>
      </c>
      <c r="J186">
        <v>0.372</v>
      </c>
      <c r="K186">
        <v>0.11799999999999999</v>
      </c>
      <c r="L186">
        <v>20.832999999999998</v>
      </c>
    </row>
    <row r="187" spans="1:12">
      <c r="A187" s="60">
        <v>31959</v>
      </c>
      <c r="B187">
        <v>19.635999999999999</v>
      </c>
      <c r="C187">
        <v>1.4950000000000001</v>
      </c>
      <c r="D187">
        <v>0.39300000000000002</v>
      </c>
      <c r="E187" t="s">
        <v>2299</v>
      </c>
      <c r="F187">
        <v>21.524000000000001</v>
      </c>
      <c r="G187">
        <v>6.7720000000000002</v>
      </c>
      <c r="H187">
        <v>0.23400000000000001</v>
      </c>
      <c r="I187">
        <v>14.015000000000001</v>
      </c>
      <c r="J187">
        <v>0.38400000000000001</v>
      </c>
      <c r="K187">
        <v>0.11799999999999999</v>
      </c>
      <c r="L187">
        <v>21.524000000000001</v>
      </c>
    </row>
    <row r="188" spans="1:12">
      <c r="A188" s="60">
        <v>31990</v>
      </c>
      <c r="B188">
        <v>19.638000000000002</v>
      </c>
      <c r="C188">
        <v>1.4950000000000001</v>
      </c>
      <c r="D188">
        <v>0.39300000000000002</v>
      </c>
      <c r="E188" t="s">
        <v>2299</v>
      </c>
      <c r="F188">
        <v>21.527000000000001</v>
      </c>
      <c r="G188">
        <v>6.7720000000000002</v>
      </c>
      <c r="H188">
        <v>0.23400000000000001</v>
      </c>
      <c r="I188">
        <v>14.015000000000001</v>
      </c>
      <c r="J188">
        <v>0.38400000000000001</v>
      </c>
      <c r="K188">
        <v>0.122</v>
      </c>
      <c r="L188">
        <v>21.527000000000001</v>
      </c>
    </row>
    <row r="189" spans="1:12">
      <c r="A189" s="60">
        <v>32021</v>
      </c>
      <c r="B189">
        <v>18.995999999999999</v>
      </c>
      <c r="C189">
        <v>1.44</v>
      </c>
      <c r="D189">
        <v>0.38</v>
      </c>
      <c r="E189" t="s">
        <v>2299</v>
      </c>
      <c r="F189">
        <v>20.815999999999999</v>
      </c>
      <c r="G189">
        <v>6.5529999999999999</v>
      </c>
      <c r="H189">
        <v>0.22700000000000001</v>
      </c>
      <c r="I189">
        <v>13.563000000000001</v>
      </c>
      <c r="J189">
        <v>0.372</v>
      </c>
      <c r="K189">
        <v>0.10199999999999999</v>
      </c>
      <c r="L189">
        <v>20.815999999999999</v>
      </c>
    </row>
    <row r="190" spans="1:12">
      <c r="A190" s="60">
        <v>32051</v>
      </c>
      <c r="B190">
        <v>19.614999999999998</v>
      </c>
      <c r="C190">
        <v>1.49</v>
      </c>
      <c r="D190">
        <v>0.39300000000000002</v>
      </c>
      <c r="E190" t="s">
        <v>2299</v>
      </c>
      <c r="F190">
        <v>21.498000000000001</v>
      </c>
      <c r="G190">
        <v>6.7720000000000002</v>
      </c>
      <c r="H190">
        <v>0.23400000000000001</v>
      </c>
      <c r="I190">
        <v>14.015000000000001</v>
      </c>
      <c r="J190">
        <v>0.38400000000000001</v>
      </c>
      <c r="K190">
        <v>9.2999999999999999E-2</v>
      </c>
      <c r="L190">
        <v>21.498000000000001</v>
      </c>
    </row>
    <row r="191" spans="1:12">
      <c r="A191" s="60">
        <v>32082</v>
      </c>
      <c r="B191">
        <v>18.991</v>
      </c>
      <c r="C191">
        <v>1.4370000000000001</v>
      </c>
      <c r="D191">
        <v>0.38</v>
      </c>
      <c r="E191" t="s">
        <v>2299</v>
      </c>
      <c r="F191">
        <v>20.808</v>
      </c>
      <c r="G191">
        <v>6.5529999999999999</v>
      </c>
      <c r="H191">
        <v>0.22700000000000001</v>
      </c>
      <c r="I191">
        <v>13.563000000000001</v>
      </c>
      <c r="J191">
        <v>0.372</v>
      </c>
      <c r="K191">
        <v>9.4E-2</v>
      </c>
      <c r="L191">
        <v>20.808</v>
      </c>
    </row>
    <row r="192" spans="1:12">
      <c r="A192" s="60">
        <v>32112</v>
      </c>
      <c r="B192">
        <v>19.632999999999999</v>
      </c>
      <c r="C192">
        <v>1.4810000000000001</v>
      </c>
      <c r="D192">
        <v>0.39300000000000002</v>
      </c>
      <c r="E192" t="s">
        <v>2299</v>
      </c>
      <c r="F192">
        <v>21.507000000000001</v>
      </c>
      <c r="G192">
        <v>6.7720000000000002</v>
      </c>
      <c r="H192">
        <v>0.23400000000000001</v>
      </c>
      <c r="I192">
        <v>14.015000000000001</v>
      </c>
      <c r="J192">
        <v>0.38400000000000001</v>
      </c>
      <c r="K192">
        <v>0.10199999999999999</v>
      </c>
      <c r="L192">
        <v>21.507000000000001</v>
      </c>
    </row>
    <row r="193" spans="1:12">
      <c r="A193" s="60">
        <v>32143</v>
      </c>
      <c r="B193">
        <v>20.483000000000001</v>
      </c>
      <c r="C193">
        <v>1.6080000000000001</v>
      </c>
      <c r="D193">
        <v>0.39800000000000002</v>
      </c>
      <c r="E193" t="s">
        <v>2299</v>
      </c>
      <c r="F193">
        <v>22.488</v>
      </c>
      <c r="G193">
        <v>7.23</v>
      </c>
      <c r="H193">
        <v>0.25700000000000001</v>
      </c>
      <c r="I193">
        <v>14.5</v>
      </c>
      <c r="J193">
        <v>0.38900000000000001</v>
      </c>
      <c r="K193">
        <v>0.112</v>
      </c>
      <c r="L193">
        <v>22.488</v>
      </c>
    </row>
    <row r="194" spans="1:12">
      <c r="A194" s="60">
        <v>32174</v>
      </c>
      <c r="B194">
        <v>19.158000000000001</v>
      </c>
      <c r="C194">
        <v>1.506</v>
      </c>
      <c r="D194">
        <v>0.372</v>
      </c>
      <c r="E194" t="s">
        <v>2299</v>
      </c>
      <c r="F194">
        <v>21.036000000000001</v>
      </c>
      <c r="G194">
        <v>6.7629999999999999</v>
      </c>
      <c r="H194">
        <v>0.24099999999999999</v>
      </c>
      <c r="I194">
        <v>13.564</v>
      </c>
      <c r="J194">
        <v>0.36399999999999999</v>
      </c>
      <c r="K194">
        <v>0.104</v>
      </c>
      <c r="L194">
        <v>21.036000000000001</v>
      </c>
    </row>
    <row r="195" spans="1:12">
      <c r="A195" s="60">
        <v>32203</v>
      </c>
      <c r="B195">
        <v>20.481000000000002</v>
      </c>
      <c r="C195">
        <v>1.6120000000000001</v>
      </c>
      <c r="D195">
        <v>0.39800000000000002</v>
      </c>
      <c r="E195" t="s">
        <v>2299</v>
      </c>
      <c r="F195">
        <v>22.491</v>
      </c>
      <c r="G195">
        <v>7.23</v>
      </c>
      <c r="H195">
        <v>0.25700000000000001</v>
      </c>
      <c r="I195">
        <v>14.5</v>
      </c>
      <c r="J195">
        <v>0.38900000000000001</v>
      </c>
      <c r="K195">
        <v>0.115</v>
      </c>
      <c r="L195">
        <v>22.491</v>
      </c>
    </row>
    <row r="196" spans="1:12">
      <c r="A196" s="60">
        <v>32234</v>
      </c>
      <c r="B196">
        <v>19.803000000000001</v>
      </c>
      <c r="C196">
        <v>1.577</v>
      </c>
      <c r="D196">
        <v>0.38500000000000001</v>
      </c>
      <c r="E196" t="s">
        <v>2299</v>
      </c>
      <c r="F196">
        <v>21.765000000000001</v>
      </c>
      <c r="G196">
        <v>6.9969999999999999</v>
      </c>
      <c r="H196">
        <v>0.249</v>
      </c>
      <c r="I196">
        <v>14.032</v>
      </c>
      <c r="J196">
        <v>0.377</v>
      </c>
      <c r="K196">
        <v>0.111</v>
      </c>
      <c r="L196">
        <v>21.765000000000001</v>
      </c>
    </row>
    <row r="197" spans="1:12">
      <c r="A197" s="60">
        <v>32264</v>
      </c>
      <c r="B197">
        <v>20.431999999999999</v>
      </c>
      <c r="C197">
        <v>1.6319999999999999</v>
      </c>
      <c r="D197">
        <v>0.39800000000000002</v>
      </c>
      <c r="E197" t="s">
        <v>2299</v>
      </c>
      <c r="F197">
        <v>22.462</v>
      </c>
      <c r="G197">
        <v>7.23</v>
      </c>
      <c r="H197">
        <v>0.25700000000000001</v>
      </c>
      <c r="I197">
        <v>14.5</v>
      </c>
      <c r="J197">
        <v>0.38900000000000001</v>
      </c>
      <c r="K197">
        <v>8.5999999999999993E-2</v>
      </c>
      <c r="L197">
        <v>22.462</v>
      </c>
    </row>
    <row r="198" spans="1:12">
      <c r="A198" s="60">
        <v>32295</v>
      </c>
      <c r="B198">
        <v>19.815000000000001</v>
      </c>
      <c r="C198">
        <v>1.5760000000000001</v>
      </c>
      <c r="D198">
        <v>0.38500000000000001</v>
      </c>
      <c r="E198" t="s">
        <v>2299</v>
      </c>
      <c r="F198">
        <v>21.774999999999999</v>
      </c>
      <c r="G198">
        <v>6.9969999999999999</v>
      </c>
      <c r="H198">
        <v>0.249</v>
      </c>
      <c r="I198">
        <v>14.032</v>
      </c>
      <c r="J198">
        <v>0.377</v>
      </c>
      <c r="K198">
        <v>0.121</v>
      </c>
      <c r="L198">
        <v>21.774999999999999</v>
      </c>
    </row>
    <row r="199" spans="1:12">
      <c r="A199" s="60">
        <v>32325</v>
      </c>
      <c r="B199">
        <v>20.474</v>
      </c>
      <c r="C199">
        <v>1.629</v>
      </c>
      <c r="D199">
        <v>0.39800000000000002</v>
      </c>
      <c r="E199" t="s">
        <v>2299</v>
      </c>
      <c r="F199">
        <v>22.5</v>
      </c>
      <c r="G199">
        <v>7.23</v>
      </c>
      <c r="H199">
        <v>0.25700000000000001</v>
      </c>
      <c r="I199">
        <v>14.5</v>
      </c>
      <c r="J199">
        <v>0.38900000000000001</v>
      </c>
      <c r="K199">
        <v>0.125</v>
      </c>
      <c r="L199">
        <v>22.5</v>
      </c>
    </row>
    <row r="200" spans="1:12">
      <c r="A200" s="60">
        <v>32356</v>
      </c>
      <c r="B200">
        <v>20.486999999999998</v>
      </c>
      <c r="C200">
        <v>1.6339999999999999</v>
      </c>
      <c r="D200">
        <v>0.39800000000000002</v>
      </c>
      <c r="E200" t="s">
        <v>2299</v>
      </c>
      <c r="F200">
        <v>22.518999999999998</v>
      </c>
      <c r="G200">
        <v>7.23</v>
      </c>
      <c r="H200">
        <v>0.25700000000000001</v>
      </c>
      <c r="I200">
        <v>14.5</v>
      </c>
      <c r="J200">
        <v>0.38900000000000001</v>
      </c>
      <c r="K200">
        <v>0.14299999999999999</v>
      </c>
      <c r="L200">
        <v>22.518999999999998</v>
      </c>
    </row>
    <row r="201" spans="1:12">
      <c r="A201" s="60">
        <v>32387</v>
      </c>
      <c r="B201">
        <v>19.812000000000001</v>
      </c>
      <c r="C201">
        <v>1.5780000000000001</v>
      </c>
      <c r="D201">
        <v>0.38500000000000001</v>
      </c>
      <c r="E201" t="s">
        <v>2299</v>
      </c>
      <c r="F201">
        <v>21.774999999999999</v>
      </c>
      <c r="G201">
        <v>6.9969999999999999</v>
      </c>
      <c r="H201">
        <v>0.249</v>
      </c>
      <c r="I201">
        <v>14.032</v>
      </c>
      <c r="J201">
        <v>0.377</v>
      </c>
      <c r="K201">
        <v>0.121</v>
      </c>
      <c r="L201">
        <v>21.774999999999999</v>
      </c>
    </row>
    <row r="202" spans="1:12">
      <c r="A202" s="60">
        <v>32417</v>
      </c>
      <c r="B202">
        <v>20.466999999999999</v>
      </c>
      <c r="C202">
        <v>1.629</v>
      </c>
      <c r="D202">
        <v>0.39800000000000002</v>
      </c>
      <c r="E202" t="s">
        <v>2299</v>
      </c>
      <c r="F202">
        <v>22.494</v>
      </c>
      <c r="G202">
        <v>7.23</v>
      </c>
      <c r="H202">
        <v>0.25700000000000001</v>
      </c>
      <c r="I202">
        <v>14.5</v>
      </c>
      <c r="J202">
        <v>0.38900000000000001</v>
      </c>
      <c r="K202">
        <v>0.11799999999999999</v>
      </c>
      <c r="L202">
        <v>22.494</v>
      </c>
    </row>
    <row r="203" spans="1:12">
      <c r="A203" s="60">
        <v>32448</v>
      </c>
      <c r="B203">
        <v>19.809999999999999</v>
      </c>
      <c r="C203">
        <v>1.5640000000000001</v>
      </c>
      <c r="D203">
        <v>0.38500000000000001</v>
      </c>
      <c r="E203" t="s">
        <v>2299</v>
      </c>
      <c r="F203">
        <v>21.759</v>
      </c>
      <c r="G203">
        <v>6.9969999999999999</v>
      </c>
      <c r="H203">
        <v>0.249</v>
      </c>
      <c r="I203">
        <v>14.032</v>
      </c>
      <c r="J203">
        <v>0.377</v>
      </c>
      <c r="K203">
        <v>0.105</v>
      </c>
      <c r="L203">
        <v>21.759</v>
      </c>
    </row>
    <row r="204" spans="1:12">
      <c r="A204" s="60">
        <v>32478</v>
      </c>
      <c r="B204">
        <v>20.469000000000001</v>
      </c>
      <c r="C204">
        <v>1.6180000000000001</v>
      </c>
      <c r="D204">
        <v>0.39800000000000002</v>
      </c>
      <c r="E204" t="s">
        <v>2299</v>
      </c>
      <c r="F204">
        <v>22.484000000000002</v>
      </c>
      <c r="G204">
        <v>7.23</v>
      </c>
      <c r="H204">
        <v>0.25700000000000001</v>
      </c>
      <c r="I204">
        <v>14.5</v>
      </c>
      <c r="J204">
        <v>0.38900000000000001</v>
      </c>
      <c r="K204">
        <v>0.108</v>
      </c>
      <c r="L204">
        <v>22.484000000000002</v>
      </c>
    </row>
    <row r="205" spans="1:12">
      <c r="A205" s="60">
        <v>32509</v>
      </c>
      <c r="B205">
        <v>21.684000000000001</v>
      </c>
      <c r="C205">
        <v>1.504</v>
      </c>
      <c r="D205">
        <v>0.40400000000000003</v>
      </c>
      <c r="E205" t="s">
        <v>2299</v>
      </c>
      <c r="F205">
        <v>23.591999999999999</v>
      </c>
      <c r="G205">
        <v>7.3289999999999997</v>
      </c>
      <c r="H205">
        <v>0.68899999999999995</v>
      </c>
      <c r="I205">
        <v>13.898999999999999</v>
      </c>
      <c r="J205">
        <v>0.39600000000000002</v>
      </c>
      <c r="K205">
        <v>1.28</v>
      </c>
      <c r="L205">
        <v>23.591999999999999</v>
      </c>
    </row>
    <row r="206" spans="1:12">
      <c r="A206" s="60">
        <v>32540</v>
      </c>
      <c r="B206">
        <v>19.817</v>
      </c>
      <c r="C206">
        <v>1.4</v>
      </c>
      <c r="D206">
        <v>0.36499999999999999</v>
      </c>
      <c r="E206" t="s">
        <v>2299</v>
      </c>
      <c r="F206">
        <v>21.582999999999998</v>
      </c>
      <c r="G206">
        <v>6.62</v>
      </c>
      <c r="H206">
        <v>0.627</v>
      </c>
      <c r="I206">
        <v>12.771000000000001</v>
      </c>
      <c r="J206">
        <v>0.35699999999999998</v>
      </c>
      <c r="K206">
        <v>1.2070000000000001</v>
      </c>
      <c r="L206">
        <v>21.582999999999998</v>
      </c>
    </row>
    <row r="207" spans="1:12">
      <c r="A207" s="60">
        <v>32568</v>
      </c>
      <c r="B207">
        <v>22.193000000000001</v>
      </c>
      <c r="C207">
        <v>1.28</v>
      </c>
      <c r="D207">
        <v>0.40400000000000003</v>
      </c>
      <c r="E207" t="s">
        <v>2299</v>
      </c>
      <c r="F207">
        <v>23.878</v>
      </c>
      <c r="G207">
        <v>7.3289999999999997</v>
      </c>
      <c r="H207">
        <v>0.66300000000000003</v>
      </c>
      <c r="I207">
        <v>14.317</v>
      </c>
      <c r="J207">
        <v>0.39600000000000002</v>
      </c>
      <c r="K207">
        <v>1.1719999999999999</v>
      </c>
      <c r="L207">
        <v>23.878</v>
      </c>
    </row>
    <row r="208" spans="1:12">
      <c r="A208" s="60">
        <v>32599</v>
      </c>
      <c r="B208">
        <v>20.475999999999999</v>
      </c>
      <c r="C208">
        <v>1.419</v>
      </c>
      <c r="D208">
        <v>0.39100000000000001</v>
      </c>
      <c r="E208" t="s">
        <v>2299</v>
      </c>
      <c r="F208">
        <v>22.286000000000001</v>
      </c>
      <c r="G208">
        <v>7.093</v>
      </c>
      <c r="H208">
        <v>0.66100000000000003</v>
      </c>
      <c r="I208">
        <v>12.986000000000001</v>
      </c>
      <c r="J208">
        <v>0.38300000000000001</v>
      </c>
      <c r="K208">
        <v>1.163</v>
      </c>
      <c r="L208">
        <v>22.286000000000001</v>
      </c>
    </row>
    <row r="209" spans="1:12">
      <c r="A209" s="60">
        <v>32629</v>
      </c>
      <c r="B209">
        <v>18.827000000000002</v>
      </c>
      <c r="C209">
        <v>1.8160000000000001</v>
      </c>
      <c r="D209">
        <v>0.40400000000000003</v>
      </c>
      <c r="E209" t="s">
        <v>2299</v>
      </c>
      <c r="F209">
        <v>21.047000000000001</v>
      </c>
      <c r="G209">
        <v>7.3289999999999997</v>
      </c>
      <c r="H209">
        <v>0.71899999999999997</v>
      </c>
      <c r="I209">
        <v>11.382</v>
      </c>
      <c r="J209">
        <v>0.39600000000000002</v>
      </c>
      <c r="K209">
        <v>1.2210000000000001</v>
      </c>
      <c r="L209">
        <v>21.047000000000001</v>
      </c>
    </row>
    <row r="210" spans="1:12">
      <c r="A210" s="60">
        <v>32660</v>
      </c>
      <c r="B210">
        <v>19.552</v>
      </c>
      <c r="C210">
        <v>1.8049999999999999</v>
      </c>
      <c r="D210">
        <v>0.39100000000000001</v>
      </c>
      <c r="E210" t="s">
        <v>2299</v>
      </c>
      <c r="F210">
        <v>21.748000000000001</v>
      </c>
      <c r="G210">
        <v>7.093</v>
      </c>
      <c r="H210">
        <v>0.70399999999999996</v>
      </c>
      <c r="I210">
        <v>12.224</v>
      </c>
      <c r="J210">
        <v>0.38300000000000001</v>
      </c>
      <c r="K210">
        <v>1.3440000000000001</v>
      </c>
      <c r="L210">
        <v>21.748000000000001</v>
      </c>
    </row>
    <row r="211" spans="1:12">
      <c r="A211" s="60">
        <v>32690</v>
      </c>
      <c r="B211">
        <v>20.393000000000001</v>
      </c>
      <c r="C211">
        <v>2.0209999999999999</v>
      </c>
      <c r="D211">
        <v>0.40400000000000003</v>
      </c>
      <c r="E211" t="s">
        <v>2299</v>
      </c>
      <c r="F211">
        <v>22.818000000000001</v>
      </c>
      <c r="G211">
        <v>7.3289999999999997</v>
      </c>
      <c r="H211">
        <v>0.746</v>
      </c>
      <c r="I211">
        <v>12.83</v>
      </c>
      <c r="J211">
        <v>0.39600000000000002</v>
      </c>
      <c r="K211">
        <v>1.5169999999999999</v>
      </c>
      <c r="L211">
        <v>22.818000000000001</v>
      </c>
    </row>
    <row r="212" spans="1:12">
      <c r="A212" s="60">
        <v>32721</v>
      </c>
      <c r="B212">
        <v>21.957000000000001</v>
      </c>
      <c r="C212">
        <v>1.96</v>
      </c>
      <c r="D212">
        <v>0.40400000000000003</v>
      </c>
      <c r="E212" t="s">
        <v>2299</v>
      </c>
      <c r="F212">
        <v>24.321999999999999</v>
      </c>
      <c r="G212">
        <v>7.3289999999999997</v>
      </c>
      <c r="H212">
        <v>0.74199999999999999</v>
      </c>
      <c r="I212">
        <v>14.228999999999999</v>
      </c>
      <c r="J212">
        <v>0.39600000000000002</v>
      </c>
      <c r="K212">
        <v>1.625</v>
      </c>
      <c r="L212">
        <v>24.321999999999999</v>
      </c>
    </row>
    <row r="213" spans="1:12">
      <c r="A213" s="60">
        <v>32752</v>
      </c>
      <c r="B213">
        <v>20.681000000000001</v>
      </c>
      <c r="C213">
        <v>2.0680000000000001</v>
      </c>
      <c r="D213">
        <v>0.39100000000000001</v>
      </c>
      <c r="E213" t="s">
        <v>2299</v>
      </c>
      <c r="F213">
        <v>23.14</v>
      </c>
      <c r="G213">
        <v>7.093</v>
      </c>
      <c r="H213">
        <v>0.73699999999999999</v>
      </c>
      <c r="I213">
        <v>13.29</v>
      </c>
      <c r="J213">
        <v>0.38300000000000001</v>
      </c>
      <c r="K213">
        <v>1.637</v>
      </c>
      <c r="L213">
        <v>23.14</v>
      </c>
    </row>
    <row r="214" spans="1:12">
      <c r="A214" s="60">
        <v>32782</v>
      </c>
      <c r="B214">
        <v>21.62</v>
      </c>
      <c r="C214">
        <v>2.1459999999999999</v>
      </c>
      <c r="D214">
        <v>0.40400000000000003</v>
      </c>
      <c r="E214" t="s">
        <v>2299</v>
      </c>
      <c r="F214">
        <v>24.170999999999999</v>
      </c>
      <c r="G214">
        <v>7.3289999999999997</v>
      </c>
      <c r="H214">
        <v>0.76300000000000001</v>
      </c>
      <c r="I214">
        <v>13.96</v>
      </c>
      <c r="J214">
        <v>0.39600000000000002</v>
      </c>
      <c r="K214">
        <v>1.7230000000000001</v>
      </c>
      <c r="L214">
        <v>24.170999999999999</v>
      </c>
    </row>
    <row r="215" spans="1:12">
      <c r="A215" s="60">
        <v>32813</v>
      </c>
      <c r="B215">
        <v>21.725000000000001</v>
      </c>
      <c r="C215">
        <v>2.121</v>
      </c>
      <c r="D215">
        <v>0.39100000000000001</v>
      </c>
      <c r="E215" t="s">
        <v>2299</v>
      </c>
      <c r="F215">
        <v>24.238</v>
      </c>
      <c r="G215">
        <v>7.093</v>
      </c>
      <c r="H215">
        <v>0.745</v>
      </c>
      <c r="I215">
        <v>14.241</v>
      </c>
      <c r="J215">
        <v>0.38300000000000001</v>
      </c>
      <c r="K215">
        <v>1.776</v>
      </c>
      <c r="L215">
        <v>24.238</v>
      </c>
    </row>
    <row r="216" spans="1:12">
      <c r="A216" s="60">
        <v>32843</v>
      </c>
      <c r="B216">
        <v>22.423999999999999</v>
      </c>
      <c r="C216">
        <v>1.994</v>
      </c>
      <c r="D216">
        <v>0.40400000000000003</v>
      </c>
      <c r="E216" t="s">
        <v>2299</v>
      </c>
      <c r="F216">
        <v>24.821999999999999</v>
      </c>
      <c r="G216">
        <v>7.3289999999999997</v>
      </c>
      <c r="H216">
        <v>0.747</v>
      </c>
      <c r="I216">
        <v>14.656000000000001</v>
      </c>
      <c r="J216">
        <v>0.39600000000000002</v>
      </c>
      <c r="K216">
        <v>1.694</v>
      </c>
      <c r="L216">
        <v>24.821999999999999</v>
      </c>
    </row>
    <row r="217" spans="1:12">
      <c r="A217" s="60">
        <v>32874</v>
      </c>
      <c r="B217">
        <v>18.141999999999999</v>
      </c>
      <c r="C217">
        <v>2.0270000000000001</v>
      </c>
      <c r="D217">
        <v>0.35899999999999999</v>
      </c>
      <c r="E217" t="s">
        <v>2299</v>
      </c>
      <c r="F217">
        <v>20.527999999999999</v>
      </c>
      <c r="G217">
        <v>4.6210000000000004</v>
      </c>
      <c r="H217">
        <v>0.66300000000000003</v>
      </c>
      <c r="I217">
        <v>12.898</v>
      </c>
      <c r="J217">
        <v>0.35099999999999998</v>
      </c>
      <c r="K217">
        <v>1.9950000000000001</v>
      </c>
      <c r="L217">
        <v>20.527999999999999</v>
      </c>
    </row>
    <row r="218" spans="1:12">
      <c r="A218" s="60">
        <v>32905</v>
      </c>
      <c r="B218">
        <v>17.515000000000001</v>
      </c>
      <c r="C218">
        <v>1.8580000000000001</v>
      </c>
      <c r="D218">
        <v>0.32400000000000001</v>
      </c>
      <c r="E218" t="s">
        <v>2299</v>
      </c>
      <c r="F218">
        <v>19.696999999999999</v>
      </c>
      <c r="G218">
        <v>4.173</v>
      </c>
      <c r="H218">
        <v>0.60399999999999998</v>
      </c>
      <c r="I218">
        <v>12.664999999999999</v>
      </c>
      <c r="J218">
        <v>0.317</v>
      </c>
      <c r="K218">
        <v>1.9370000000000001</v>
      </c>
      <c r="L218">
        <v>19.696999999999999</v>
      </c>
    </row>
    <row r="219" spans="1:12">
      <c r="A219" s="60">
        <v>32933</v>
      </c>
      <c r="B219">
        <v>18.719000000000001</v>
      </c>
      <c r="C219">
        <v>2.1110000000000002</v>
      </c>
      <c r="D219">
        <v>0.35899999999999999</v>
      </c>
      <c r="E219" t="s">
        <v>2299</v>
      </c>
      <c r="F219">
        <v>21.189</v>
      </c>
      <c r="G219">
        <v>4.6210000000000004</v>
      </c>
      <c r="H219">
        <v>0.67400000000000004</v>
      </c>
      <c r="I219">
        <v>13.429</v>
      </c>
      <c r="J219">
        <v>0.35099999999999998</v>
      </c>
      <c r="K219">
        <v>2.1150000000000002</v>
      </c>
      <c r="L219">
        <v>21.189</v>
      </c>
    </row>
    <row r="220" spans="1:12">
      <c r="A220" s="60">
        <v>32964</v>
      </c>
      <c r="B220">
        <v>17.837</v>
      </c>
      <c r="C220">
        <v>1.998</v>
      </c>
      <c r="D220">
        <v>0.34699999999999998</v>
      </c>
      <c r="E220" t="s">
        <v>2299</v>
      </c>
      <c r="F220">
        <v>20.181999999999999</v>
      </c>
      <c r="G220">
        <v>4.4720000000000004</v>
      </c>
      <c r="H220">
        <v>0.64600000000000002</v>
      </c>
      <c r="I220">
        <v>12.739000000000001</v>
      </c>
      <c r="J220">
        <v>0.34</v>
      </c>
      <c r="K220">
        <v>1.9850000000000001</v>
      </c>
      <c r="L220">
        <v>20.181999999999999</v>
      </c>
    </row>
    <row r="221" spans="1:12">
      <c r="A221" s="60">
        <v>32994</v>
      </c>
      <c r="B221">
        <v>15.646000000000001</v>
      </c>
      <c r="C221">
        <v>2.0289999999999999</v>
      </c>
      <c r="D221">
        <v>0.35899999999999999</v>
      </c>
      <c r="E221" t="s">
        <v>2299</v>
      </c>
      <c r="F221">
        <v>18.033999999999999</v>
      </c>
      <c r="G221">
        <v>4.6210000000000004</v>
      </c>
      <c r="H221">
        <v>0.65900000000000003</v>
      </c>
      <c r="I221">
        <v>10.662000000000001</v>
      </c>
      <c r="J221">
        <v>0.35099999999999998</v>
      </c>
      <c r="K221">
        <v>1.74</v>
      </c>
      <c r="L221">
        <v>18.033999999999999</v>
      </c>
    </row>
    <row r="222" spans="1:12">
      <c r="A222" s="60">
        <v>33025</v>
      </c>
      <c r="B222">
        <v>12.657</v>
      </c>
      <c r="C222">
        <v>2.0649999999999999</v>
      </c>
      <c r="D222">
        <v>0.34699999999999998</v>
      </c>
      <c r="E222" t="s">
        <v>2299</v>
      </c>
      <c r="F222">
        <v>15.069000000000001</v>
      </c>
      <c r="G222">
        <v>4.4720000000000004</v>
      </c>
      <c r="H222">
        <v>0.64500000000000002</v>
      </c>
      <c r="I222">
        <v>8.109</v>
      </c>
      <c r="J222">
        <v>0.34</v>
      </c>
      <c r="K222">
        <v>1.504</v>
      </c>
      <c r="L222">
        <v>15.069000000000001</v>
      </c>
    </row>
    <row r="223" spans="1:12">
      <c r="A223" s="60">
        <v>33055</v>
      </c>
      <c r="B223">
        <v>16.567</v>
      </c>
      <c r="C223">
        <v>2.016</v>
      </c>
      <c r="D223">
        <v>0.35899999999999999</v>
      </c>
      <c r="E223" t="s">
        <v>2299</v>
      </c>
      <c r="F223">
        <v>18.942</v>
      </c>
      <c r="G223">
        <v>4.6210000000000004</v>
      </c>
      <c r="H223">
        <v>0.66</v>
      </c>
      <c r="I223">
        <v>11.484999999999999</v>
      </c>
      <c r="J223">
        <v>0.35099999999999998</v>
      </c>
      <c r="K223">
        <v>1.825</v>
      </c>
      <c r="L223">
        <v>18.942</v>
      </c>
    </row>
    <row r="224" spans="1:12">
      <c r="A224" s="60">
        <v>33086</v>
      </c>
      <c r="B224">
        <v>18.896000000000001</v>
      </c>
      <c r="C224">
        <v>2.081</v>
      </c>
      <c r="D224">
        <v>0.35899999999999999</v>
      </c>
      <c r="E224" t="s">
        <v>2299</v>
      </c>
      <c r="F224">
        <v>21.335999999999999</v>
      </c>
      <c r="G224">
        <v>4.6210000000000004</v>
      </c>
      <c r="H224">
        <v>0.67100000000000004</v>
      </c>
      <c r="I224">
        <v>13.582000000000001</v>
      </c>
      <c r="J224">
        <v>0.35099999999999998</v>
      </c>
      <c r="K224">
        <v>2.1110000000000002</v>
      </c>
      <c r="L224">
        <v>21.335999999999999</v>
      </c>
    </row>
    <row r="225" spans="1:12">
      <c r="A225" s="60">
        <v>33117</v>
      </c>
      <c r="B225">
        <v>18.393999999999998</v>
      </c>
      <c r="C225">
        <v>2.0779999999999998</v>
      </c>
      <c r="D225">
        <v>0.34699999999999998</v>
      </c>
      <c r="E225" t="s">
        <v>2299</v>
      </c>
      <c r="F225">
        <v>20.82</v>
      </c>
      <c r="G225">
        <v>4.4720000000000004</v>
      </c>
      <c r="H225">
        <v>0.65600000000000003</v>
      </c>
      <c r="I225">
        <v>13.250999999999999</v>
      </c>
      <c r="J225">
        <v>0.34</v>
      </c>
      <c r="K225">
        <v>2.101</v>
      </c>
      <c r="L225">
        <v>20.82</v>
      </c>
    </row>
    <row r="226" spans="1:12">
      <c r="A226" s="60">
        <v>33147</v>
      </c>
      <c r="B226">
        <v>17.861000000000001</v>
      </c>
      <c r="C226">
        <v>2.1320000000000001</v>
      </c>
      <c r="D226">
        <v>0.35899999999999999</v>
      </c>
      <c r="E226" t="s">
        <v>2299</v>
      </c>
      <c r="F226">
        <v>20.350999999999999</v>
      </c>
      <c r="G226">
        <v>4.6210000000000004</v>
      </c>
      <c r="H226">
        <v>0.67400000000000004</v>
      </c>
      <c r="I226">
        <v>12.663</v>
      </c>
      <c r="J226">
        <v>0.35099999999999998</v>
      </c>
      <c r="K226">
        <v>2.0419999999999998</v>
      </c>
      <c r="L226">
        <v>20.350999999999999</v>
      </c>
    </row>
    <row r="227" spans="1:12">
      <c r="A227" s="60">
        <v>33178</v>
      </c>
      <c r="B227">
        <v>16.661999999999999</v>
      </c>
      <c r="C227">
        <v>2.0059999999999998</v>
      </c>
      <c r="D227">
        <v>0.34699999999999998</v>
      </c>
      <c r="E227" t="s">
        <v>2299</v>
      </c>
      <c r="F227">
        <v>19.015000000000001</v>
      </c>
      <c r="G227">
        <v>4.4720000000000004</v>
      </c>
      <c r="H227">
        <v>0.64500000000000002</v>
      </c>
      <c r="I227">
        <v>11.686999999999999</v>
      </c>
      <c r="J227">
        <v>0.34</v>
      </c>
      <c r="K227">
        <v>1.871</v>
      </c>
      <c r="L227">
        <v>19.015000000000001</v>
      </c>
    </row>
    <row r="228" spans="1:12">
      <c r="A228" s="60">
        <v>33208</v>
      </c>
      <c r="B228">
        <v>18.981999999999999</v>
      </c>
      <c r="C228">
        <v>2.0270000000000001</v>
      </c>
      <c r="D228">
        <v>0.35899999999999999</v>
      </c>
      <c r="E228" t="s">
        <v>2299</v>
      </c>
      <c r="F228">
        <v>21.367999999999999</v>
      </c>
      <c r="G228">
        <v>4.6210000000000004</v>
      </c>
      <c r="H228">
        <v>0.66500000000000004</v>
      </c>
      <c r="I228">
        <v>13.65</v>
      </c>
      <c r="J228">
        <v>0.35099999999999998</v>
      </c>
      <c r="K228">
        <v>2.081</v>
      </c>
      <c r="L228">
        <v>21.367999999999999</v>
      </c>
    </row>
    <row r="229" spans="1:12">
      <c r="A229" s="60">
        <v>33239</v>
      </c>
      <c r="B229">
        <v>20.802</v>
      </c>
      <c r="C229">
        <v>2.1749999999999998</v>
      </c>
      <c r="D229">
        <v>0.41599999999999998</v>
      </c>
      <c r="E229" t="s">
        <v>2299</v>
      </c>
      <c r="F229">
        <v>23.393000000000001</v>
      </c>
      <c r="G229">
        <v>4.8600000000000003</v>
      </c>
      <c r="H229">
        <v>0.68300000000000005</v>
      </c>
      <c r="I229">
        <v>14.986000000000001</v>
      </c>
      <c r="J229">
        <v>0.40699999999999997</v>
      </c>
      <c r="K229">
        <v>2.456</v>
      </c>
      <c r="L229">
        <v>23.393000000000001</v>
      </c>
    </row>
    <row r="230" spans="1:12">
      <c r="A230" s="60">
        <v>33270</v>
      </c>
      <c r="B230">
        <v>15.157</v>
      </c>
      <c r="C230">
        <v>1.9530000000000001</v>
      </c>
      <c r="D230">
        <v>0.376</v>
      </c>
      <c r="E230" t="s">
        <v>2299</v>
      </c>
      <c r="F230">
        <v>17.486000000000001</v>
      </c>
      <c r="G230">
        <v>4.3890000000000002</v>
      </c>
      <c r="H230">
        <v>0.61</v>
      </c>
      <c r="I230">
        <v>10.288</v>
      </c>
      <c r="J230">
        <v>0.36799999999999999</v>
      </c>
      <c r="K230">
        <v>1.83</v>
      </c>
      <c r="L230">
        <v>17.486000000000001</v>
      </c>
    </row>
    <row r="231" spans="1:12">
      <c r="A231" s="60">
        <v>33298</v>
      </c>
      <c r="B231">
        <v>15.553000000000001</v>
      </c>
      <c r="C231">
        <v>2.222</v>
      </c>
      <c r="D231">
        <v>0.41599999999999998</v>
      </c>
      <c r="E231" t="s">
        <v>2299</v>
      </c>
      <c r="F231">
        <v>18.190999999999999</v>
      </c>
      <c r="G231">
        <v>4.8600000000000003</v>
      </c>
      <c r="H231">
        <v>0.67900000000000005</v>
      </c>
      <c r="I231">
        <v>10.301</v>
      </c>
      <c r="J231">
        <v>0.40699999999999997</v>
      </c>
      <c r="K231">
        <v>1.944</v>
      </c>
      <c r="L231">
        <v>18.190999999999999</v>
      </c>
    </row>
    <row r="232" spans="1:12">
      <c r="A232" s="60">
        <v>33329</v>
      </c>
      <c r="B232">
        <v>13.352</v>
      </c>
      <c r="C232">
        <v>2.2160000000000002</v>
      </c>
      <c r="D232">
        <v>0.40200000000000002</v>
      </c>
      <c r="E232" t="s">
        <v>2299</v>
      </c>
      <c r="F232">
        <v>15.97</v>
      </c>
      <c r="G232">
        <v>4.7030000000000003</v>
      </c>
      <c r="H232">
        <v>0.66</v>
      </c>
      <c r="I232">
        <v>8.4580000000000002</v>
      </c>
      <c r="J232">
        <v>0.39400000000000002</v>
      </c>
      <c r="K232">
        <v>1.7549999999999999</v>
      </c>
      <c r="L232">
        <v>15.97</v>
      </c>
    </row>
    <row r="233" spans="1:12">
      <c r="A233" s="60">
        <v>33359</v>
      </c>
      <c r="B233">
        <v>14.661</v>
      </c>
      <c r="C233">
        <v>2.323</v>
      </c>
      <c r="D233">
        <v>0.41599999999999998</v>
      </c>
      <c r="E233" t="s">
        <v>2299</v>
      </c>
      <c r="F233">
        <v>17.399999999999999</v>
      </c>
      <c r="G233">
        <v>4.8600000000000003</v>
      </c>
      <c r="H233">
        <v>0.68600000000000005</v>
      </c>
      <c r="I233">
        <v>9.516</v>
      </c>
      <c r="J233">
        <v>0.40699999999999997</v>
      </c>
      <c r="K233">
        <v>1.931</v>
      </c>
      <c r="L233">
        <v>17.399999999999999</v>
      </c>
    </row>
    <row r="234" spans="1:12">
      <c r="A234" s="60">
        <v>33390</v>
      </c>
      <c r="B234">
        <v>15.18</v>
      </c>
      <c r="C234">
        <v>2.2029999999999998</v>
      </c>
      <c r="D234">
        <v>0.40200000000000002</v>
      </c>
      <c r="E234" t="s">
        <v>2299</v>
      </c>
      <c r="F234">
        <v>17.785</v>
      </c>
      <c r="G234">
        <v>4.7030000000000003</v>
      </c>
      <c r="H234">
        <v>0.66200000000000003</v>
      </c>
      <c r="I234">
        <v>10.09</v>
      </c>
      <c r="J234">
        <v>0.39400000000000002</v>
      </c>
      <c r="K234">
        <v>1.9359999999999999</v>
      </c>
      <c r="L234">
        <v>17.785</v>
      </c>
    </row>
    <row r="235" spans="1:12">
      <c r="A235" s="60">
        <v>33420</v>
      </c>
      <c r="B235">
        <v>15.308999999999999</v>
      </c>
      <c r="C235">
        <v>2.121</v>
      </c>
      <c r="D235">
        <v>0.41599999999999998</v>
      </c>
      <c r="E235" t="s">
        <v>2299</v>
      </c>
      <c r="F235">
        <v>17.846</v>
      </c>
      <c r="G235">
        <v>4.8600000000000003</v>
      </c>
      <c r="H235">
        <v>0.66900000000000004</v>
      </c>
      <c r="I235">
        <v>10.07</v>
      </c>
      <c r="J235">
        <v>0.40699999999999997</v>
      </c>
      <c r="K235">
        <v>1.84</v>
      </c>
      <c r="L235">
        <v>17.846</v>
      </c>
    </row>
    <row r="236" spans="1:12">
      <c r="A236" s="60">
        <v>33451</v>
      </c>
      <c r="B236">
        <v>18.937000000000001</v>
      </c>
      <c r="C236">
        <v>2.2450000000000001</v>
      </c>
      <c r="D236">
        <v>0.41599999999999998</v>
      </c>
      <c r="E236" t="s">
        <v>2299</v>
      </c>
      <c r="F236">
        <v>21.597999999999999</v>
      </c>
      <c r="G236">
        <v>4.8600000000000003</v>
      </c>
      <c r="H236">
        <v>0.68700000000000006</v>
      </c>
      <c r="I236">
        <v>13.327999999999999</v>
      </c>
      <c r="J236">
        <v>0.40699999999999997</v>
      </c>
      <c r="K236">
        <v>2.3159999999999998</v>
      </c>
      <c r="L236">
        <v>21.597999999999999</v>
      </c>
    </row>
    <row r="237" spans="1:12">
      <c r="A237" s="60">
        <v>33482</v>
      </c>
      <c r="B237">
        <v>20.715</v>
      </c>
      <c r="C237">
        <v>2.1440000000000001</v>
      </c>
      <c r="D237">
        <v>0.40200000000000002</v>
      </c>
      <c r="E237" t="s">
        <v>2299</v>
      </c>
      <c r="F237">
        <v>23.262</v>
      </c>
      <c r="G237">
        <v>4.7030000000000003</v>
      </c>
      <c r="H237">
        <v>0.66600000000000004</v>
      </c>
      <c r="I237">
        <v>15.03</v>
      </c>
      <c r="J237">
        <v>0.39400000000000002</v>
      </c>
      <c r="K237">
        <v>2.4689999999999999</v>
      </c>
      <c r="L237">
        <v>23.262</v>
      </c>
    </row>
    <row r="238" spans="1:12">
      <c r="A238" s="60">
        <v>33512</v>
      </c>
      <c r="B238">
        <v>19.151</v>
      </c>
      <c r="C238">
        <v>2.0259999999999998</v>
      </c>
      <c r="D238">
        <v>0.41599999999999998</v>
      </c>
      <c r="E238" t="s">
        <v>2299</v>
      </c>
      <c r="F238">
        <v>21.593</v>
      </c>
      <c r="G238">
        <v>4.8600000000000003</v>
      </c>
      <c r="H238">
        <v>0.66700000000000004</v>
      </c>
      <c r="I238">
        <v>13.492000000000001</v>
      </c>
      <c r="J238">
        <v>0.40699999999999997</v>
      </c>
      <c r="K238">
        <v>2.1669999999999998</v>
      </c>
      <c r="L238">
        <v>21.593</v>
      </c>
    </row>
    <row r="239" spans="1:12">
      <c r="A239" s="60">
        <v>33543</v>
      </c>
      <c r="B239">
        <v>18.206</v>
      </c>
      <c r="C239">
        <v>2.177</v>
      </c>
      <c r="D239">
        <v>0.40200000000000002</v>
      </c>
      <c r="E239" t="s">
        <v>2299</v>
      </c>
      <c r="F239">
        <v>20.785</v>
      </c>
      <c r="G239">
        <v>4.7030000000000003</v>
      </c>
      <c r="H239">
        <v>0.66500000000000004</v>
      </c>
      <c r="I239">
        <v>12.791</v>
      </c>
      <c r="J239">
        <v>0.39400000000000002</v>
      </c>
      <c r="K239">
        <v>2.2320000000000002</v>
      </c>
      <c r="L239">
        <v>20.785</v>
      </c>
    </row>
    <row r="240" spans="1:12">
      <c r="A240" s="60">
        <v>33573</v>
      </c>
      <c r="B240">
        <v>20.657</v>
      </c>
      <c r="C240">
        <v>2.1190000000000002</v>
      </c>
      <c r="D240">
        <v>0.41599999999999998</v>
      </c>
      <c r="E240" t="s">
        <v>2299</v>
      </c>
      <c r="F240">
        <v>23.190999999999999</v>
      </c>
      <c r="G240">
        <v>4.8600000000000003</v>
      </c>
      <c r="H240">
        <v>0.67800000000000005</v>
      </c>
      <c r="I240">
        <v>14.849</v>
      </c>
      <c r="J240">
        <v>0.40699999999999997</v>
      </c>
      <c r="K240">
        <v>2.3969999999999998</v>
      </c>
      <c r="L240">
        <v>23.190999999999999</v>
      </c>
    </row>
    <row r="241" spans="1:12">
      <c r="A241" s="60">
        <v>33604</v>
      </c>
      <c r="B241">
        <v>21.126000000000001</v>
      </c>
      <c r="C241">
        <v>2.42</v>
      </c>
      <c r="D241">
        <v>0.47199999999999998</v>
      </c>
      <c r="E241" t="s">
        <v>2299</v>
      </c>
      <c r="F241">
        <v>24.018000000000001</v>
      </c>
      <c r="G241">
        <v>5.085</v>
      </c>
      <c r="H241">
        <v>0.748</v>
      </c>
      <c r="I241">
        <v>14.95</v>
      </c>
      <c r="J241">
        <v>0.46200000000000002</v>
      </c>
      <c r="K241">
        <v>2.7719999999999998</v>
      </c>
      <c r="L241">
        <v>24.018000000000001</v>
      </c>
    </row>
    <row r="242" spans="1:12">
      <c r="A242" s="60">
        <v>33635</v>
      </c>
      <c r="B242">
        <v>16.8</v>
      </c>
      <c r="C242">
        <v>2.3140000000000001</v>
      </c>
      <c r="D242">
        <v>0.441</v>
      </c>
      <c r="E242" t="s">
        <v>2299</v>
      </c>
      <c r="F242">
        <v>19.556000000000001</v>
      </c>
      <c r="G242">
        <v>4.7569999999999997</v>
      </c>
      <c r="H242">
        <v>0.7</v>
      </c>
      <c r="I242">
        <v>11.352</v>
      </c>
      <c r="J242">
        <v>0.432</v>
      </c>
      <c r="K242">
        <v>2.3140000000000001</v>
      </c>
      <c r="L242">
        <v>19.556000000000001</v>
      </c>
    </row>
    <row r="243" spans="1:12">
      <c r="A243" s="60">
        <v>33664</v>
      </c>
      <c r="B243">
        <v>15.907</v>
      </c>
      <c r="C243">
        <v>2.282</v>
      </c>
      <c r="D243">
        <v>0.47199999999999998</v>
      </c>
      <c r="E243" t="s">
        <v>2299</v>
      </c>
      <c r="F243">
        <v>18.66</v>
      </c>
      <c r="G243">
        <v>5.085</v>
      </c>
      <c r="H243">
        <v>0.72599999999999998</v>
      </c>
      <c r="I243">
        <v>10.285</v>
      </c>
      <c r="J243">
        <v>0.46200000000000002</v>
      </c>
      <c r="K243">
        <v>2.1019999999999999</v>
      </c>
      <c r="L243">
        <v>18.66</v>
      </c>
    </row>
    <row r="244" spans="1:12">
      <c r="A244" s="60">
        <v>33695</v>
      </c>
      <c r="B244">
        <v>15.243</v>
      </c>
      <c r="C244">
        <v>2.077</v>
      </c>
      <c r="D244">
        <v>0.45600000000000002</v>
      </c>
      <c r="E244" t="s">
        <v>2299</v>
      </c>
      <c r="F244">
        <v>17.776</v>
      </c>
      <c r="G244">
        <v>4.9210000000000003</v>
      </c>
      <c r="H244">
        <v>0.69</v>
      </c>
      <c r="I244">
        <v>9.8030000000000008</v>
      </c>
      <c r="J244">
        <v>0.44700000000000001</v>
      </c>
      <c r="K244">
        <v>1.915</v>
      </c>
      <c r="L244">
        <v>17.776</v>
      </c>
    </row>
    <row r="245" spans="1:12">
      <c r="A245" s="60">
        <v>33725</v>
      </c>
      <c r="B245">
        <v>12.805</v>
      </c>
      <c r="C245">
        <v>2.423</v>
      </c>
      <c r="D245">
        <v>0.47199999999999998</v>
      </c>
      <c r="E245" t="s">
        <v>2299</v>
      </c>
      <c r="F245">
        <v>15.699</v>
      </c>
      <c r="G245">
        <v>5.085</v>
      </c>
      <c r="H245">
        <v>0.73499999999999999</v>
      </c>
      <c r="I245">
        <v>7.5380000000000003</v>
      </c>
      <c r="J245">
        <v>0.46200000000000002</v>
      </c>
      <c r="K245">
        <v>1.879</v>
      </c>
      <c r="L245">
        <v>15.699</v>
      </c>
    </row>
    <row r="246" spans="1:12">
      <c r="A246" s="60">
        <v>33756</v>
      </c>
      <c r="B246">
        <v>16.783999999999999</v>
      </c>
      <c r="C246">
        <v>2.331</v>
      </c>
      <c r="D246">
        <v>0.45600000000000002</v>
      </c>
      <c r="E246" t="s">
        <v>2299</v>
      </c>
      <c r="F246">
        <v>19.571999999999999</v>
      </c>
      <c r="G246">
        <v>4.9210000000000003</v>
      </c>
      <c r="H246">
        <v>0.71699999999999997</v>
      </c>
      <c r="I246">
        <v>11.206</v>
      </c>
      <c r="J246">
        <v>0.44700000000000001</v>
      </c>
      <c r="K246">
        <v>2.2810000000000001</v>
      </c>
      <c r="L246">
        <v>19.571999999999999</v>
      </c>
    </row>
    <row r="247" spans="1:12">
      <c r="A247" s="60">
        <v>33786</v>
      </c>
      <c r="B247">
        <v>18.405000000000001</v>
      </c>
      <c r="C247">
        <v>2.4180000000000001</v>
      </c>
      <c r="D247">
        <v>0.47199999999999998</v>
      </c>
      <c r="E247" t="s">
        <v>2299</v>
      </c>
      <c r="F247">
        <v>21.294</v>
      </c>
      <c r="G247">
        <v>5.085</v>
      </c>
      <c r="H247">
        <v>0.74299999999999999</v>
      </c>
      <c r="I247">
        <v>12.526</v>
      </c>
      <c r="J247">
        <v>0.46200000000000002</v>
      </c>
      <c r="K247">
        <v>2.4780000000000002</v>
      </c>
      <c r="L247">
        <v>21.294</v>
      </c>
    </row>
    <row r="248" spans="1:12">
      <c r="A248" s="60">
        <v>33817</v>
      </c>
      <c r="B248">
        <v>20.283999999999999</v>
      </c>
      <c r="C248">
        <v>2.3879999999999999</v>
      </c>
      <c r="D248">
        <v>0.47199999999999998</v>
      </c>
      <c r="E248" t="s">
        <v>2299</v>
      </c>
      <c r="F248">
        <v>23.143000000000001</v>
      </c>
      <c r="G248">
        <v>5.085</v>
      </c>
      <c r="H248">
        <v>0.74299999999999999</v>
      </c>
      <c r="I248">
        <v>14.196999999999999</v>
      </c>
      <c r="J248">
        <v>0.46200000000000002</v>
      </c>
      <c r="K248">
        <v>2.6560000000000001</v>
      </c>
      <c r="L248">
        <v>23.143000000000001</v>
      </c>
    </row>
    <row r="249" spans="1:12">
      <c r="A249" s="60">
        <v>33848</v>
      </c>
      <c r="B249">
        <v>18.713000000000001</v>
      </c>
      <c r="C249">
        <v>2.3290000000000002</v>
      </c>
      <c r="D249">
        <v>0.45600000000000002</v>
      </c>
      <c r="E249" t="s">
        <v>2299</v>
      </c>
      <c r="F249">
        <v>21.498999999999999</v>
      </c>
      <c r="G249">
        <v>4.9210000000000003</v>
      </c>
      <c r="H249">
        <v>0.72</v>
      </c>
      <c r="I249">
        <v>12.923999999999999</v>
      </c>
      <c r="J249">
        <v>0.44700000000000001</v>
      </c>
      <c r="K249">
        <v>2.4870000000000001</v>
      </c>
      <c r="L249">
        <v>21.498999999999999</v>
      </c>
    </row>
    <row r="250" spans="1:12">
      <c r="A250" s="60">
        <v>33878</v>
      </c>
      <c r="B250">
        <v>20.547000000000001</v>
      </c>
      <c r="C250">
        <v>2.218</v>
      </c>
      <c r="D250">
        <v>0.47199999999999998</v>
      </c>
      <c r="E250" t="s">
        <v>2299</v>
      </c>
      <c r="F250">
        <v>23.236999999999998</v>
      </c>
      <c r="G250">
        <v>5.085</v>
      </c>
      <c r="H250">
        <v>0.72699999999999998</v>
      </c>
      <c r="I250">
        <v>14.411</v>
      </c>
      <c r="J250">
        <v>0.46200000000000002</v>
      </c>
      <c r="K250">
        <v>2.5510000000000002</v>
      </c>
      <c r="L250">
        <v>23.236999999999998</v>
      </c>
    </row>
    <row r="251" spans="1:12">
      <c r="A251" s="60">
        <v>33909</v>
      </c>
      <c r="B251">
        <v>20.692</v>
      </c>
      <c r="C251">
        <v>1.8520000000000001</v>
      </c>
      <c r="D251">
        <v>0.45600000000000002</v>
      </c>
      <c r="E251" t="s">
        <v>2299</v>
      </c>
      <c r="F251">
        <v>23</v>
      </c>
      <c r="G251">
        <v>4.9210000000000003</v>
      </c>
      <c r="H251">
        <v>0.67600000000000005</v>
      </c>
      <c r="I251">
        <v>14.631</v>
      </c>
      <c r="J251">
        <v>0.44700000000000001</v>
      </c>
      <c r="K251">
        <v>2.3239999999999998</v>
      </c>
      <c r="L251">
        <v>23</v>
      </c>
    </row>
    <row r="252" spans="1:12">
      <c r="A252" s="60">
        <v>33939</v>
      </c>
      <c r="B252">
        <v>19.696999999999999</v>
      </c>
      <c r="C252">
        <v>2.4159999999999999</v>
      </c>
      <c r="D252">
        <v>0.47199999999999998</v>
      </c>
      <c r="E252" t="s">
        <v>2299</v>
      </c>
      <c r="F252">
        <v>22.585000000000001</v>
      </c>
      <c r="G252">
        <v>5.085</v>
      </c>
      <c r="H252">
        <v>0.745</v>
      </c>
      <c r="I252">
        <v>13.677</v>
      </c>
      <c r="J252">
        <v>0.46200000000000002</v>
      </c>
      <c r="K252">
        <v>2.6150000000000002</v>
      </c>
      <c r="L252">
        <v>22.585000000000001</v>
      </c>
    </row>
    <row r="253" spans="1:12">
      <c r="A253" s="60">
        <v>33970</v>
      </c>
      <c r="B253">
        <v>19.972000000000001</v>
      </c>
      <c r="C253">
        <v>2.7069999999999999</v>
      </c>
      <c r="D253">
        <v>0.51400000000000001</v>
      </c>
      <c r="E253" t="s">
        <v>2299</v>
      </c>
      <c r="F253">
        <v>23.193000000000001</v>
      </c>
      <c r="G253">
        <v>4.3819999999999997</v>
      </c>
      <c r="H253">
        <v>0.80400000000000005</v>
      </c>
      <c r="I253">
        <v>14.513</v>
      </c>
      <c r="J253">
        <v>0.50600000000000001</v>
      </c>
      <c r="K253">
        <v>2.9870000000000001</v>
      </c>
      <c r="L253">
        <v>23.193000000000001</v>
      </c>
    </row>
    <row r="254" spans="1:12">
      <c r="A254" s="60">
        <v>34001</v>
      </c>
      <c r="B254">
        <v>17.896999999999998</v>
      </c>
      <c r="C254">
        <v>2.181</v>
      </c>
      <c r="D254">
        <v>0.51200000000000001</v>
      </c>
      <c r="E254" t="s">
        <v>2299</v>
      </c>
      <c r="F254">
        <v>20.59</v>
      </c>
      <c r="G254">
        <v>3.9580000000000002</v>
      </c>
      <c r="H254">
        <v>0.70099999999999996</v>
      </c>
      <c r="I254">
        <v>12.949</v>
      </c>
      <c r="J254">
        <v>0.504</v>
      </c>
      <c r="K254">
        <v>2.4790000000000001</v>
      </c>
      <c r="L254">
        <v>20.59</v>
      </c>
    </row>
    <row r="255" spans="1:12">
      <c r="A255" s="60">
        <v>34029</v>
      </c>
      <c r="B255">
        <v>18.991</v>
      </c>
      <c r="C255">
        <v>2.665</v>
      </c>
      <c r="D255">
        <v>0.58699999999999997</v>
      </c>
      <c r="E255" t="s">
        <v>2299</v>
      </c>
      <c r="F255">
        <v>22.242999999999999</v>
      </c>
      <c r="G255">
        <v>4.3819999999999997</v>
      </c>
      <c r="H255">
        <v>0.79900000000000004</v>
      </c>
      <c r="I255">
        <v>13.641</v>
      </c>
      <c r="J255">
        <v>0.57799999999999996</v>
      </c>
      <c r="K255">
        <v>2.8439999999999999</v>
      </c>
      <c r="L255">
        <v>22.242999999999999</v>
      </c>
    </row>
    <row r="256" spans="1:12">
      <c r="A256" s="60">
        <v>34060</v>
      </c>
      <c r="B256">
        <v>16.550999999999998</v>
      </c>
      <c r="C256">
        <v>2.1019999999999999</v>
      </c>
      <c r="D256">
        <v>0.49399999999999999</v>
      </c>
      <c r="E256" t="s">
        <v>2299</v>
      </c>
      <c r="F256">
        <v>19.146999999999998</v>
      </c>
      <c r="G256">
        <v>4.24</v>
      </c>
      <c r="H256">
        <v>0.72399999999999998</v>
      </c>
      <c r="I256">
        <v>11.518000000000001</v>
      </c>
      <c r="J256">
        <v>0.48699999999999999</v>
      </c>
      <c r="K256">
        <v>2.177</v>
      </c>
      <c r="L256">
        <v>19.146999999999998</v>
      </c>
    </row>
    <row r="257" spans="1:12">
      <c r="A257" s="60">
        <v>34090</v>
      </c>
      <c r="B257">
        <v>13.231</v>
      </c>
      <c r="C257">
        <v>2.351</v>
      </c>
      <c r="D257">
        <v>0.48799999999999999</v>
      </c>
      <c r="E257" t="s">
        <v>2299</v>
      </c>
      <c r="F257">
        <v>16.07</v>
      </c>
      <c r="G257">
        <v>4.3819999999999997</v>
      </c>
      <c r="H257">
        <v>0.76</v>
      </c>
      <c r="I257">
        <v>8.4990000000000006</v>
      </c>
      <c r="J257">
        <v>0.48099999999999998</v>
      </c>
      <c r="K257">
        <v>1.948</v>
      </c>
      <c r="L257">
        <v>16.07</v>
      </c>
    </row>
    <row r="258" spans="1:12">
      <c r="A258" s="60">
        <v>34121</v>
      </c>
      <c r="B258">
        <v>13.401999999999999</v>
      </c>
      <c r="C258">
        <v>2.355</v>
      </c>
      <c r="D258">
        <v>0.50600000000000001</v>
      </c>
      <c r="E258" t="s">
        <v>2299</v>
      </c>
      <c r="F258">
        <v>16.263000000000002</v>
      </c>
      <c r="G258">
        <v>4.24</v>
      </c>
      <c r="H258">
        <v>0.74399999999999999</v>
      </c>
      <c r="I258">
        <v>8.7650000000000006</v>
      </c>
      <c r="J258">
        <v>0.499</v>
      </c>
      <c r="K258">
        <v>2.0150000000000001</v>
      </c>
      <c r="L258">
        <v>16.263000000000002</v>
      </c>
    </row>
    <row r="259" spans="1:12">
      <c r="A259" s="60">
        <v>34151</v>
      </c>
      <c r="B259">
        <v>14.920999999999999</v>
      </c>
      <c r="C259">
        <v>2.3079999999999998</v>
      </c>
      <c r="D259">
        <v>0.52100000000000002</v>
      </c>
      <c r="E259" t="s">
        <v>2299</v>
      </c>
      <c r="F259">
        <v>17.751000000000001</v>
      </c>
      <c r="G259">
        <v>4.3819999999999997</v>
      </c>
      <c r="H259">
        <v>0.75800000000000001</v>
      </c>
      <c r="I259">
        <v>9.99</v>
      </c>
      <c r="J259">
        <v>0.51400000000000001</v>
      </c>
      <c r="K259">
        <v>2.1070000000000002</v>
      </c>
      <c r="L259">
        <v>17.751000000000001</v>
      </c>
    </row>
    <row r="260" spans="1:12">
      <c r="A260" s="60">
        <v>34182</v>
      </c>
      <c r="B260">
        <v>20.190000000000001</v>
      </c>
      <c r="C260">
        <v>2.0310000000000001</v>
      </c>
      <c r="D260">
        <v>0.41</v>
      </c>
      <c r="E260" t="s">
        <v>2299</v>
      </c>
      <c r="F260">
        <v>22.631</v>
      </c>
      <c r="G260">
        <v>4.3819999999999997</v>
      </c>
      <c r="H260">
        <v>0.73899999999999999</v>
      </c>
      <c r="I260">
        <v>14.616</v>
      </c>
      <c r="J260">
        <v>0.40400000000000003</v>
      </c>
      <c r="K260">
        <v>2.4910000000000001</v>
      </c>
      <c r="L260">
        <v>22.631</v>
      </c>
    </row>
    <row r="261" spans="1:12">
      <c r="A261" s="60">
        <v>34213</v>
      </c>
      <c r="B261">
        <v>18.524999999999999</v>
      </c>
      <c r="C261">
        <v>2.3130000000000002</v>
      </c>
      <c r="D261">
        <v>0.54500000000000004</v>
      </c>
      <c r="E261" t="s">
        <v>2299</v>
      </c>
      <c r="F261">
        <v>21.382999999999999</v>
      </c>
      <c r="G261">
        <v>4.24</v>
      </c>
      <c r="H261">
        <v>0.747</v>
      </c>
      <c r="I261">
        <v>13.294</v>
      </c>
      <c r="J261">
        <v>0.53800000000000003</v>
      </c>
      <c r="K261">
        <v>2.5640000000000001</v>
      </c>
      <c r="L261">
        <v>21.382999999999999</v>
      </c>
    </row>
    <row r="262" spans="1:12">
      <c r="A262" s="60">
        <v>34243</v>
      </c>
      <c r="B262">
        <v>19.044</v>
      </c>
      <c r="C262">
        <v>2.3159999999999998</v>
      </c>
      <c r="D262">
        <v>0.56799999999999995</v>
      </c>
      <c r="E262" t="s">
        <v>2299</v>
      </c>
      <c r="F262">
        <v>21.928000000000001</v>
      </c>
      <c r="G262">
        <v>4.3819999999999997</v>
      </c>
      <c r="H262">
        <v>0.76500000000000001</v>
      </c>
      <c r="I262">
        <v>13.641</v>
      </c>
      <c r="J262">
        <v>0.55900000000000005</v>
      </c>
      <c r="K262">
        <v>2.581</v>
      </c>
      <c r="L262">
        <v>21.928000000000001</v>
      </c>
    </row>
    <row r="263" spans="1:12">
      <c r="A263" s="60">
        <v>34274</v>
      </c>
      <c r="B263">
        <v>19.66</v>
      </c>
      <c r="C263">
        <v>2.1840000000000002</v>
      </c>
      <c r="D263">
        <v>0.68899999999999995</v>
      </c>
      <c r="E263" t="s">
        <v>2299</v>
      </c>
      <c r="F263">
        <v>22.533000000000001</v>
      </c>
      <c r="G263">
        <v>4.24</v>
      </c>
      <c r="H263">
        <v>0.73699999999999999</v>
      </c>
      <c r="I263">
        <v>14.284000000000001</v>
      </c>
      <c r="J263">
        <v>0.67900000000000005</v>
      </c>
      <c r="K263">
        <v>2.593</v>
      </c>
      <c r="L263">
        <v>22.533000000000001</v>
      </c>
    </row>
    <row r="264" spans="1:12">
      <c r="A264" s="60">
        <v>34304</v>
      </c>
      <c r="B264">
        <v>19.582000000000001</v>
      </c>
      <c r="C264">
        <v>2.3119999999999998</v>
      </c>
      <c r="D264">
        <v>0.67100000000000004</v>
      </c>
      <c r="E264" t="s">
        <v>2299</v>
      </c>
      <c r="F264">
        <v>22.564</v>
      </c>
      <c r="G264">
        <v>4.3819999999999997</v>
      </c>
      <c r="H264">
        <v>0.76500000000000001</v>
      </c>
      <c r="I264">
        <v>14.118</v>
      </c>
      <c r="J264">
        <v>0.66100000000000003</v>
      </c>
      <c r="K264">
        <v>2.6389999999999998</v>
      </c>
      <c r="L264">
        <v>22.564</v>
      </c>
    </row>
    <row r="265" spans="1:12">
      <c r="A265" s="60">
        <v>34335</v>
      </c>
      <c r="B265">
        <v>23.722000000000001</v>
      </c>
      <c r="C265">
        <v>2.1259999999999999</v>
      </c>
      <c r="D265">
        <v>0.70599999999999996</v>
      </c>
      <c r="E265" t="s">
        <v>2299</v>
      </c>
      <c r="F265">
        <v>26.553999999999998</v>
      </c>
      <c r="G265">
        <v>4.1429999999999998</v>
      </c>
      <c r="H265">
        <v>0.70799999999999996</v>
      </c>
      <c r="I265">
        <v>18.157</v>
      </c>
      <c r="J265">
        <v>0.69499999999999995</v>
      </c>
      <c r="K265">
        <v>2.851</v>
      </c>
      <c r="L265">
        <v>26.553999999999998</v>
      </c>
    </row>
    <row r="266" spans="1:12">
      <c r="A266" s="60">
        <v>34366</v>
      </c>
      <c r="B266">
        <v>18.202999999999999</v>
      </c>
      <c r="C266">
        <v>2.129</v>
      </c>
      <c r="D266">
        <v>0.55400000000000005</v>
      </c>
      <c r="E266" t="s">
        <v>2299</v>
      </c>
      <c r="F266">
        <v>20.887</v>
      </c>
      <c r="G266">
        <v>3.742</v>
      </c>
      <c r="H266">
        <v>0.65700000000000003</v>
      </c>
      <c r="I266">
        <v>13.553000000000001</v>
      </c>
      <c r="J266">
        <v>0.54600000000000004</v>
      </c>
      <c r="K266">
        <v>2.3889999999999998</v>
      </c>
      <c r="L266">
        <v>20.887</v>
      </c>
    </row>
    <row r="267" spans="1:12">
      <c r="A267" s="60">
        <v>34394</v>
      </c>
      <c r="B267">
        <v>19.004000000000001</v>
      </c>
      <c r="C267">
        <v>2.4609999999999999</v>
      </c>
      <c r="D267">
        <v>0.63</v>
      </c>
      <c r="E267" t="s">
        <v>2299</v>
      </c>
      <c r="F267">
        <v>22.094999999999999</v>
      </c>
      <c r="G267">
        <v>4.1429999999999998</v>
      </c>
      <c r="H267">
        <v>0.73599999999999999</v>
      </c>
      <c r="I267">
        <v>13.993</v>
      </c>
      <c r="J267">
        <v>0.621</v>
      </c>
      <c r="K267">
        <v>2.6019999999999999</v>
      </c>
      <c r="L267">
        <v>22.094999999999999</v>
      </c>
    </row>
    <row r="268" spans="1:12">
      <c r="A268" s="60">
        <v>34425</v>
      </c>
      <c r="B268">
        <v>17.181000000000001</v>
      </c>
      <c r="C268">
        <v>2.2599999999999998</v>
      </c>
      <c r="D268">
        <v>0.56000000000000005</v>
      </c>
      <c r="E268" t="s">
        <v>2299</v>
      </c>
      <c r="F268">
        <v>20.001000000000001</v>
      </c>
      <c r="G268">
        <v>4.0090000000000003</v>
      </c>
      <c r="H268">
        <v>0.7</v>
      </c>
      <c r="I268">
        <v>12.45</v>
      </c>
      <c r="J268">
        <v>0.55200000000000005</v>
      </c>
      <c r="K268">
        <v>2.2909999999999999</v>
      </c>
      <c r="L268">
        <v>20.001000000000001</v>
      </c>
    </row>
    <row r="269" spans="1:12">
      <c r="A269" s="60">
        <v>34455</v>
      </c>
      <c r="B269">
        <v>13.249000000000001</v>
      </c>
      <c r="C269">
        <v>2.6349999999999998</v>
      </c>
      <c r="D269">
        <v>0.57299999999999995</v>
      </c>
      <c r="E269" t="s">
        <v>2299</v>
      </c>
      <c r="F269">
        <v>16.457000000000001</v>
      </c>
      <c r="G269">
        <v>4.1429999999999998</v>
      </c>
      <c r="H269">
        <v>0.749</v>
      </c>
      <c r="I269">
        <v>8.8879999999999999</v>
      </c>
      <c r="J269">
        <v>0.56499999999999995</v>
      </c>
      <c r="K269">
        <v>2.113</v>
      </c>
      <c r="L269">
        <v>16.457000000000001</v>
      </c>
    </row>
    <row r="270" spans="1:12">
      <c r="A270" s="60">
        <v>34486</v>
      </c>
      <c r="B270">
        <v>14.683</v>
      </c>
      <c r="C270">
        <v>2.5680000000000001</v>
      </c>
      <c r="D270">
        <v>0.51</v>
      </c>
      <c r="E270" t="s">
        <v>2299</v>
      </c>
      <c r="F270">
        <v>17.760999999999999</v>
      </c>
      <c r="G270">
        <v>4.0090000000000003</v>
      </c>
      <c r="H270">
        <v>0.72799999999999998</v>
      </c>
      <c r="I270">
        <v>10.26</v>
      </c>
      <c r="J270">
        <v>0.502</v>
      </c>
      <c r="K270">
        <v>2.262</v>
      </c>
      <c r="L270">
        <v>17.760999999999999</v>
      </c>
    </row>
    <row r="271" spans="1:12">
      <c r="A271" s="60">
        <v>34516</v>
      </c>
      <c r="B271">
        <v>20.292000000000002</v>
      </c>
      <c r="C271">
        <v>2.4849999999999999</v>
      </c>
      <c r="D271">
        <v>0.54300000000000004</v>
      </c>
      <c r="E271" t="s">
        <v>2299</v>
      </c>
      <c r="F271">
        <v>23.32</v>
      </c>
      <c r="G271">
        <v>4.1429999999999998</v>
      </c>
      <c r="H271">
        <v>0.74</v>
      </c>
      <c r="I271">
        <v>15.141999999999999</v>
      </c>
      <c r="J271">
        <v>0.53500000000000003</v>
      </c>
      <c r="K271">
        <v>2.7610000000000001</v>
      </c>
      <c r="L271">
        <v>23.32</v>
      </c>
    </row>
    <row r="272" spans="1:12">
      <c r="A272" s="60">
        <v>34547</v>
      </c>
      <c r="B272">
        <v>18.138000000000002</v>
      </c>
      <c r="C272">
        <v>2.4580000000000002</v>
      </c>
      <c r="D272">
        <v>0.60399999999999998</v>
      </c>
      <c r="E272" t="s">
        <v>2299</v>
      </c>
      <c r="F272">
        <v>21.2</v>
      </c>
      <c r="G272">
        <v>4.1429999999999998</v>
      </c>
      <c r="H272">
        <v>0.73499999999999999</v>
      </c>
      <c r="I272">
        <v>13.222</v>
      </c>
      <c r="J272">
        <v>0.59499999999999997</v>
      </c>
      <c r="K272">
        <v>2.5049999999999999</v>
      </c>
      <c r="L272">
        <v>21.2</v>
      </c>
    </row>
    <row r="273" spans="1:12">
      <c r="A273" s="60">
        <v>34578</v>
      </c>
      <c r="B273">
        <v>16.971</v>
      </c>
      <c r="C273">
        <v>2.3010000000000002</v>
      </c>
      <c r="D273">
        <v>0.48099999999999998</v>
      </c>
      <c r="E273" t="s">
        <v>2299</v>
      </c>
      <c r="F273">
        <v>19.753</v>
      </c>
      <c r="G273">
        <v>4.0090000000000003</v>
      </c>
      <c r="H273">
        <v>0.70399999999999996</v>
      </c>
      <c r="I273">
        <v>12.266999999999999</v>
      </c>
      <c r="J273">
        <v>0.47299999999999998</v>
      </c>
      <c r="K273">
        <v>2.2999999999999998</v>
      </c>
      <c r="L273">
        <v>19.753</v>
      </c>
    </row>
    <row r="274" spans="1:12">
      <c r="A274" s="60">
        <v>34608</v>
      </c>
      <c r="B274">
        <v>19.649999999999999</v>
      </c>
      <c r="C274">
        <v>2.6280000000000001</v>
      </c>
      <c r="D274">
        <v>0.72599999999999998</v>
      </c>
      <c r="E274" t="s">
        <v>2299</v>
      </c>
      <c r="F274">
        <v>23.004000000000001</v>
      </c>
      <c r="G274">
        <v>4.1429999999999998</v>
      </c>
      <c r="H274">
        <v>0.753</v>
      </c>
      <c r="I274">
        <v>14.589</v>
      </c>
      <c r="J274">
        <v>0.71499999999999997</v>
      </c>
      <c r="K274">
        <v>2.8039999999999998</v>
      </c>
      <c r="L274">
        <v>23.004000000000001</v>
      </c>
    </row>
    <row r="275" spans="1:12">
      <c r="A275" s="60">
        <v>34639</v>
      </c>
      <c r="B275">
        <v>18.64</v>
      </c>
      <c r="C275">
        <v>2.569</v>
      </c>
      <c r="D275">
        <v>0.66300000000000003</v>
      </c>
      <c r="E275" t="s">
        <v>2299</v>
      </c>
      <c r="F275">
        <v>21.872</v>
      </c>
      <c r="G275">
        <v>4.0090000000000003</v>
      </c>
      <c r="H275">
        <v>0.73099999999999998</v>
      </c>
      <c r="I275">
        <v>13.786</v>
      </c>
      <c r="J275">
        <v>0.65300000000000002</v>
      </c>
      <c r="K275">
        <v>2.6930000000000001</v>
      </c>
      <c r="L275">
        <v>21.872</v>
      </c>
    </row>
    <row r="276" spans="1:12">
      <c r="A276" s="60">
        <v>34669</v>
      </c>
      <c r="B276">
        <v>18.241</v>
      </c>
      <c r="C276">
        <v>2.8250000000000002</v>
      </c>
      <c r="D276">
        <v>0.73399999999999999</v>
      </c>
      <c r="E276" t="s">
        <v>2299</v>
      </c>
      <c r="F276">
        <v>21.8</v>
      </c>
      <c r="G276">
        <v>4.1429999999999998</v>
      </c>
      <c r="H276">
        <v>0.77100000000000002</v>
      </c>
      <c r="I276">
        <v>13.356999999999999</v>
      </c>
      <c r="J276">
        <v>0.72299999999999998</v>
      </c>
      <c r="K276">
        <v>2.806</v>
      </c>
      <c r="L276">
        <v>21.8</v>
      </c>
    </row>
    <row r="277" spans="1:12">
      <c r="A277" s="60">
        <v>34700</v>
      </c>
      <c r="B277">
        <v>17.04</v>
      </c>
      <c r="C277">
        <v>2.4369999999999998</v>
      </c>
      <c r="D277">
        <v>0.64200000000000002</v>
      </c>
      <c r="E277" t="s">
        <v>2299</v>
      </c>
      <c r="F277">
        <v>20.119</v>
      </c>
      <c r="G277">
        <v>4.1429999999999998</v>
      </c>
      <c r="H277">
        <v>0.75700000000000001</v>
      </c>
      <c r="I277">
        <v>12.42</v>
      </c>
      <c r="J277">
        <v>0.63200000000000001</v>
      </c>
      <c r="K277">
        <v>2.1669999999999998</v>
      </c>
      <c r="L277">
        <v>20.119</v>
      </c>
    </row>
    <row r="278" spans="1:12">
      <c r="A278" s="60">
        <v>34731</v>
      </c>
      <c r="B278">
        <v>14.242000000000001</v>
      </c>
      <c r="C278">
        <v>2.1389999999999998</v>
      </c>
      <c r="D278">
        <v>0.58499999999999996</v>
      </c>
      <c r="E278" t="s">
        <v>2299</v>
      </c>
      <c r="F278">
        <v>16.966999999999999</v>
      </c>
      <c r="G278">
        <v>3.742</v>
      </c>
      <c r="H278">
        <v>0.67600000000000005</v>
      </c>
      <c r="I278">
        <v>10.169</v>
      </c>
      <c r="J278">
        <v>0.57599999999999996</v>
      </c>
      <c r="K278">
        <v>1.804</v>
      </c>
      <c r="L278">
        <v>16.966999999999999</v>
      </c>
    </row>
    <row r="279" spans="1:12">
      <c r="A279" s="60">
        <v>34759</v>
      </c>
      <c r="B279">
        <v>17.068000000000001</v>
      </c>
      <c r="C279">
        <v>2.2320000000000002</v>
      </c>
      <c r="D279">
        <v>0.71899999999999997</v>
      </c>
      <c r="E279" t="s">
        <v>2299</v>
      </c>
      <c r="F279">
        <v>20.018999999999998</v>
      </c>
      <c r="G279">
        <v>4.1429999999999998</v>
      </c>
      <c r="H279">
        <v>0.73499999999999999</v>
      </c>
      <c r="I279">
        <v>12.426</v>
      </c>
      <c r="J279">
        <v>0.70799999999999996</v>
      </c>
      <c r="K279">
        <v>2.0070000000000001</v>
      </c>
      <c r="L279">
        <v>20.018999999999998</v>
      </c>
    </row>
    <row r="280" spans="1:12">
      <c r="A280" s="60">
        <v>34790</v>
      </c>
      <c r="B280">
        <v>18.960999999999999</v>
      </c>
      <c r="C280">
        <v>2.69</v>
      </c>
      <c r="D280">
        <v>0.66400000000000003</v>
      </c>
      <c r="E280" t="s">
        <v>2299</v>
      </c>
      <c r="F280">
        <v>22.314</v>
      </c>
      <c r="G280">
        <v>4.0090000000000003</v>
      </c>
      <c r="H280">
        <v>0.77</v>
      </c>
      <c r="I280">
        <v>14.298</v>
      </c>
      <c r="J280">
        <v>0.65400000000000003</v>
      </c>
      <c r="K280">
        <v>2.5830000000000002</v>
      </c>
      <c r="L280">
        <v>22.314</v>
      </c>
    </row>
    <row r="281" spans="1:12">
      <c r="A281" s="60">
        <v>34820</v>
      </c>
      <c r="B281">
        <v>16.388999999999999</v>
      </c>
      <c r="C281">
        <v>1.9990000000000001</v>
      </c>
      <c r="D281">
        <v>0.55600000000000005</v>
      </c>
      <c r="E281" t="s">
        <v>2299</v>
      </c>
      <c r="F281">
        <v>18.943999999999999</v>
      </c>
      <c r="G281">
        <v>4.1429999999999998</v>
      </c>
      <c r="H281">
        <v>0.70899999999999996</v>
      </c>
      <c r="I281">
        <v>11.782999999999999</v>
      </c>
      <c r="J281">
        <v>0.54800000000000004</v>
      </c>
      <c r="K281">
        <v>1.7609999999999999</v>
      </c>
      <c r="L281">
        <v>18.943999999999999</v>
      </c>
    </row>
    <row r="282" spans="1:12">
      <c r="A282" s="60">
        <v>34851</v>
      </c>
      <c r="B282">
        <v>15.474</v>
      </c>
      <c r="C282">
        <v>2.5630000000000002</v>
      </c>
      <c r="D282">
        <v>0.70599999999999996</v>
      </c>
      <c r="E282" t="s">
        <v>2299</v>
      </c>
      <c r="F282">
        <v>18.742999999999999</v>
      </c>
      <c r="G282">
        <v>4.0090000000000003</v>
      </c>
      <c r="H282">
        <v>0.754</v>
      </c>
      <c r="I282">
        <v>11.118</v>
      </c>
      <c r="J282">
        <v>0.69599999999999995</v>
      </c>
      <c r="K282">
        <v>2.1669999999999998</v>
      </c>
      <c r="L282">
        <v>18.742999999999999</v>
      </c>
    </row>
    <row r="283" spans="1:12">
      <c r="A283" s="60">
        <v>34881</v>
      </c>
      <c r="B283">
        <v>21.952999999999999</v>
      </c>
      <c r="C283">
        <v>2.5230000000000001</v>
      </c>
      <c r="D283">
        <v>0.52600000000000002</v>
      </c>
      <c r="E283" t="s">
        <v>2299</v>
      </c>
      <c r="F283">
        <v>25.001999999999999</v>
      </c>
      <c r="G283">
        <v>4.1429999999999998</v>
      </c>
      <c r="H283">
        <v>0.77</v>
      </c>
      <c r="I283">
        <v>16.89</v>
      </c>
      <c r="J283">
        <v>0.51900000000000002</v>
      </c>
      <c r="K283">
        <v>2.681</v>
      </c>
      <c r="L283">
        <v>25.001999999999999</v>
      </c>
    </row>
    <row r="284" spans="1:12">
      <c r="A284" s="60">
        <v>34912</v>
      </c>
      <c r="B284">
        <v>22.533999999999999</v>
      </c>
      <c r="C284">
        <v>2.6280000000000001</v>
      </c>
      <c r="D284">
        <v>0.435</v>
      </c>
      <c r="E284" t="s">
        <v>2299</v>
      </c>
      <c r="F284">
        <v>25.597000000000001</v>
      </c>
      <c r="G284">
        <v>4.1429999999999998</v>
      </c>
      <c r="H284">
        <v>0.78200000000000003</v>
      </c>
      <c r="I284">
        <v>17.428000000000001</v>
      </c>
      <c r="J284">
        <v>0.42899999999999999</v>
      </c>
      <c r="K284">
        <v>2.8159999999999998</v>
      </c>
      <c r="L284">
        <v>25.597000000000001</v>
      </c>
    </row>
    <row r="285" spans="1:12">
      <c r="A285" s="60">
        <v>34943</v>
      </c>
      <c r="B285">
        <v>19.530999999999999</v>
      </c>
      <c r="C285">
        <v>2.5590000000000002</v>
      </c>
      <c r="D285">
        <v>0.58799999999999997</v>
      </c>
      <c r="E285" t="s">
        <v>2299</v>
      </c>
      <c r="F285">
        <v>22.677</v>
      </c>
      <c r="G285">
        <v>4.0090000000000003</v>
      </c>
      <c r="H285">
        <v>0.75700000000000001</v>
      </c>
      <c r="I285">
        <v>14.801</v>
      </c>
      <c r="J285">
        <v>0.57899999999999996</v>
      </c>
      <c r="K285">
        <v>2.5310000000000001</v>
      </c>
      <c r="L285">
        <v>22.677</v>
      </c>
    </row>
    <row r="286" spans="1:12">
      <c r="A286" s="60">
        <v>34973</v>
      </c>
      <c r="B286">
        <v>21.334</v>
      </c>
      <c r="C286">
        <v>2.746</v>
      </c>
      <c r="D286">
        <v>0.78100000000000003</v>
      </c>
      <c r="E286" t="s">
        <v>2299</v>
      </c>
      <c r="F286">
        <v>24.86</v>
      </c>
      <c r="G286">
        <v>4.1429999999999998</v>
      </c>
      <c r="H286">
        <v>0.79400000000000004</v>
      </c>
      <c r="I286">
        <v>16.353999999999999</v>
      </c>
      <c r="J286">
        <v>0.76900000000000002</v>
      </c>
      <c r="K286">
        <v>2.8010000000000002</v>
      </c>
      <c r="L286">
        <v>24.86</v>
      </c>
    </row>
    <row r="287" spans="1:12">
      <c r="A287" s="60">
        <v>35004</v>
      </c>
      <c r="B287">
        <v>19.097999999999999</v>
      </c>
      <c r="C287">
        <v>2.7589999999999999</v>
      </c>
      <c r="D287">
        <v>0.91300000000000003</v>
      </c>
      <c r="E287" t="s">
        <v>2299</v>
      </c>
      <c r="F287">
        <v>22.77</v>
      </c>
      <c r="G287">
        <v>4.0090000000000003</v>
      </c>
      <c r="H287">
        <v>0.77800000000000002</v>
      </c>
      <c r="I287">
        <v>14.433</v>
      </c>
      <c r="J287">
        <v>0.89900000000000002</v>
      </c>
      <c r="K287">
        <v>2.6509999999999998</v>
      </c>
      <c r="L287">
        <v>22.77</v>
      </c>
    </row>
    <row r="288" spans="1:12">
      <c r="A288" s="60">
        <v>35034</v>
      </c>
      <c r="B288">
        <v>18.670999999999999</v>
      </c>
      <c r="C288">
        <v>2.6120000000000001</v>
      </c>
      <c r="D288">
        <v>0.7</v>
      </c>
      <c r="E288" t="s">
        <v>2299</v>
      </c>
      <c r="F288">
        <v>21.983000000000001</v>
      </c>
      <c r="G288">
        <v>4.1429999999999998</v>
      </c>
      <c r="H288">
        <v>0.77700000000000002</v>
      </c>
      <c r="I288">
        <v>13.92</v>
      </c>
      <c r="J288">
        <v>0.69</v>
      </c>
      <c r="K288">
        <v>2.4529999999999998</v>
      </c>
      <c r="L288">
        <v>21.983000000000001</v>
      </c>
    </row>
    <row r="289" spans="1:12">
      <c r="A289" s="60">
        <v>35065</v>
      </c>
      <c r="B289">
        <v>20.199000000000002</v>
      </c>
      <c r="C289">
        <v>2.2770000000000001</v>
      </c>
      <c r="D289">
        <v>0.69499999999999995</v>
      </c>
      <c r="E289" t="s">
        <v>2299</v>
      </c>
      <c r="F289">
        <v>23.170999999999999</v>
      </c>
      <c r="G289">
        <v>4.29</v>
      </c>
      <c r="H289">
        <v>0.79400000000000004</v>
      </c>
      <c r="I289">
        <v>15.141999999999999</v>
      </c>
      <c r="J289">
        <v>0.68500000000000005</v>
      </c>
      <c r="K289">
        <v>2.2589999999999999</v>
      </c>
      <c r="L289">
        <v>23.170999999999999</v>
      </c>
    </row>
    <row r="290" spans="1:12">
      <c r="A290" s="60">
        <v>35096</v>
      </c>
      <c r="B290">
        <v>15.898</v>
      </c>
      <c r="C290">
        <v>2.419</v>
      </c>
      <c r="D290">
        <v>0.60899999999999999</v>
      </c>
      <c r="E290" t="s">
        <v>2299</v>
      </c>
      <c r="F290">
        <v>18.925999999999998</v>
      </c>
      <c r="G290">
        <v>4.0129999999999999</v>
      </c>
      <c r="H290">
        <v>0.77800000000000002</v>
      </c>
      <c r="I290">
        <v>11.497</v>
      </c>
      <c r="J290">
        <v>0.6</v>
      </c>
      <c r="K290">
        <v>2.0369999999999999</v>
      </c>
      <c r="L290">
        <v>18.925999999999998</v>
      </c>
    </row>
    <row r="291" spans="1:12">
      <c r="A291" s="60">
        <v>35125</v>
      </c>
      <c r="B291">
        <v>18.437000000000001</v>
      </c>
      <c r="C291">
        <v>2.6749999999999998</v>
      </c>
      <c r="D291">
        <v>0.59699999999999998</v>
      </c>
      <c r="E291" t="s">
        <v>2299</v>
      </c>
      <c r="F291">
        <v>21.71</v>
      </c>
      <c r="G291">
        <v>4.29</v>
      </c>
      <c r="H291">
        <v>0.84599999999999997</v>
      </c>
      <c r="I291">
        <v>13.596</v>
      </c>
      <c r="J291">
        <v>0.58799999999999997</v>
      </c>
      <c r="K291">
        <v>2.3889999999999998</v>
      </c>
      <c r="L291">
        <v>21.71</v>
      </c>
    </row>
    <row r="292" spans="1:12">
      <c r="A292" s="60">
        <v>35156</v>
      </c>
      <c r="B292">
        <v>14.039</v>
      </c>
      <c r="C292">
        <v>2.4350000000000001</v>
      </c>
      <c r="D292">
        <v>0.47299999999999998</v>
      </c>
      <c r="E292" t="s">
        <v>2299</v>
      </c>
      <c r="F292">
        <v>16.946999999999999</v>
      </c>
      <c r="G292">
        <v>4.1520000000000001</v>
      </c>
      <c r="H292">
        <v>0.79300000000000004</v>
      </c>
      <c r="I292">
        <v>9.7189999999999994</v>
      </c>
      <c r="J292">
        <v>0.46600000000000003</v>
      </c>
      <c r="K292">
        <v>1.8169999999999999</v>
      </c>
      <c r="L292">
        <v>16.946999999999999</v>
      </c>
    </row>
    <row r="293" spans="1:12">
      <c r="A293" s="60">
        <v>35186</v>
      </c>
      <c r="B293">
        <v>16.582999999999998</v>
      </c>
      <c r="C293">
        <v>2.5129999999999999</v>
      </c>
      <c r="D293">
        <v>0.41</v>
      </c>
      <c r="E293" t="s">
        <v>2299</v>
      </c>
      <c r="F293">
        <v>19.506</v>
      </c>
      <c r="G293">
        <v>4.29</v>
      </c>
      <c r="H293">
        <v>0.82099999999999995</v>
      </c>
      <c r="I293">
        <v>11.909000000000001</v>
      </c>
      <c r="J293">
        <v>0.40400000000000003</v>
      </c>
      <c r="K293">
        <v>2.081</v>
      </c>
      <c r="L293">
        <v>19.506</v>
      </c>
    </row>
    <row r="294" spans="1:12">
      <c r="A294" s="60">
        <v>35217</v>
      </c>
      <c r="B294">
        <v>18.504999999999999</v>
      </c>
      <c r="C294">
        <v>2.7770000000000001</v>
      </c>
      <c r="D294">
        <v>0.29899999999999999</v>
      </c>
      <c r="E294" t="s">
        <v>2299</v>
      </c>
      <c r="F294">
        <v>21.58</v>
      </c>
      <c r="G294">
        <v>4.1520000000000001</v>
      </c>
      <c r="H294">
        <v>0.84399999999999997</v>
      </c>
      <c r="I294">
        <v>13.768000000000001</v>
      </c>
      <c r="J294">
        <v>0.29399999999999998</v>
      </c>
      <c r="K294">
        <v>2.5219999999999998</v>
      </c>
      <c r="L294">
        <v>21.58</v>
      </c>
    </row>
    <row r="295" spans="1:12">
      <c r="A295" s="60">
        <v>35247</v>
      </c>
      <c r="B295">
        <v>20.733000000000001</v>
      </c>
      <c r="C295">
        <v>2.9380000000000002</v>
      </c>
      <c r="D295">
        <v>0.28699999999999998</v>
      </c>
      <c r="E295" t="s">
        <v>2299</v>
      </c>
      <c r="F295">
        <v>23.957000000000001</v>
      </c>
      <c r="G295">
        <v>4.29</v>
      </c>
      <c r="H295">
        <v>0.88300000000000001</v>
      </c>
      <c r="I295">
        <v>15.683</v>
      </c>
      <c r="J295">
        <v>0.28199999999999997</v>
      </c>
      <c r="K295">
        <v>2.8180000000000001</v>
      </c>
      <c r="L295">
        <v>23.957000000000001</v>
      </c>
    </row>
    <row r="296" spans="1:12">
      <c r="A296" s="60">
        <v>35278</v>
      </c>
      <c r="B296">
        <v>22.658000000000001</v>
      </c>
      <c r="C296">
        <v>2.4329999999999998</v>
      </c>
      <c r="D296">
        <v>0.35799999999999998</v>
      </c>
      <c r="E296" t="s">
        <v>2299</v>
      </c>
      <c r="F296">
        <v>25.449000000000002</v>
      </c>
      <c r="G296">
        <v>4.29</v>
      </c>
      <c r="H296">
        <v>0.81799999999999995</v>
      </c>
      <c r="I296">
        <v>17.366</v>
      </c>
      <c r="J296">
        <v>0.35299999999999998</v>
      </c>
      <c r="K296">
        <v>2.6230000000000002</v>
      </c>
      <c r="L296">
        <v>25.449000000000002</v>
      </c>
    </row>
    <row r="297" spans="1:12">
      <c r="A297" s="60">
        <v>35309</v>
      </c>
      <c r="B297">
        <v>18.867999999999999</v>
      </c>
      <c r="C297">
        <v>2.68</v>
      </c>
      <c r="D297">
        <v>0.33200000000000002</v>
      </c>
      <c r="E297" t="s">
        <v>2299</v>
      </c>
      <c r="F297">
        <v>21.88</v>
      </c>
      <c r="G297">
        <v>4.1520000000000001</v>
      </c>
      <c r="H297">
        <v>0.83199999999999996</v>
      </c>
      <c r="I297">
        <v>14.085000000000001</v>
      </c>
      <c r="J297">
        <v>0.32700000000000001</v>
      </c>
      <c r="K297">
        <v>2.484</v>
      </c>
      <c r="L297">
        <v>21.88</v>
      </c>
    </row>
    <row r="298" spans="1:12">
      <c r="A298" s="60">
        <v>35339</v>
      </c>
      <c r="B298">
        <v>22.606999999999999</v>
      </c>
      <c r="C298">
        <v>3.0129999999999999</v>
      </c>
      <c r="D298">
        <v>0.47899999999999998</v>
      </c>
      <c r="E298" t="s">
        <v>2299</v>
      </c>
      <c r="F298">
        <v>26.1</v>
      </c>
      <c r="G298">
        <v>4.29</v>
      </c>
      <c r="H298">
        <v>0.89600000000000002</v>
      </c>
      <c r="I298">
        <v>17.379000000000001</v>
      </c>
      <c r="J298">
        <v>0.47199999999999998</v>
      </c>
      <c r="K298">
        <v>3.0619999999999998</v>
      </c>
      <c r="L298">
        <v>26.1</v>
      </c>
    </row>
    <row r="299" spans="1:12">
      <c r="A299" s="60">
        <v>35370</v>
      </c>
      <c r="B299">
        <v>21.602</v>
      </c>
      <c r="C299">
        <v>2.827</v>
      </c>
      <c r="D299">
        <v>0.54500000000000004</v>
      </c>
      <c r="E299" t="s">
        <v>2299</v>
      </c>
      <c r="F299">
        <v>24.974</v>
      </c>
      <c r="G299">
        <v>4.1520000000000001</v>
      </c>
      <c r="H299">
        <v>0.85499999999999998</v>
      </c>
      <c r="I299">
        <v>16.562999999999999</v>
      </c>
      <c r="J299">
        <v>0.53700000000000003</v>
      </c>
      <c r="K299">
        <v>2.8679999999999999</v>
      </c>
      <c r="L299">
        <v>24.974</v>
      </c>
    </row>
    <row r="300" spans="1:12">
      <c r="A300" s="60">
        <v>35400</v>
      </c>
      <c r="B300">
        <v>18.465</v>
      </c>
      <c r="C300">
        <v>2.9369999999999998</v>
      </c>
      <c r="D300">
        <v>0.52100000000000002</v>
      </c>
      <c r="E300" t="s">
        <v>2299</v>
      </c>
      <c r="F300">
        <v>21.922000000000001</v>
      </c>
      <c r="G300">
        <v>4.29</v>
      </c>
      <c r="H300">
        <v>0.88100000000000001</v>
      </c>
      <c r="I300">
        <v>13.646000000000001</v>
      </c>
      <c r="J300">
        <v>0.51300000000000001</v>
      </c>
      <c r="K300">
        <v>2.5920000000000001</v>
      </c>
      <c r="L300">
        <v>21.922000000000001</v>
      </c>
    </row>
    <row r="301" spans="1:12">
      <c r="A301" s="60">
        <v>35431</v>
      </c>
      <c r="B301">
        <v>20.591999999999999</v>
      </c>
      <c r="C301">
        <v>2.2610000000000001</v>
      </c>
      <c r="D301">
        <v>0.52300000000000002</v>
      </c>
      <c r="E301" t="s">
        <v>2299</v>
      </c>
      <c r="F301">
        <v>23.376000000000001</v>
      </c>
      <c r="G301">
        <v>3.4260000000000002</v>
      </c>
      <c r="H301">
        <v>0.81499999999999995</v>
      </c>
      <c r="I301">
        <v>16.149999999999999</v>
      </c>
      <c r="J301">
        <v>0.51400000000000001</v>
      </c>
      <c r="K301">
        <v>2.472</v>
      </c>
      <c r="L301">
        <v>23.376000000000001</v>
      </c>
    </row>
    <row r="302" spans="1:12">
      <c r="A302" s="60">
        <v>35462</v>
      </c>
      <c r="B302">
        <v>15.930999999999999</v>
      </c>
      <c r="C302">
        <v>2.33</v>
      </c>
      <c r="D302">
        <v>0.55200000000000005</v>
      </c>
      <c r="E302" t="s">
        <v>2299</v>
      </c>
      <c r="F302">
        <v>18.812999999999999</v>
      </c>
      <c r="G302">
        <v>3.0939999999999999</v>
      </c>
      <c r="H302">
        <v>0.77300000000000002</v>
      </c>
      <c r="I302">
        <v>12.215</v>
      </c>
      <c r="J302">
        <v>0.54300000000000004</v>
      </c>
      <c r="K302">
        <v>2.1890000000000001</v>
      </c>
      <c r="L302">
        <v>18.812999999999999</v>
      </c>
    </row>
    <row r="303" spans="1:12">
      <c r="A303" s="60">
        <v>35490</v>
      </c>
      <c r="B303">
        <v>17.934999999999999</v>
      </c>
      <c r="C303">
        <v>2.3929999999999998</v>
      </c>
      <c r="D303">
        <v>0.60499999999999998</v>
      </c>
      <c r="E303" t="s">
        <v>2299</v>
      </c>
      <c r="F303">
        <v>20.933</v>
      </c>
      <c r="G303">
        <v>3.4260000000000002</v>
      </c>
      <c r="H303">
        <v>0.83</v>
      </c>
      <c r="I303">
        <v>13.772</v>
      </c>
      <c r="J303">
        <v>0.59499999999999997</v>
      </c>
      <c r="K303">
        <v>2.3109999999999999</v>
      </c>
      <c r="L303">
        <v>20.933</v>
      </c>
    </row>
    <row r="304" spans="1:12">
      <c r="A304" s="60">
        <v>35521</v>
      </c>
      <c r="B304">
        <v>17.809000000000001</v>
      </c>
      <c r="C304">
        <v>2.609</v>
      </c>
      <c r="D304">
        <v>0.54600000000000004</v>
      </c>
      <c r="E304" t="s">
        <v>2299</v>
      </c>
      <c r="F304">
        <v>20.963999999999999</v>
      </c>
      <c r="G304">
        <v>3.3149999999999999</v>
      </c>
      <c r="H304">
        <v>0.84499999999999997</v>
      </c>
      <c r="I304">
        <v>13.763999999999999</v>
      </c>
      <c r="J304">
        <v>0.53700000000000003</v>
      </c>
      <c r="K304">
        <v>2.5030000000000001</v>
      </c>
      <c r="L304">
        <v>20.963999999999999</v>
      </c>
    </row>
    <row r="305" spans="1:12">
      <c r="A305" s="60">
        <v>35551</v>
      </c>
      <c r="B305">
        <v>18.841999999999999</v>
      </c>
      <c r="C305">
        <v>2.7010000000000001</v>
      </c>
      <c r="D305">
        <v>0.56499999999999995</v>
      </c>
      <c r="E305" t="s">
        <v>2299</v>
      </c>
      <c r="F305">
        <v>22.108000000000001</v>
      </c>
      <c r="G305">
        <v>3.4260000000000002</v>
      </c>
      <c r="H305">
        <v>0.875</v>
      </c>
      <c r="I305">
        <v>14.619</v>
      </c>
      <c r="J305">
        <v>0.55600000000000005</v>
      </c>
      <c r="K305">
        <v>2.633</v>
      </c>
      <c r="L305">
        <v>22.108000000000001</v>
      </c>
    </row>
    <row r="306" spans="1:12">
      <c r="A306" s="60">
        <v>35582</v>
      </c>
      <c r="B306">
        <v>16.202999999999999</v>
      </c>
      <c r="C306">
        <v>2.4790000000000001</v>
      </c>
      <c r="D306">
        <v>0.47399999999999998</v>
      </c>
      <c r="E306" t="s">
        <v>2299</v>
      </c>
      <c r="F306">
        <v>19.155999999999999</v>
      </c>
      <c r="G306">
        <v>3.3149999999999999</v>
      </c>
      <c r="H306">
        <v>0.82399999999999995</v>
      </c>
      <c r="I306">
        <v>12.304</v>
      </c>
      <c r="J306">
        <v>0.46600000000000003</v>
      </c>
      <c r="K306">
        <v>2.2469999999999999</v>
      </c>
      <c r="L306">
        <v>19.155999999999999</v>
      </c>
    </row>
    <row r="307" spans="1:12">
      <c r="A307" s="60">
        <v>35612</v>
      </c>
      <c r="B307">
        <v>18.370999999999999</v>
      </c>
      <c r="C307">
        <v>2.5760000000000001</v>
      </c>
      <c r="D307">
        <v>0.64600000000000002</v>
      </c>
      <c r="E307" t="s">
        <v>2299</v>
      </c>
      <c r="F307">
        <v>21.593</v>
      </c>
      <c r="G307">
        <v>3.4260000000000002</v>
      </c>
      <c r="H307">
        <v>0.85599999999999998</v>
      </c>
      <c r="I307">
        <v>14.183</v>
      </c>
      <c r="J307">
        <v>0.63500000000000001</v>
      </c>
      <c r="K307">
        <v>2.4929999999999999</v>
      </c>
      <c r="L307">
        <v>21.593</v>
      </c>
    </row>
    <row r="308" spans="1:12">
      <c r="A308" s="60">
        <v>35643</v>
      </c>
      <c r="B308">
        <v>19.163</v>
      </c>
      <c r="C308">
        <v>2.5960000000000001</v>
      </c>
      <c r="D308">
        <v>0.49099999999999999</v>
      </c>
      <c r="E308" t="s">
        <v>2299</v>
      </c>
      <c r="F308">
        <v>22.25</v>
      </c>
      <c r="G308">
        <v>3.4260000000000002</v>
      </c>
      <c r="H308">
        <v>0.86</v>
      </c>
      <c r="I308">
        <v>14.897</v>
      </c>
      <c r="J308">
        <v>0.48199999999999998</v>
      </c>
      <c r="K308">
        <v>2.585</v>
      </c>
      <c r="L308">
        <v>22.25</v>
      </c>
    </row>
    <row r="309" spans="1:12">
      <c r="A309" s="60">
        <v>35674</v>
      </c>
      <c r="B309">
        <v>18.123000000000001</v>
      </c>
      <c r="C309">
        <v>2.2930000000000001</v>
      </c>
      <c r="D309">
        <v>0.55100000000000005</v>
      </c>
      <c r="E309" t="s">
        <v>2299</v>
      </c>
      <c r="F309">
        <v>20.966999999999999</v>
      </c>
      <c r="G309">
        <v>3.3149999999999999</v>
      </c>
      <c r="H309">
        <v>0.80100000000000005</v>
      </c>
      <c r="I309">
        <v>14.016</v>
      </c>
      <c r="J309">
        <v>0.54100000000000004</v>
      </c>
      <c r="K309">
        <v>2.294</v>
      </c>
      <c r="L309">
        <v>20.966999999999999</v>
      </c>
    </row>
    <row r="310" spans="1:12">
      <c r="A310" s="60">
        <v>35704</v>
      </c>
      <c r="B310">
        <v>22.477</v>
      </c>
      <c r="C310">
        <v>2.625</v>
      </c>
      <c r="D310">
        <v>0.76600000000000001</v>
      </c>
      <c r="E310" t="s">
        <v>2299</v>
      </c>
      <c r="F310">
        <v>25.867999999999999</v>
      </c>
      <c r="G310">
        <v>3.4260000000000002</v>
      </c>
      <c r="H310">
        <v>0.86899999999999999</v>
      </c>
      <c r="I310">
        <v>17.888000000000002</v>
      </c>
      <c r="J310">
        <v>0.754</v>
      </c>
      <c r="K310">
        <v>2.9319999999999999</v>
      </c>
      <c r="L310">
        <v>25.867999999999999</v>
      </c>
    </row>
    <row r="311" spans="1:12">
      <c r="A311" s="60">
        <v>35735</v>
      </c>
      <c r="B311">
        <v>19.113</v>
      </c>
      <c r="C311">
        <v>2.4980000000000002</v>
      </c>
      <c r="D311">
        <v>0.6</v>
      </c>
      <c r="E311" t="s">
        <v>2299</v>
      </c>
      <c r="F311">
        <v>22.210999999999999</v>
      </c>
      <c r="G311">
        <v>3.3149999999999999</v>
      </c>
      <c r="H311">
        <v>0.83099999999999996</v>
      </c>
      <c r="I311">
        <v>14.928000000000001</v>
      </c>
      <c r="J311">
        <v>0.59</v>
      </c>
      <c r="K311">
        <v>2.5470000000000002</v>
      </c>
      <c r="L311">
        <v>22.210999999999999</v>
      </c>
    </row>
    <row r="312" spans="1:12">
      <c r="A312" s="60">
        <v>35765</v>
      </c>
      <c r="B312">
        <v>17.838999999999999</v>
      </c>
      <c r="C312">
        <v>2.601</v>
      </c>
      <c r="D312">
        <v>0.78</v>
      </c>
      <c r="E312" t="s">
        <v>2299</v>
      </c>
      <c r="F312">
        <v>21.22</v>
      </c>
      <c r="G312">
        <v>3.4260000000000002</v>
      </c>
      <c r="H312">
        <v>0.86</v>
      </c>
      <c r="I312">
        <v>13.709</v>
      </c>
      <c r="J312">
        <v>0.76700000000000002</v>
      </c>
      <c r="K312">
        <v>2.4590000000000001</v>
      </c>
      <c r="L312">
        <v>21.22</v>
      </c>
    </row>
    <row r="313" spans="1:12">
      <c r="A313" s="60">
        <v>35796</v>
      </c>
      <c r="B313">
        <v>20.457000000000001</v>
      </c>
      <c r="C313">
        <v>2.2120000000000002</v>
      </c>
      <c r="D313">
        <v>0.73399999999999999</v>
      </c>
      <c r="E313" t="s">
        <v>2299</v>
      </c>
      <c r="F313">
        <v>23.402999999999999</v>
      </c>
      <c r="G313">
        <v>3.0270000000000001</v>
      </c>
      <c r="H313">
        <v>0.72599999999999998</v>
      </c>
      <c r="I313">
        <v>16.329999999999998</v>
      </c>
      <c r="J313">
        <v>0.72299999999999998</v>
      </c>
      <c r="K313">
        <v>2.597</v>
      </c>
      <c r="L313">
        <v>23.402999999999999</v>
      </c>
    </row>
    <row r="314" spans="1:12">
      <c r="A314" s="60">
        <v>35827</v>
      </c>
      <c r="B314">
        <v>14.853</v>
      </c>
      <c r="C314">
        <v>2.1669999999999998</v>
      </c>
      <c r="D314">
        <v>0.59299999999999997</v>
      </c>
      <c r="E314" t="s">
        <v>2299</v>
      </c>
      <c r="F314">
        <v>17.611999999999998</v>
      </c>
      <c r="G314">
        <v>2.734</v>
      </c>
      <c r="H314">
        <v>0.67400000000000004</v>
      </c>
      <c r="I314">
        <v>11.513</v>
      </c>
      <c r="J314">
        <v>0.58399999999999996</v>
      </c>
      <c r="K314">
        <v>2.1070000000000002</v>
      </c>
      <c r="L314">
        <v>17.611999999999998</v>
      </c>
    </row>
    <row r="315" spans="1:12">
      <c r="A315" s="60">
        <v>35855</v>
      </c>
      <c r="B315">
        <v>16.837</v>
      </c>
      <c r="C315">
        <v>2.512</v>
      </c>
      <c r="D315">
        <v>0.67900000000000005</v>
      </c>
      <c r="E315" t="s">
        <v>2299</v>
      </c>
      <c r="F315">
        <v>20.027999999999999</v>
      </c>
      <c r="G315">
        <v>3.0270000000000001</v>
      </c>
      <c r="H315">
        <v>0.76200000000000001</v>
      </c>
      <c r="I315">
        <v>13.111000000000001</v>
      </c>
      <c r="J315">
        <v>0.66900000000000004</v>
      </c>
      <c r="K315">
        <v>2.4590000000000001</v>
      </c>
      <c r="L315">
        <v>20.027999999999999</v>
      </c>
    </row>
    <row r="316" spans="1:12">
      <c r="A316" s="60">
        <v>35886</v>
      </c>
      <c r="B316">
        <v>16.702000000000002</v>
      </c>
      <c r="C316">
        <v>2.4529999999999998</v>
      </c>
      <c r="D316">
        <v>0.58899999999999997</v>
      </c>
      <c r="E316" t="s">
        <v>2299</v>
      </c>
      <c r="F316">
        <v>19.745000000000001</v>
      </c>
      <c r="G316">
        <v>2.93</v>
      </c>
      <c r="H316">
        <v>0.74099999999999999</v>
      </c>
      <c r="I316">
        <v>13.055999999999999</v>
      </c>
      <c r="J316">
        <v>0.57999999999999996</v>
      </c>
      <c r="K316">
        <v>2.4380000000000002</v>
      </c>
      <c r="L316">
        <v>19.745000000000001</v>
      </c>
    </row>
    <row r="317" spans="1:12">
      <c r="A317" s="60">
        <v>35916</v>
      </c>
      <c r="B317">
        <v>17.504999999999999</v>
      </c>
      <c r="C317">
        <v>2.6589999999999998</v>
      </c>
      <c r="D317">
        <v>0.52600000000000002</v>
      </c>
      <c r="E317" t="s">
        <v>2299</v>
      </c>
      <c r="F317">
        <v>20.69</v>
      </c>
      <c r="G317">
        <v>3.0270000000000001</v>
      </c>
      <c r="H317">
        <v>0.78200000000000003</v>
      </c>
      <c r="I317">
        <v>13.724</v>
      </c>
      <c r="J317">
        <v>0.51800000000000002</v>
      </c>
      <c r="K317">
        <v>2.6389999999999998</v>
      </c>
      <c r="L317">
        <v>20.69</v>
      </c>
    </row>
    <row r="318" spans="1:12">
      <c r="A318" s="60">
        <v>35947</v>
      </c>
      <c r="B318">
        <v>12.071999999999999</v>
      </c>
      <c r="C318">
        <v>2.2509999999999999</v>
      </c>
      <c r="D318">
        <v>0.56699999999999995</v>
      </c>
      <c r="E318" t="s">
        <v>2299</v>
      </c>
      <c r="F318">
        <v>14.89</v>
      </c>
      <c r="G318">
        <v>2.93</v>
      </c>
      <c r="H318">
        <v>0.70799999999999996</v>
      </c>
      <c r="I318">
        <v>8.8789999999999996</v>
      </c>
      <c r="J318">
        <v>0.55900000000000005</v>
      </c>
      <c r="K318">
        <v>1.8140000000000001</v>
      </c>
      <c r="L318">
        <v>14.89</v>
      </c>
    </row>
    <row r="319" spans="1:12">
      <c r="A319" s="60">
        <v>35977</v>
      </c>
      <c r="B319">
        <v>17.311</v>
      </c>
      <c r="C319">
        <v>2.5110000000000001</v>
      </c>
      <c r="D319">
        <v>0.59499999999999997</v>
      </c>
      <c r="E319" t="s">
        <v>2299</v>
      </c>
      <c r="F319">
        <v>20.417000000000002</v>
      </c>
      <c r="G319">
        <v>3.0270000000000001</v>
      </c>
      <c r="H319">
        <v>0.76200000000000001</v>
      </c>
      <c r="I319">
        <v>13.535</v>
      </c>
      <c r="J319">
        <v>0.58599999999999997</v>
      </c>
      <c r="K319">
        <v>2.5059999999999998</v>
      </c>
      <c r="L319">
        <v>20.417000000000002</v>
      </c>
    </row>
    <row r="320" spans="1:12">
      <c r="A320" s="60">
        <v>36008</v>
      </c>
      <c r="B320">
        <v>17.986999999999998</v>
      </c>
      <c r="C320">
        <v>2.5150000000000001</v>
      </c>
      <c r="D320">
        <v>0.63500000000000001</v>
      </c>
      <c r="E320" t="s">
        <v>2299</v>
      </c>
      <c r="F320">
        <v>21.135999999999999</v>
      </c>
      <c r="G320">
        <v>3.0270000000000001</v>
      </c>
      <c r="H320">
        <v>0.76400000000000001</v>
      </c>
      <c r="I320">
        <v>14.143000000000001</v>
      </c>
      <c r="J320">
        <v>0.625</v>
      </c>
      <c r="K320">
        <v>2.577</v>
      </c>
      <c r="L320">
        <v>21.135999999999999</v>
      </c>
    </row>
    <row r="321" spans="1:12">
      <c r="A321" s="60">
        <v>36039</v>
      </c>
      <c r="B321">
        <v>17.492000000000001</v>
      </c>
      <c r="C321">
        <v>2.423</v>
      </c>
      <c r="D321">
        <v>0.65300000000000002</v>
      </c>
      <c r="E321" t="s">
        <v>2299</v>
      </c>
      <c r="F321">
        <v>20.568000000000001</v>
      </c>
      <c r="G321">
        <v>2.93</v>
      </c>
      <c r="H321">
        <v>0.73799999999999999</v>
      </c>
      <c r="I321">
        <v>13.762</v>
      </c>
      <c r="J321">
        <v>0.64300000000000002</v>
      </c>
      <c r="K321">
        <v>2.4950000000000001</v>
      </c>
      <c r="L321">
        <v>20.568000000000001</v>
      </c>
    </row>
    <row r="322" spans="1:12">
      <c r="A322" s="60">
        <v>36069</v>
      </c>
      <c r="B322">
        <v>18.948</v>
      </c>
      <c r="C322">
        <v>2.6259999999999999</v>
      </c>
      <c r="D322">
        <v>0.749</v>
      </c>
      <c r="E322" t="s">
        <v>2299</v>
      </c>
      <c r="F322">
        <v>22.324000000000002</v>
      </c>
      <c r="G322">
        <v>3.0270000000000001</v>
      </c>
      <c r="H322">
        <v>0.78</v>
      </c>
      <c r="I322">
        <v>15.019</v>
      </c>
      <c r="J322">
        <v>0.73799999999999999</v>
      </c>
      <c r="K322">
        <v>2.76</v>
      </c>
      <c r="L322">
        <v>22.324000000000002</v>
      </c>
    </row>
    <row r="323" spans="1:12">
      <c r="A323" s="60">
        <v>36100</v>
      </c>
      <c r="B323">
        <v>16.068999999999999</v>
      </c>
      <c r="C323">
        <v>2.2519999999999998</v>
      </c>
      <c r="D323">
        <v>0.66700000000000004</v>
      </c>
      <c r="E323" t="s">
        <v>2299</v>
      </c>
      <c r="F323">
        <v>18.988</v>
      </c>
      <c r="G323">
        <v>2.93</v>
      </c>
      <c r="H323">
        <v>0.71299999999999997</v>
      </c>
      <c r="I323">
        <v>12.468</v>
      </c>
      <c r="J323">
        <v>0.65700000000000003</v>
      </c>
      <c r="K323">
        <v>2.2200000000000002</v>
      </c>
      <c r="L323">
        <v>18.988</v>
      </c>
    </row>
    <row r="324" spans="1:12">
      <c r="A324" s="60">
        <v>36130</v>
      </c>
      <c r="B324">
        <v>18.641999999999999</v>
      </c>
      <c r="C324">
        <v>2.93</v>
      </c>
      <c r="D324">
        <v>0.85399999999999998</v>
      </c>
      <c r="E324" t="s">
        <v>2299</v>
      </c>
      <c r="F324">
        <v>22.427</v>
      </c>
      <c r="G324">
        <v>3.0270000000000001</v>
      </c>
      <c r="H324">
        <v>0.82099999999999995</v>
      </c>
      <c r="I324">
        <v>14.776999999999999</v>
      </c>
      <c r="J324">
        <v>0.84099999999999997</v>
      </c>
      <c r="K324">
        <v>2.9609999999999999</v>
      </c>
      <c r="L324">
        <v>22.427</v>
      </c>
    </row>
    <row r="325" spans="1:12">
      <c r="A325" s="60">
        <v>36161</v>
      </c>
      <c r="B325">
        <v>19.791</v>
      </c>
      <c r="C325">
        <v>2.2909999999999999</v>
      </c>
      <c r="D325">
        <v>0.71299999999999997</v>
      </c>
      <c r="E325" t="s">
        <v>2299</v>
      </c>
      <c r="F325">
        <v>22.795999999999999</v>
      </c>
      <c r="G325">
        <v>3.1070000000000002</v>
      </c>
      <c r="H325">
        <v>0.755</v>
      </c>
      <c r="I325">
        <v>15.614000000000001</v>
      </c>
      <c r="J325">
        <v>0.70499999999999996</v>
      </c>
      <c r="K325">
        <v>2.6139999999999999</v>
      </c>
      <c r="L325">
        <v>22.795999999999999</v>
      </c>
    </row>
    <row r="326" spans="1:12">
      <c r="A326" s="60">
        <v>36192</v>
      </c>
      <c r="B326">
        <v>15.228999999999999</v>
      </c>
      <c r="C326">
        <v>2.3279999999999998</v>
      </c>
      <c r="D326">
        <v>0.59799999999999998</v>
      </c>
      <c r="E326" t="s">
        <v>2299</v>
      </c>
      <c r="F326">
        <v>18.155000000000001</v>
      </c>
      <c r="G326">
        <v>2.806</v>
      </c>
      <c r="H326">
        <v>0.71499999999999997</v>
      </c>
      <c r="I326">
        <v>11.747</v>
      </c>
      <c r="J326">
        <v>0.59199999999999997</v>
      </c>
      <c r="K326">
        <v>2.294</v>
      </c>
      <c r="L326">
        <v>18.155000000000001</v>
      </c>
    </row>
    <row r="327" spans="1:12">
      <c r="A327" s="60">
        <v>36220</v>
      </c>
      <c r="B327">
        <v>14.061999999999999</v>
      </c>
      <c r="C327">
        <v>2.4249999999999998</v>
      </c>
      <c r="D327">
        <v>0.63800000000000001</v>
      </c>
      <c r="E327" t="s">
        <v>2299</v>
      </c>
      <c r="F327">
        <v>17.126000000000001</v>
      </c>
      <c r="G327">
        <v>3.1070000000000002</v>
      </c>
      <c r="H327">
        <v>0.76900000000000002</v>
      </c>
      <c r="I327">
        <v>10.483000000000001</v>
      </c>
      <c r="J327">
        <v>0.63100000000000001</v>
      </c>
      <c r="K327">
        <v>2.1349999999999998</v>
      </c>
      <c r="L327">
        <v>17.126000000000001</v>
      </c>
    </row>
    <row r="328" spans="1:12">
      <c r="A328" s="60">
        <v>36251</v>
      </c>
      <c r="B328">
        <v>17.215</v>
      </c>
      <c r="C328">
        <v>2.57</v>
      </c>
      <c r="D328">
        <v>0.58899999999999997</v>
      </c>
      <c r="E328" t="s">
        <v>2299</v>
      </c>
      <c r="F328">
        <v>20.375</v>
      </c>
      <c r="G328">
        <v>3.0070000000000001</v>
      </c>
      <c r="H328">
        <v>0.77700000000000002</v>
      </c>
      <c r="I328">
        <v>13.398999999999999</v>
      </c>
      <c r="J328">
        <v>0.58299999999999996</v>
      </c>
      <c r="K328">
        <v>2.61</v>
      </c>
      <c r="L328">
        <v>20.375</v>
      </c>
    </row>
    <row r="329" spans="1:12">
      <c r="A329" s="60">
        <v>36281</v>
      </c>
      <c r="B329">
        <v>20.838999999999999</v>
      </c>
      <c r="C329">
        <v>2.7050000000000001</v>
      </c>
      <c r="D329">
        <v>0.59299999999999997</v>
      </c>
      <c r="E329" t="s">
        <v>2299</v>
      </c>
      <c r="F329">
        <v>24.138000000000002</v>
      </c>
      <c r="G329">
        <v>3.1070000000000002</v>
      </c>
      <c r="H329">
        <v>0.81100000000000005</v>
      </c>
      <c r="I329">
        <v>16.585000000000001</v>
      </c>
      <c r="J329">
        <v>0.58699999999999997</v>
      </c>
      <c r="K329">
        <v>3.0470000000000002</v>
      </c>
      <c r="L329">
        <v>24.138000000000002</v>
      </c>
    </row>
    <row r="330" spans="1:12">
      <c r="A330" s="60">
        <v>36312</v>
      </c>
      <c r="B330">
        <v>16.312000000000001</v>
      </c>
      <c r="C330">
        <v>2.6040000000000001</v>
      </c>
      <c r="D330">
        <v>0.65200000000000002</v>
      </c>
      <c r="E330" t="s">
        <v>2299</v>
      </c>
      <c r="F330">
        <v>19.568000000000001</v>
      </c>
      <c r="G330">
        <v>3.0070000000000001</v>
      </c>
      <c r="H330">
        <v>0.78100000000000003</v>
      </c>
      <c r="I330">
        <v>12.590999999999999</v>
      </c>
      <c r="J330">
        <v>0.64500000000000002</v>
      </c>
      <c r="K330">
        <v>2.5449999999999999</v>
      </c>
      <c r="L330">
        <v>19.568000000000001</v>
      </c>
    </row>
    <row r="331" spans="1:12">
      <c r="A331" s="60">
        <v>36342</v>
      </c>
      <c r="B331">
        <v>19.131</v>
      </c>
      <c r="C331">
        <v>2.5070000000000001</v>
      </c>
      <c r="D331">
        <v>0.55800000000000005</v>
      </c>
      <c r="E331" t="s">
        <v>2299</v>
      </c>
      <c r="F331">
        <v>22.195</v>
      </c>
      <c r="G331">
        <v>3.1070000000000002</v>
      </c>
      <c r="H331">
        <v>0.78300000000000003</v>
      </c>
      <c r="I331">
        <v>15.037000000000001</v>
      </c>
      <c r="J331">
        <v>0.55100000000000005</v>
      </c>
      <c r="K331">
        <v>2.7170000000000001</v>
      </c>
      <c r="L331">
        <v>22.195</v>
      </c>
    </row>
    <row r="332" spans="1:12">
      <c r="A332" s="60">
        <v>36373</v>
      </c>
      <c r="B332">
        <v>18.55</v>
      </c>
      <c r="C332">
        <v>2.3929999999999998</v>
      </c>
      <c r="D332">
        <v>0.63900000000000001</v>
      </c>
      <c r="E332" t="s">
        <v>2299</v>
      </c>
      <c r="F332">
        <v>21.582000000000001</v>
      </c>
      <c r="G332">
        <v>3.1070000000000002</v>
      </c>
      <c r="H332">
        <v>0.76800000000000002</v>
      </c>
      <c r="I332">
        <v>14.507999999999999</v>
      </c>
      <c r="J332">
        <v>0.63200000000000001</v>
      </c>
      <c r="K332">
        <v>2.5680000000000001</v>
      </c>
      <c r="L332">
        <v>21.582000000000001</v>
      </c>
    </row>
    <row r="333" spans="1:12">
      <c r="A333" s="60">
        <v>36404</v>
      </c>
      <c r="B333">
        <v>17.062000000000001</v>
      </c>
      <c r="C333">
        <v>2.4140000000000001</v>
      </c>
      <c r="D333">
        <v>0.64</v>
      </c>
      <c r="E333" t="s">
        <v>2299</v>
      </c>
      <c r="F333">
        <v>20.117000000000001</v>
      </c>
      <c r="G333">
        <v>3.0070000000000001</v>
      </c>
      <c r="H333">
        <v>0.75600000000000001</v>
      </c>
      <c r="I333">
        <v>13.249000000000001</v>
      </c>
      <c r="J333">
        <v>0.63300000000000001</v>
      </c>
      <c r="K333">
        <v>2.472</v>
      </c>
      <c r="L333">
        <v>20.117000000000001</v>
      </c>
    </row>
    <row r="334" spans="1:12">
      <c r="A334" s="60">
        <v>36434</v>
      </c>
      <c r="B334">
        <v>15.422000000000001</v>
      </c>
      <c r="C334">
        <v>2.4239999999999999</v>
      </c>
      <c r="D334">
        <v>0.79500000000000004</v>
      </c>
      <c r="E334" t="s">
        <v>2299</v>
      </c>
      <c r="F334">
        <v>18.64</v>
      </c>
      <c r="G334">
        <v>3.1070000000000002</v>
      </c>
      <c r="H334">
        <v>0.77</v>
      </c>
      <c r="I334">
        <v>11.705</v>
      </c>
      <c r="J334">
        <v>0.78600000000000003</v>
      </c>
      <c r="K334">
        <v>2.2730000000000001</v>
      </c>
      <c r="L334">
        <v>18.64</v>
      </c>
    </row>
    <row r="335" spans="1:12">
      <c r="A335" s="60">
        <v>36465</v>
      </c>
      <c r="B335">
        <v>18.03</v>
      </c>
      <c r="C335">
        <v>2.3839999999999999</v>
      </c>
      <c r="D335">
        <v>0.81699999999999995</v>
      </c>
      <c r="E335" t="s">
        <v>2299</v>
      </c>
      <c r="F335">
        <v>21.231000000000002</v>
      </c>
      <c r="G335">
        <v>3.0070000000000001</v>
      </c>
      <c r="H335">
        <v>0.753</v>
      </c>
      <c r="I335">
        <v>14.117000000000001</v>
      </c>
      <c r="J335">
        <v>0.80800000000000005</v>
      </c>
      <c r="K335">
        <v>2.5470000000000002</v>
      </c>
      <c r="L335">
        <v>21.231000000000002</v>
      </c>
    </row>
    <row r="336" spans="1:12">
      <c r="A336" s="60">
        <v>36495</v>
      </c>
      <c r="B336">
        <v>16.045000000000002</v>
      </c>
      <c r="C336">
        <v>2.3490000000000002</v>
      </c>
      <c r="D336">
        <v>0.92100000000000004</v>
      </c>
      <c r="E336" t="s">
        <v>2299</v>
      </c>
      <c r="F336">
        <v>19.315000000000001</v>
      </c>
      <c r="G336">
        <v>3.1070000000000002</v>
      </c>
      <c r="H336">
        <v>0.76100000000000001</v>
      </c>
      <c r="I336">
        <v>12.259</v>
      </c>
      <c r="J336">
        <v>0.91</v>
      </c>
      <c r="K336">
        <v>2.278</v>
      </c>
      <c r="L336">
        <v>19.315000000000001</v>
      </c>
    </row>
    <row r="337" spans="1:12">
      <c r="A337" s="60">
        <v>36526</v>
      </c>
      <c r="B337">
        <v>15.074</v>
      </c>
      <c r="C337">
        <v>2.2109999999999999</v>
      </c>
      <c r="D337">
        <v>0.78600000000000003</v>
      </c>
      <c r="E337" t="s">
        <v>2299</v>
      </c>
      <c r="F337">
        <v>18.071000000000002</v>
      </c>
      <c r="G337">
        <v>3.3370000000000002</v>
      </c>
      <c r="H337">
        <v>0.77</v>
      </c>
      <c r="I337">
        <v>11.035</v>
      </c>
      <c r="J337">
        <v>0.77700000000000002</v>
      </c>
      <c r="K337">
        <v>2.1520000000000001</v>
      </c>
      <c r="L337">
        <v>18.071000000000002</v>
      </c>
    </row>
    <row r="338" spans="1:12">
      <c r="A338" s="60">
        <v>36557</v>
      </c>
      <c r="B338">
        <v>17.376999999999999</v>
      </c>
      <c r="C338">
        <v>2.2440000000000002</v>
      </c>
      <c r="D338">
        <v>0.65200000000000002</v>
      </c>
      <c r="E338" t="s">
        <v>2299</v>
      </c>
      <c r="F338">
        <v>20.273</v>
      </c>
      <c r="G338">
        <v>3.1219999999999999</v>
      </c>
      <c r="H338">
        <v>0.74399999999999999</v>
      </c>
      <c r="I338">
        <v>13.291</v>
      </c>
      <c r="J338">
        <v>0.64400000000000002</v>
      </c>
      <c r="K338">
        <v>2.472</v>
      </c>
      <c r="L338">
        <v>20.273</v>
      </c>
    </row>
    <row r="339" spans="1:12">
      <c r="A339" s="60">
        <v>36586</v>
      </c>
      <c r="B339">
        <v>18.358000000000001</v>
      </c>
      <c r="C339">
        <v>2.5249999999999999</v>
      </c>
      <c r="D339">
        <v>0.79900000000000004</v>
      </c>
      <c r="E339" t="s">
        <v>2299</v>
      </c>
      <c r="F339">
        <v>21.681999999999999</v>
      </c>
      <c r="G339">
        <v>3.3370000000000002</v>
      </c>
      <c r="H339">
        <v>0.81</v>
      </c>
      <c r="I339">
        <v>14.023999999999999</v>
      </c>
      <c r="J339">
        <v>0.79</v>
      </c>
      <c r="K339">
        <v>2.722</v>
      </c>
      <c r="L339">
        <v>21.681999999999999</v>
      </c>
    </row>
    <row r="340" spans="1:12">
      <c r="A340" s="60">
        <v>36617</v>
      </c>
      <c r="B340">
        <v>17.547000000000001</v>
      </c>
      <c r="C340">
        <v>2.5019999999999998</v>
      </c>
      <c r="D340">
        <v>0.69199999999999995</v>
      </c>
      <c r="E340" t="s">
        <v>2299</v>
      </c>
      <c r="F340">
        <v>20.741</v>
      </c>
      <c r="G340">
        <v>3.2290000000000001</v>
      </c>
      <c r="H340">
        <v>0.79100000000000004</v>
      </c>
      <c r="I340">
        <v>13.378</v>
      </c>
      <c r="J340">
        <v>0.68400000000000005</v>
      </c>
      <c r="K340">
        <v>2.6589999999999998</v>
      </c>
      <c r="L340">
        <v>20.741</v>
      </c>
    </row>
    <row r="341" spans="1:12">
      <c r="A341" s="60">
        <v>36647</v>
      </c>
      <c r="B341">
        <v>17.260000000000002</v>
      </c>
      <c r="C341">
        <v>2.6669999999999998</v>
      </c>
      <c r="D341">
        <v>0.79300000000000004</v>
      </c>
      <c r="E341" t="s">
        <v>2299</v>
      </c>
      <c r="F341">
        <v>20.72</v>
      </c>
      <c r="G341">
        <v>3.3370000000000002</v>
      </c>
      <c r="H341">
        <v>0.82599999999999996</v>
      </c>
      <c r="I341">
        <v>13.045999999999999</v>
      </c>
      <c r="J341">
        <v>0.78300000000000003</v>
      </c>
      <c r="K341">
        <v>2.7280000000000002</v>
      </c>
      <c r="L341">
        <v>20.72</v>
      </c>
    </row>
    <row r="342" spans="1:12">
      <c r="A342" s="60">
        <v>36678</v>
      </c>
      <c r="B342">
        <v>15.733000000000001</v>
      </c>
      <c r="C342">
        <v>2.226</v>
      </c>
      <c r="D342">
        <v>0.60099999999999998</v>
      </c>
      <c r="E342" t="s">
        <v>2299</v>
      </c>
      <c r="F342">
        <v>18.559999999999999</v>
      </c>
      <c r="G342">
        <v>3.2290000000000001</v>
      </c>
      <c r="H342">
        <v>0.75600000000000001</v>
      </c>
      <c r="I342">
        <v>11.717000000000001</v>
      </c>
      <c r="J342">
        <v>0.59399999999999997</v>
      </c>
      <c r="K342">
        <v>2.2629999999999999</v>
      </c>
      <c r="L342">
        <v>18.559999999999999</v>
      </c>
    </row>
    <row r="343" spans="1:12">
      <c r="A343" s="60">
        <v>36708</v>
      </c>
      <c r="B343">
        <v>17.943999999999999</v>
      </c>
      <c r="C343">
        <v>2.3220000000000001</v>
      </c>
      <c r="D343">
        <v>0.73699999999999999</v>
      </c>
      <c r="E343" t="s">
        <v>2299</v>
      </c>
      <c r="F343">
        <v>21.003</v>
      </c>
      <c r="G343">
        <v>3.3370000000000002</v>
      </c>
      <c r="H343">
        <v>0.78600000000000003</v>
      </c>
      <c r="I343">
        <v>13.632</v>
      </c>
      <c r="J343">
        <v>0.72899999999999998</v>
      </c>
      <c r="K343">
        <v>2.52</v>
      </c>
      <c r="L343">
        <v>21.003</v>
      </c>
    </row>
    <row r="344" spans="1:12">
      <c r="A344" s="60">
        <v>36739</v>
      </c>
      <c r="B344">
        <v>18.257000000000001</v>
      </c>
      <c r="C344">
        <v>2.2440000000000002</v>
      </c>
      <c r="D344">
        <v>0.81399999999999995</v>
      </c>
      <c r="E344" t="s">
        <v>2299</v>
      </c>
      <c r="F344">
        <v>21.314</v>
      </c>
      <c r="G344">
        <v>3.3370000000000002</v>
      </c>
      <c r="H344">
        <v>0.77700000000000002</v>
      </c>
      <c r="I344">
        <v>13.907999999999999</v>
      </c>
      <c r="J344">
        <v>0.80400000000000005</v>
      </c>
      <c r="K344">
        <v>2.488</v>
      </c>
      <c r="L344">
        <v>21.314</v>
      </c>
    </row>
    <row r="345" spans="1:12">
      <c r="A345" s="60">
        <v>36770</v>
      </c>
      <c r="B345">
        <v>16.956</v>
      </c>
      <c r="C345">
        <v>2.1480000000000001</v>
      </c>
      <c r="D345">
        <v>0.749</v>
      </c>
      <c r="E345" t="s">
        <v>2299</v>
      </c>
      <c r="F345">
        <v>19.853000000000002</v>
      </c>
      <c r="G345">
        <v>3.2290000000000001</v>
      </c>
      <c r="H345">
        <v>0.749</v>
      </c>
      <c r="I345">
        <v>12.815</v>
      </c>
      <c r="J345">
        <v>0.74</v>
      </c>
      <c r="K345">
        <v>2.3199999999999998</v>
      </c>
      <c r="L345">
        <v>19.853000000000002</v>
      </c>
    </row>
    <row r="346" spans="1:12">
      <c r="A346" s="60">
        <v>36800</v>
      </c>
      <c r="B346">
        <v>19.335999999999999</v>
      </c>
      <c r="C346">
        <v>2.2949999999999999</v>
      </c>
      <c r="D346">
        <v>0.89700000000000002</v>
      </c>
      <c r="E346" t="s">
        <v>2299</v>
      </c>
      <c r="F346">
        <v>22.529</v>
      </c>
      <c r="G346">
        <v>3.3370000000000002</v>
      </c>
      <c r="H346">
        <v>0.78400000000000003</v>
      </c>
      <c r="I346">
        <v>14.887</v>
      </c>
      <c r="J346">
        <v>0.88700000000000001</v>
      </c>
      <c r="K346">
        <v>2.6349999999999998</v>
      </c>
      <c r="L346">
        <v>22.529</v>
      </c>
    </row>
    <row r="347" spans="1:12">
      <c r="A347" s="60">
        <v>36831</v>
      </c>
      <c r="B347">
        <v>18.835000000000001</v>
      </c>
      <c r="C347">
        <v>2.137</v>
      </c>
      <c r="D347">
        <v>0.89</v>
      </c>
      <c r="E347" t="s">
        <v>2299</v>
      </c>
      <c r="F347">
        <v>21.861999999999998</v>
      </c>
      <c r="G347">
        <v>3.2290000000000001</v>
      </c>
      <c r="H347">
        <v>0.749</v>
      </c>
      <c r="I347">
        <v>14.51</v>
      </c>
      <c r="J347">
        <v>0.879</v>
      </c>
      <c r="K347">
        <v>2.4950000000000001</v>
      </c>
      <c r="L347">
        <v>21.861999999999998</v>
      </c>
    </row>
    <row r="348" spans="1:12">
      <c r="A348" s="60">
        <v>36861</v>
      </c>
      <c r="B348">
        <v>19.471</v>
      </c>
      <c r="C348">
        <v>1.351</v>
      </c>
      <c r="D348">
        <v>0.93400000000000005</v>
      </c>
      <c r="E348" t="s">
        <v>2299</v>
      </c>
      <c r="F348">
        <v>21.757000000000001</v>
      </c>
      <c r="G348">
        <v>3.3370000000000002</v>
      </c>
      <c r="H348">
        <v>0.67300000000000004</v>
      </c>
      <c r="I348">
        <v>14.926</v>
      </c>
      <c r="J348">
        <v>0.92300000000000004</v>
      </c>
      <c r="K348">
        <v>1.897</v>
      </c>
      <c r="L348">
        <v>21.757000000000001</v>
      </c>
    </row>
    <row r="349" spans="1:12">
      <c r="A349" s="60">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0">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0">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0">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0">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0">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0">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0">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0">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0">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0">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0">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0">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0">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0">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0">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0">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0">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0">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0">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0">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0">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0">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0">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0">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0">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0">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0">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0">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0">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0">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0">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0">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0">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0">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0">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0">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0">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0">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0">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0">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0">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0">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0">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0">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0">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0">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0">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0">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0">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0">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0">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0">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0">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0">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0">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0">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0">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0">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0">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0">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0">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0">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0">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0">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0">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0">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0">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0">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0">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0">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0">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0">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0">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0">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0">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0">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0">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0">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0">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0">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0">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0">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0">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0">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0">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0">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0">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0">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0">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0">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0">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0">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0">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0">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0">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0">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0">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0">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0">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0">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0">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0">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0">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0">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0">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0">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0">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0">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0">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0">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0">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0">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0">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0">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0">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0">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0">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0">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0">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0">
        <v>40544</v>
      </c>
      <c r="B469">
        <v>18.163</v>
      </c>
      <c r="C469">
        <v>3.4950000000000001</v>
      </c>
      <c r="D469">
        <v>5.7469999999999999</v>
      </c>
      <c r="E469">
        <v>0.249</v>
      </c>
      <c r="F469">
        <v>27.654</v>
      </c>
      <c r="G469">
        <v>4.1769999999999996</v>
      </c>
      <c r="H469">
        <v>0.871</v>
      </c>
      <c r="I469">
        <v>13.269</v>
      </c>
      <c r="J469">
        <v>5.89</v>
      </c>
      <c r="K469">
        <v>3.448</v>
      </c>
      <c r="L469">
        <v>27.654</v>
      </c>
    </row>
    <row r="470" spans="1:12">
      <c r="A470" s="60">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0">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0">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0">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0">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0">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0">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0">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0">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0">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0">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0">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0">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0">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0">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0">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0">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0">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0">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0">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0">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0">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0">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0">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0">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0">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0">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0">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0">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0">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0">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0">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0">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0">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0">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0">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0">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0">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0">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0">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0">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0">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0">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0">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0">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0">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0">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0">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0">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0">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0">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0">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0">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0">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0">
        <v>42217</v>
      </c>
      <c r="B524">
        <v>18.753</v>
      </c>
      <c r="C524">
        <v>3.9969999999999999</v>
      </c>
      <c r="D524">
        <v>6.94</v>
      </c>
      <c r="E524">
        <v>1.46</v>
      </c>
      <c r="F524">
        <v>31.15</v>
      </c>
      <c r="G524">
        <v>4.085</v>
      </c>
      <c r="H524">
        <v>1.153</v>
      </c>
      <c r="I524">
        <v>13.371</v>
      </c>
      <c r="J524">
        <v>8.141</v>
      </c>
      <c r="K524">
        <v>4.4009999999999998</v>
      </c>
      <c r="L524">
        <v>31.15</v>
      </c>
    </row>
    <row r="525" spans="1:12">
      <c r="A525" s="60">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0">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0">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0">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0">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0">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0">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0">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0">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0">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0">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0">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0">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0">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0">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0">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0">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0">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0">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0">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0">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0">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0">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0">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0">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0">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0">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0">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0">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0">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0">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0">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0">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0">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0">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0">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0">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0">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0">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0">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0">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0">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0">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0">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0">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0">
        <v>43617</v>
      </c>
      <c r="B570">
        <v>17.103000000000002</v>
      </c>
      <c r="C570">
        <v>3.282</v>
      </c>
      <c r="D570">
        <v>7.1079999999999997</v>
      </c>
      <c r="E570">
        <v>1.498</v>
      </c>
      <c r="F570">
        <v>28.991</v>
      </c>
      <c r="G570">
        <v>4.1970000000000001</v>
      </c>
      <c r="H570">
        <v>1.093</v>
      </c>
      <c r="I570">
        <v>11.98</v>
      </c>
      <c r="J570">
        <v>8.343</v>
      </c>
      <c r="K570">
        <v>3.379</v>
      </c>
      <c r="L570">
        <v>28.991</v>
      </c>
    </row>
    <row r="571" spans="1:12">
      <c r="A571" s="60">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0">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0">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0">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0">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0">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0">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0">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0">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0">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0">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0">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0">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0">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0">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0">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0">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0">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tabColor theme="9"/>
  </sheetPr>
  <dimension ref="A1:H549"/>
  <sheetViews>
    <sheetView tabSelected="1" workbookViewId="0"/>
  </sheetViews>
  <sheetFormatPr defaultColWidth="9.140625" defaultRowHeight="15"/>
  <cols>
    <col min="1" max="1" width="51.42578125" bestFit="1" customWidth="1"/>
    <col min="2" max="2" width="20.42578125" customWidth="1"/>
    <col min="4" max="4" width="10.5703125" bestFit="1" customWidth="1"/>
    <col min="6" max="6" width="35.7109375" customWidth="1"/>
    <col min="7" max="7" width="24.7109375" customWidth="1"/>
    <col min="8" max="8" width="20.85546875" customWidth="1"/>
  </cols>
  <sheetData>
    <row r="1" spans="1:8" s="31" customFormat="1">
      <c r="A1"/>
      <c r="B1"/>
      <c r="C1"/>
      <c r="D1"/>
      <c r="E1"/>
      <c r="F1" s="34"/>
      <c r="G1" s="38"/>
      <c r="H1" s="45"/>
    </row>
    <row r="2" spans="1:8" s="31" customFormat="1">
      <c r="A2" t="s">
        <v>2398</v>
      </c>
      <c r="B2" t="s">
        <v>2399</v>
      </c>
      <c r="C2" t="s">
        <v>2400</v>
      </c>
      <c r="D2" t="s">
        <v>2401</v>
      </c>
      <c r="E2" t="s">
        <v>2402</v>
      </c>
      <c r="F2" s="34"/>
      <c r="G2" s="38"/>
      <c r="H2" s="45"/>
    </row>
    <row r="3" spans="1:8" s="31" customFormat="1">
      <c r="A3" t="s">
        <v>2403</v>
      </c>
      <c r="B3" t="s">
        <v>2441</v>
      </c>
      <c r="C3" t="s">
        <v>2442</v>
      </c>
      <c r="D3">
        <v>29519528</v>
      </c>
      <c r="E3" t="s">
        <v>2407</v>
      </c>
      <c r="F3" s="35" t="s">
        <v>1985</v>
      </c>
      <c r="G3" s="39" t="s">
        <v>2871</v>
      </c>
      <c r="H3" s="46" t="s">
        <v>3266</v>
      </c>
    </row>
    <row r="4" spans="1:8" s="31" customFormat="1">
      <c r="A4" t="s">
        <v>2411</v>
      </c>
      <c r="B4" t="s">
        <v>2445</v>
      </c>
      <c r="C4" t="s">
        <v>2442</v>
      </c>
      <c r="D4">
        <v>19619895</v>
      </c>
      <c r="E4" t="s">
        <v>2407</v>
      </c>
      <c r="F4" s="34" t="str">
        <f>INDEX('Crosswalk Particulates'!$B:$B,MATCH('2017 EPA Data'!A4,'Crosswalk Particulates'!$A:$A,0))</f>
        <v>Other-EPA</v>
      </c>
      <c r="G4" s="38" t="str">
        <f>INDEX('Crosswalk Particulates'!$E:$E,MATCH('2017 EPA Data'!$B4,'Crosswalk Particulates'!$D:$D,0))</f>
        <v>CO</v>
      </c>
      <c r="H4" s="45">
        <f t="shared" ref="H4:H67" si="0">IF(E4="TON",D4/metricton_to_shortton,0)*10^6</f>
        <v>17798890511743.523</v>
      </c>
    </row>
    <row r="5" spans="1:8" s="31" customFormat="1">
      <c r="A5" t="s">
        <v>2408</v>
      </c>
      <c r="B5" t="s">
        <v>2445</v>
      </c>
      <c r="C5" t="s">
        <v>2442</v>
      </c>
      <c r="D5">
        <v>12972028</v>
      </c>
      <c r="E5" t="s">
        <v>2407</v>
      </c>
      <c r="F5" s="34" t="str">
        <f>INDEX('Crosswalk Particulates'!$B:$B,MATCH('2017 EPA Data'!A5,'Crosswalk Particulates'!$A:$A,0))</f>
        <v>Transportation Sector</v>
      </c>
      <c r="G5" s="38" t="str">
        <f>INDEX('Crosswalk Particulates'!$E:$E,MATCH('2017 EPA Data'!$B5,'Crosswalk Particulates'!$D:$D,0))</f>
        <v>CO</v>
      </c>
      <c r="H5" s="45">
        <f t="shared" si="0"/>
        <v>11768039843601.166</v>
      </c>
    </row>
    <row r="6" spans="1:8" s="31" customFormat="1">
      <c r="A6" t="s">
        <v>2417</v>
      </c>
      <c r="B6" t="s">
        <v>2445</v>
      </c>
      <c r="C6" t="s">
        <v>2442</v>
      </c>
      <c r="D6">
        <v>10727319</v>
      </c>
      <c r="E6" t="s">
        <v>2407</v>
      </c>
      <c r="F6" s="34" t="str">
        <f>INDEX('Crosswalk Particulates'!$B:$B,MATCH('2017 EPA Data'!A6,'Crosswalk Particulates'!$A:$A,0))</f>
        <v>Other-EPA</v>
      </c>
      <c r="G6" s="38" t="str">
        <f>INDEX('Crosswalk Particulates'!$E:$E,MATCH('2017 EPA Data'!$B6,'Crosswalk Particulates'!$D:$D,0))</f>
        <v>CO</v>
      </c>
      <c r="H6" s="45">
        <f t="shared" si="0"/>
        <v>9731671671308.4355</v>
      </c>
    </row>
    <row r="7" spans="1:8" s="31" customFormat="1">
      <c r="A7" t="s">
        <v>2414</v>
      </c>
      <c r="B7" t="s">
        <v>2445</v>
      </c>
      <c r="C7" t="s">
        <v>2442</v>
      </c>
      <c r="D7">
        <v>8384258</v>
      </c>
      <c r="E7" t="s">
        <v>2407</v>
      </c>
      <c r="F7" s="34" t="str">
        <f>INDEX('Crosswalk Particulates'!$B:$B,MATCH('2017 EPA Data'!A7,'Crosswalk Particulates'!$A:$A,0))</f>
        <v>Other-EPA</v>
      </c>
      <c r="G7" s="38" t="str">
        <f>INDEX('Crosswalk Particulates'!$E:$E,MATCH('2017 EPA Data'!$B7,'Crosswalk Particulates'!$D:$D,0))</f>
        <v>CO</v>
      </c>
      <c r="H7" s="45">
        <f t="shared" si="0"/>
        <v>7606079959358.0752</v>
      </c>
    </row>
    <row r="8" spans="1:8" s="31" customFormat="1">
      <c r="A8" t="s">
        <v>2474</v>
      </c>
      <c r="B8" t="s">
        <v>2475</v>
      </c>
      <c r="C8" t="s">
        <v>2442</v>
      </c>
      <c r="D8">
        <v>5709128</v>
      </c>
      <c r="E8" t="s">
        <v>2407</v>
      </c>
      <c r="F8" s="34" t="str">
        <f>INDEX('Crosswalk Particulates'!$B:$B,MATCH('2017 EPA Data'!A8,'Crosswalk Particulates'!$A:$A,0))</f>
        <v>Other-EPA</v>
      </c>
      <c r="G8" s="38" t="str">
        <f>INDEX('Crosswalk Particulates'!$E:$E,MATCH('2017 EPA Data'!$B8,'Crosswalk Particulates'!$D:$D,0))</f>
        <v>PM10</v>
      </c>
      <c r="H8" s="45">
        <f t="shared" si="0"/>
        <v>5179239959720.9492</v>
      </c>
    </row>
    <row r="9" spans="1:8" s="31" customFormat="1">
      <c r="A9" t="s">
        <v>2411</v>
      </c>
      <c r="B9" t="s">
        <v>2441</v>
      </c>
      <c r="C9" t="s">
        <v>2442</v>
      </c>
      <c r="D9">
        <v>4622634</v>
      </c>
      <c r="E9" t="s">
        <v>2407</v>
      </c>
      <c r="F9" s="34" t="str">
        <f>INDEX('Crosswalk Particulates'!$B:$B,MATCH('2017 EPA Data'!A9,'Crosswalk Particulates'!$A:$A,0))</f>
        <v>Other-EPA</v>
      </c>
      <c r="G9" s="38" t="str">
        <f>INDEX('Crosswalk Particulates'!$E:$E,MATCH('2017 EPA Data'!$B9,'Crosswalk Particulates'!$D:$D,0))</f>
        <v>VOC</v>
      </c>
      <c r="H9" s="45">
        <f t="shared" si="0"/>
        <v>4193588010632.2183</v>
      </c>
    </row>
    <row r="10" spans="1:8" s="31" customFormat="1">
      <c r="A10" t="s">
        <v>2484</v>
      </c>
      <c r="B10" t="s">
        <v>2475</v>
      </c>
      <c r="C10" t="s">
        <v>2442</v>
      </c>
      <c r="D10">
        <v>3668607</v>
      </c>
      <c r="E10" t="s">
        <v>2407</v>
      </c>
      <c r="F10" s="34" t="str">
        <f>INDEX('Crosswalk Particulates'!$B:$B,MATCH('2017 EPA Data'!A10,'Crosswalk Particulates'!$A:$A,0))</f>
        <v>Other-EPA</v>
      </c>
      <c r="G10" s="38" t="str">
        <f>INDEX('Crosswalk Particulates'!$E:$E,MATCH('2017 EPA Data'!$B10,'Crosswalk Particulates'!$D:$D,0))</f>
        <v>PM10</v>
      </c>
      <c r="H10" s="45">
        <f t="shared" si="0"/>
        <v>3328108245411.9077</v>
      </c>
    </row>
    <row r="11" spans="1:8" s="31" customFormat="1">
      <c r="A11" t="s">
        <v>2403</v>
      </c>
      <c r="B11" t="s">
        <v>2445</v>
      </c>
      <c r="C11" t="s">
        <v>2442</v>
      </c>
      <c r="D11">
        <v>3660297</v>
      </c>
      <c r="E11" t="s">
        <v>2407</v>
      </c>
      <c r="F11" s="34" t="str">
        <f>INDEX('Crosswalk Particulates'!$B:$B,MATCH('2017 EPA Data'!A11,'Crosswalk Particulates'!$A:$A,0))</f>
        <v>Other-EPA</v>
      </c>
      <c r="G11" s="38" t="str">
        <f>INDEX('Crosswalk Particulates'!$E:$E,MATCH('2017 EPA Data'!$B11,'Crosswalk Particulates'!$D:$D,0))</f>
        <v>CO</v>
      </c>
      <c r="H11" s="45">
        <f t="shared" si="0"/>
        <v>3320569531257.0879</v>
      </c>
    </row>
    <row r="12" spans="1:8" s="31" customFormat="1">
      <c r="A12" t="s">
        <v>2434</v>
      </c>
      <c r="B12" t="s">
        <v>2445</v>
      </c>
      <c r="C12" t="s">
        <v>2442</v>
      </c>
      <c r="D12">
        <v>3159455</v>
      </c>
      <c r="E12" t="s">
        <v>2407</v>
      </c>
      <c r="F12" s="34" t="str">
        <f>INDEX('Crosswalk Particulates'!$B:$B,MATCH('2017 EPA Data'!A12,'Crosswalk Particulates'!$A:$A,0))</f>
        <v>Residential Buildings Sector</v>
      </c>
      <c r="G12" s="38" t="str">
        <f>INDEX('Crosswalk Particulates'!$E:$E,MATCH('2017 EPA Data'!$B12,'Crosswalk Particulates'!$D:$D,0))</f>
        <v>CO</v>
      </c>
      <c r="H12" s="45">
        <f t="shared" si="0"/>
        <v>2866212771361.958</v>
      </c>
    </row>
    <row r="13" spans="1:8" s="31" customFormat="1">
      <c r="A13" t="s">
        <v>2427</v>
      </c>
      <c r="B13" t="s">
        <v>2441</v>
      </c>
      <c r="C13" t="s">
        <v>2442</v>
      </c>
      <c r="D13">
        <v>2716673</v>
      </c>
      <c r="E13" t="s">
        <v>2407</v>
      </c>
      <c r="F13" s="34" t="str">
        <f>INDEX('Crosswalk Particulates'!$B:$B,MATCH('2017 EPA Data'!A13,'Crosswalk Particulates'!$A:$A,0))</f>
        <v>process-ngps-industry</v>
      </c>
      <c r="G13" s="38" t="str">
        <f>INDEX('Crosswalk Particulates'!$E:$E,MATCH('2017 EPA Data'!$B13,'Crosswalk Particulates'!$D:$D,0))</f>
        <v>VOC</v>
      </c>
      <c r="H13" s="45">
        <f t="shared" si="0"/>
        <v>2464527220110.4956</v>
      </c>
    </row>
    <row r="14" spans="1:8" s="31" customFormat="1">
      <c r="A14" t="s">
        <v>2437</v>
      </c>
      <c r="B14" t="s">
        <v>2490</v>
      </c>
      <c r="C14" t="s">
        <v>2442</v>
      </c>
      <c r="D14">
        <v>2695627</v>
      </c>
      <c r="E14" t="s">
        <v>2407</v>
      </c>
      <c r="F14" s="34" t="str">
        <f>INDEX('Crosswalk Particulates'!$B:$B,MATCH('2017 EPA Data'!A14,'Crosswalk Particulates'!$A:$A,0))</f>
        <v>process-agriculture-industry</v>
      </c>
      <c r="G14" s="38">
        <f>INDEX('Crosswalk Particulates'!$E:$E,MATCH('2017 EPA Data'!$B14,'Crosswalk Particulates'!$D:$D,0))</f>
        <v>0</v>
      </c>
      <c r="H14" s="45">
        <f t="shared" si="0"/>
        <v>2445434587366.5308</v>
      </c>
    </row>
    <row r="15" spans="1:8" s="31" customFormat="1">
      <c r="A15" t="s">
        <v>2411</v>
      </c>
      <c r="B15" t="s">
        <v>2475</v>
      </c>
      <c r="C15" t="s">
        <v>2442</v>
      </c>
      <c r="D15">
        <v>1976988</v>
      </c>
      <c r="E15" t="s">
        <v>2407</v>
      </c>
      <c r="F15" s="34" t="str">
        <f>INDEX('Crosswalk Particulates'!$B:$B,MATCH('2017 EPA Data'!A15,'Crosswalk Particulates'!$A:$A,0))</f>
        <v>Other-EPA</v>
      </c>
      <c r="G15" s="38" t="str">
        <f>INDEX('Crosswalk Particulates'!$E:$E,MATCH('2017 EPA Data'!$B15,'Crosswalk Particulates'!$D:$D,0))</f>
        <v>PM10</v>
      </c>
      <c r="H15" s="45">
        <f t="shared" si="0"/>
        <v>1793495477678.6931</v>
      </c>
    </row>
    <row r="16" spans="1:8" s="31" customFormat="1">
      <c r="A16" t="s">
        <v>2415</v>
      </c>
      <c r="B16" t="s">
        <v>2441</v>
      </c>
      <c r="C16" t="s">
        <v>2442</v>
      </c>
      <c r="D16">
        <v>1936169</v>
      </c>
      <c r="E16" t="s">
        <v>2407</v>
      </c>
      <c r="F16" s="34" t="str">
        <f>INDEX('Crosswalk Particulates'!$B:$B,MATCH('2017 EPA Data'!A16,'Crosswalk Particulates'!$A:$A,0))</f>
        <v>process-other-industry</v>
      </c>
      <c r="G16" s="38" t="str">
        <f>INDEX('Crosswalk Particulates'!$E:$E,MATCH('2017 EPA Data'!$B16,'Crosswalk Particulates'!$D:$D,0))</f>
        <v>VOC</v>
      </c>
      <c r="H16" s="45">
        <f t="shared" si="0"/>
        <v>1756465059738.1865</v>
      </c>
    </row>
    <row r="17" spans="1:8" s="31" customFormat="1">
      <c r="A17" t="s">
        <v>2414</v>
      </c>
      <c r="B17" t="s">
        <v>2441</v>
      </c>
      <c r="C17" t="s">
        <v>2442</v>
      </c>
      <c r="D17">
        <v>1936161</v>
      </c>
      <c r="E17" t="s">
        <v>2407</v>
      </c>
      <c r="F17" s="34" t="str">
        <f>INDEX('Crosswalk Particulates'!$B:$B,MATCH('2017 EPA Data'!A17,'Crosswalk Particulates'!$A:$A,0))</f>
        <v>Other-EPA</v>
      </c>
      <c r="G17" s="38" t="str">
        <f>INDEX('Crosswalk Particulates'!$E:$E,MATCH('2017 EPA Data'!$B17,'Crosswalk Particulates'!$D:$D,0))</f>
        <v>VOC</v>
      </c>
      <c r="H17" s="45">
        <f t="shared" si="0"/>
        <v>1756457802251.6353</v>
      </c>
    </row>
    <row r="18" spans="1:8" s="31" customFormat="1">
      <c r="A18" t="s">
        <v>2508</v>
      </c>
      <c r="B18" t="s">
        <v>2490</v>
      </c>
      <c r="C18" t="s">
        <v>2442</v>
      </c>
      <c r="D18">
        <v>1833677</v>
      </c>
      <c r="E18" t="s">
        <v>2407</v>
      </c>
      <c r="F18" s="34" t="str">
        <f>INDEX('Crosswalk Particulates'!$B:$B,MATCH('2017 EPA Data'!A18,'Crosswalk Particulates'!$A:$A,0))</f>
        <v>process-agriculture-industry</v>
      </c>
      <c r="G18" s="38">
        <f>INDEX('Crosswalk Particulates'!$E:$E,MATCH('2017 EPA Data'!$B18,'Crosswalk Particulates'!$D:$D,0))</f>
        <v>0</v>
      </c>
      <c r="H18" s="45">
        <f t="shared" si="0"/>
        <v>1663485770790.4312</v>
      </c>
    </row>
    <row r="19" spans="1:8" s="31" customFormat="1">
      <c r="A19" t="s">
        <v>2411</v>
      </c>
      <c r="B19" t="s">
        <v>2495</v>
      </c>
      <c r="C19" t="s">
        <v>2442</v>
      </c>
      <c r="D19">
        <v>1675479</v>
      </c>
      <c r="E19" t="s">
        <v>2407</v>
      </c>
      <c r="F19" s="34" t="str">
        <f>INDEX('Crosswalk Particulates'!$B:$B,MATCH('2017 EPA Data'!A19,'Crosswalk Particulates'!$A:$A,0))</f>
        <v>Other-EPA</v>
      </c>
      <c r="G19" s="38" t="str">
        <f>INDEX('Crosswalk Particulates'!$E:$E,MATCH('2017 EPA Data'!$B19,'Crosswalk Particulates'!$D:$D,0))</f>
        <v>PM25</v>
      </c>
      <c r="H19" s="45">
        <f t="shared" si="0"/>
        <v>1519970788616.6326</v>
      </c>
    </row>
    <row r="20" spans="1:8" s="31" customFormat="1">
      <c r="A20" t="s">
        <v>2444</v>
      </c>
      <c r="B20" t="s">
        <v>2445</v>
      </c>
      <c r="C20" t="s">
        <v>2442</v>
      </c>
      <c r="D20">
        <v>1479412</v>
      </c>
      <c r="E20" t="s">
        <v>2407</v>
      </c>
      <c r="F20" s="34" t="str">
        <f>INDEX('Crosswalk Particulates'!$B:$B,MATCH('2017 EPA Data'!A20,'Crosswalk Particulates'!$A:$A,0))</f>
        <v>process-waste-industry</v>
      </c>
      <c r="G20" s="38" t="str">
        <f>INDEX('Crosswalk Particulates'!$E:$E,MATCH('2017 EPA Data'!$B20,'Crosswalk Particulates'!$D:$D,0))</f>
        <v>CO</v>
      </c>
      <c r="H20" s="45">
        <f t="shared" si="0"/>
        <v>1342101586667.9973</v>
      </c>
    </row>
    <row r="21" spans="1:8" s="31" customFormat="1">
      <c r="A21" t="s">
        <v>2412</v>
      </c>
      <c r="B21" t="s">
        <v>2494</v>
      </c>
      <c r="C21" t="s">
        <v>2442</v>
      </c>
      <c r="D21">
        <v>1324144</v>
      </c>
      <c r="E21" t="s">
        <v>2407</v>
      </c>
      <c r="F21" s="34" t="str">
        <f>INDEX('Crosswalk Particulates'!$B:$B,MATCH('2017 EPA Data'!A21,'Crosswalk Particulates'!$A:$A,0))</f>
        <v>Transportation Sector</v>
      </c>
      <c r="G21" s="38" t="str">
        <f>INDEX('Crosswalk Particulates'!$E:$E,MATCH('2017 EPA Data'!$B21,'Crosswalk Particulates'!$D:$D,0))</f>
        <v>NOX</v>
      </c>
      <c r="H21" s="45">
        <f t="shared" si="0"/>
        <v>1201244658943.4915</v>
      </c>
    </row>
    <row r="22" spans="1:8" s="31" customFormat="1">
      <c r="A22" t="s">
        <v>2503</v>
      </c>
      <c r="B22" t="s">
        <v>2475</v>
      </c>
      <c r="C22" t="s">
        <v>2442</v>
      </c>
      <c r="D22">
        <v>1245435</v>
      </c>
      <c r="E22" t="s">
        <v>2407</v>
      </c>
      <c r="F22" s="34" t="str">
        <f>INDEX('Crosswalk Particulates'!$B:$B,MATCH('2017 EPA Data'!A22,'Crosswalk Particulates'!$A:$A,0))</f>
        <v>Other-EPA</v>
      </c>
      <c r="G22" s="38" t="str">
        <f>INDEX('Crosswalk Particulates'!$E:$E,MATCH('2017 EPA Data'!$B22,'Crosswalk Particulates'!$D:$D,0))</f>
        <v>PM10</v>
      </c>
      <c r="H22" s="45">
        <f t="shared" si="0"/>
        <v>1129840970325.9519</v>
      </c>
    </row>
    <row r="23" spans="1:8" s="31" customFormat="1">
      <c r="A23" t="s">
        <v>2403</v>
      </c>
      <c r="B23" t="s">
        <v>2494</v>
      </c>
      <c r="C23" t="s">
        <v>2442</v>
      </c>
      <c r="D23">
        <v>1028568</v>
      </c>
      <c r="E23" t="s">
        <v>2407</v>
      </c>
      <c r="F23" s="34" t="str">
        <f>INDEX('Crosswalk Particulates'!$B:$B,MATCH('2017 EPA Data'!A23,'Crosswalk Particulates'!$A:$A,0))</f>
        <v>Other-EPA</v>
      </c>
      <c r="G23" s="38" t="str">
        <f>INDEX('Crosswalk Particulates'!$E:$E,MATCH('2017 EPA Data'!$B23,'Crosswalk Particulates'!$D:$D,0))</f>
        <v>NOX</v>
      </c>
      <c r="H23" s="45">
        <f t="shared" si="0"/>
        <v>933102303344.79419</v>
      </c>
    </row>
    <row r="24" spans="1:8" s="31" customFormat="1">
      <c r="A24" t="s">
        <v>2417</v>
      </c>
      <c r="B24" t="s">
        <v>2441</v>
      </c>
      <c r="C24" t="s">
        <v>2442</v>
      </c>
      <c r="D24">
        <v>935161</v>
      </c>
      <c r="E24" t="s">
        <v>2407</v>
      </c>
      <c r="F24" s="34" t="str">
        <f>INDEX('Crosswalk Particulates'!$B:$B,MATCH('2017 EPA Data'!A24,'Crosswalk Particulates'!$A:$A,0))</f>
        <v>Other-EPA</v>
      </c>
      <c r="G24" s="38" t="str">
        <f>INDEX('Crosswalk Particulates'!$E:$E,MATCH('2017 EPA Data'!$B24,'Crosswalk Particulates'!$D:$D,0))</f>
        <v>VOC</v>
      </c>
      <c r="H24" s="45">
        <f t="shared" si="0"/>
        <v>848364797561.48462</v>
      </c>
    </row>
    <row r="25" spans="1:8" s="31" customFormat="1">
      <c r="A25" t="s">
        <v>2414</v>
      </c>
      <c r="B25" t="s">
        <v>2475</v>
      </c>
      <c r="C25" t="s">
        <v>2442</v>
      </c>
      <c r="D25">
        <v>909106</v>
      </c>
      <c r="E25" t="s">
        <v>2407</v>
      </c>
      <c r="F25" s="34" t="str">
        <f>INDEX('Crosswalk Particulates'!$B:$B,MATCH('2017 EPA Data'!A25,'Crosswalk Particulates'!$A:$A,0))</f>
        <v>Other-EPA</v>
      </c>
      <c r="G25" s="38" t="str">
        <f>INDEX('Crosswalk Particulates'!$E:$E,MATCH('2017 EPA Data'!$B25,'Crosswalk Particulates'!$D:$D,0))</f>
        <v>PM10</v>
      </c>
      <c r="H25" s="45">
        <f t="shared" si="0"/>
        <v>824728071050.79346</v>
      </c>
    </row>
    <row r="26" spans="1:8" s="31" customFormat="1">
      <c r="A26" t="s">
        <v>2411</v>
      </c>
      <c r="B26" t="s">
        <v>2518</v>
      </c>
      <c r="C26" t="s">
        <v>2384</v>
      </c>
      <c r="D26">
        <v>861758</v>
      </c>
      <c r="E26" t="s">
        <v>2407</v>
      </c>
      <c r="F26" s="34" t="str">
        <f>INDEX('Crosswalk Particulates'!$B:$B,MATCH('2017 EPA Data'!A26,'Crosswalk Particulates'!$A:$A,0))</f>
        <v>Other-EPA</v>
      </c>
      <c r="G26" s="38" t="str">
        <f>INDEX('Crosswalk Particulates'!$E:$E,MATCH('2017 EPA Data'!$B26,'Crosswalk Particulates'!$D:$D,0))</f>
        <v>OC</v>
      </c>
      <c r="H26" s="45">
        <f t="shared" si="0"/>
        <v>781774636898.8761</v>
      </c>
    </row>
    <row r="27" spans="1:8" s="31" customFormat="1">
      <c r="A27" t="s">
        <v>2408</v>
      </c>
      <c r="B27" t="s">
        <v>2494</v>
      </c>
      <c r="C27" t="s">
        <v>2442</v>
      </c>
      <c r="D27">
        <v>846917</v>
      </c>
      <c r="E27" t="s">
        <v>2407</v>
      </c>
      <c r="F27" s="34" t="str">
        <f>INDEX('Crosswalk Particulates'!$B:$B,MATCH('2017 EPA Data'!A27,'Crosswalk Particulates'!$A:$A,0))</f>
        <v>Transportation Sector</v>
      </c>
      <c r="G27" s="38" t="str">
        <f>INDEX('Crosswalk Particulates'!$E:$E,MATCH('2017 EPA Data'!$B27,'Crosswalk Particulates'!$D:$D,0))</f>
        <v>NOX</v>
      </c>
      <c r="H27" s="45">
        <f t="shared" si="0"/>
        <v>768311092161.00745</v>
      </c>
    </row>
    <row r="28" spans="1:8" s="31" customFormat="1">
      <c r="A28" t="s">
        <v>2408</v>
      </c>
      <c r="B28" t="s">
        <v>2441</v>
      </c>
      <c r="C28" t="s">
        <v>2442</v>
      </c>
      <c r="D28">
        <v>835443</v>
      </c>
      <c r="E28" t="s">
        <v>2407</v>
      </c>
      <c r="F28" s="34" t="str">
        <f>INDEX('Crosswalk Particulates'!$B:$B,MATCH('2017 EPA Data'!A28,'Crosswalk Particulates'!$A:$A,0))</f>
        <v>Transportation Sector</v>
      </c>
      <c r="G28" s="38" t="str">
        <f>INDEX('Crosswalk Particulates'!$E:$E,MATCH('2017 EPA Data'!$B28,'Crosswalk Particulates'!$D:$D,0))</f>
        <v>VOC</v>
      </c>
      <c r="H28" s="45">
        <f t="shared" si="0"/>
        <v>757902042075.27832</v>
      </c>
    </row>
    <row r="29" spans="1:8" s="31" customFormat="1">
      <c r="A29" t="s">
        <v>2511</v>
      </c>
      <c r="B29" t="s">
        <v>2475</v>
      </c>
      <c r="C29" t="s">
        <v>2442</v>
      </c>
      <c r="D29">
        <v>829929</v>
      </c>
      <c r="E29" t="s">
        <v>2407</v>
      </c>
      <c r="F29" s="34" t="str">
        <f>INDEX('Crosswalk Particulates'!$B:$B,MATCH('2017 EPA Data'!A29,'Crosswalk Particulates'!$A:$A,0))</f>
        <v>Other-EPA</v>
      </c>
      <c r="G29" s="38" t="str">
        <f>INDEX('Crosswalk Particulates'!$E:$E,MATCH('2017 EPA Data'!$B29,'Crosswalk Particulates'!$D:$D,0))</f>
        <v>PM10</v>
      </c>
      <c r="H29" s="45">
        <f t="shared" si="0"/>
        <v>752899819470.02209</v>
      </c>
    </row>
    <row r="30" spans="1:8" s="31" customFormat="1">
      <c r="A30" t="s">
        <v>2414</v>
      </c>
      <c r="B30" t="s">
        <v>2495</v>
      </c>
      <c r="C30" t="s">
        <v>2442</v>
      </c>
      <c r="D30">
        <v>779185</v>
      </c>
      <c r="E30" t="s">
        <v>2407</v>
      </c>
      <c r="F30" s="34" t="str">
        <f>INDEX('Crosswalk Particulates'!$B:$B,MATCH('2017 EPA Data'!A30,'Crosswalk Particulates'!$A:$A,0))</f>
        <v>Other-EPA</v>
      </c>
      <c r="G30" s="38" t="str">
        <f>INDEX('Crosswalk Particulates'!$E:$E,MATCH('2017 EPA Data'!$B30,'Crosswalk Particulates'!$D:$D,0))</f>
        <v>PM25</v>
      </c>
      <c r="H30" s="45">
        <f t="shared" si="0"/>
        <v>706865582277.2179</v>
      </c>
    </row>
    <row r="31" spans="1:8" s="31" customFormat="1">
      <c r="A31" t="s">
        <v>2450</v>
      </c>
      <c r="B31" t="s">
        <v>2500</v>
      </c>
      <c r="C31" t="s">
        <v>2442</v>
      </c>
      <c r="D31">
        <v>773088</v>
      </c>
      <c r="E31" t="s">
        <v>2407</v>
      </c>
      <c r="F31" s="34" t="str">
        <f>INDEX('Crosswalk Particulates'!$B:$B,MATCH('2017 EPA Data'!A31,'Crosswalk Particulates'!$A:$A,0))</f>
        <v>Electricity Sector</v>
      </c>
      <c r="G31" s="38" t="str">
        <f>INDEX('Crosswalk Particulates'!$E:$E,MATCH('2017 EPA Data'!$B31,'Crosswalk Particulates'!$D:$D,0))</f>
        <v>SOx</v>
      </c>
      <c r="H31" s="45">
        <f t="shared" si="0"/>
        <v>701334470339.55969</v>
      </c>
    </row>
    <row r="32" spans="1:8" s="31" customFormat="1">
      <c r="A32" t="s">
        <v>2484</v>
      </c>
      <c r="B32" t="s">
        <v>2495</v>
      </c>
      <c r="C32" t="s">
        <v>2442</v>
      </c>
      <c r="D32">
        <v>718926</v>
      </c>
      <c r="E32" t="s">
        <v>2407</v>
      </c>
      <c r="F32" s="34" t="str">
        <f>INDEX('Crosswalk Particulates'!$B:$B,MATCH('2017 EPA Data'!A32,'Crosswalk Particulates'!$A:$A,0))</f>
        <v>Other-EPA</v>
      </c>
      <c r="G32" s="38" t="str">
        <f>INDEX('Crosswalk Particulates'!$E:$E,MATCH('2017 EPA Data'!$B32,'Crosswalk Particulates'!$D:$D,0))</f>
        <v>PM25</v>
      </c>
      <c r="H32" s="45">
        <f t="shared" si="0"/>
        <v>652199472017.85352</v>
      </c>
    </row>
    <row r="33" spans="1:8" s="31" customFormat="1">
      <c r="A33" t="s">
        <v>2476</v>
      </c>
      <c r="B33" t="s">
        <v>2445</v>
      </c>
      <c r="C33" t="s">
        <v>2442</v>
      </c>
      <c r="D33">
        <v>676162</v>
      </c>
      <c r="E33" t="s">
        <v>2407</v>
      </c>
      <c r="F33" s="34" t="str">
        <f>INDEX('Crosswalk Particulates'!$B:$B,MATCH('2017 EPA Data'!A33,'Crosswalk Particulates'!$A:$A,0))</f>
        <v>Other-EPA</v>
      </c>
      <c r="G33" s="38" t="str">
        <f>INDEX('Crosswalk Particulates'!$E:$E,MATCH('2017 EPA Data'!$B33,'Crosswalk Particulates'!$D:$D,0))</f>
        <v>CO</v>
      </c>
      <c r="H33" s="45">
        <f t="shared" si="0"/>
        <v>613404577659.64209</v>
      </c>
    </row>
    <row r="34" spans="1:8" s="31" customFormat="1">
      <c r="A34" t="s">
        <v>2427</v>
      </c>
      <c r="B34" t="s">
        <v>2445</v>
      </c>
      <c r="C34" t="s">
        <v>2442</v>
      </c>
      <c r="D34">
        <v>674021</v>
      </c>
      <c r="E34" t="s">
        <v>2407</v>
      </c>
      <c r="F34" s="34" t="str">
        <f>INDEX('Crosswalk Particulates'!$B:$B,MATCH('2017 EPA Data'!A34,'Crosswalk Particulates'!$A:$A,0))</f>
        <v>process-ngps-industry</v>
      </c>
      <c r="G34" s="38" t="str">
        <f>INDEX('Crosswalk Particulates'!$E:$E,MATCH('2017 EPA Data'!$B34,'Crosswalk Particulates'!$D:$D,0))</f>
        <v>CO</v>
      </c>
      <c r="H34" s="45">
        <f t="shared" si="0"/>
        <v>611462292821.4386</v>
      </c>
    </row>
    <row r="35" spans="1:8" s="31" customFormat="1">
      <c r="A35" t="s">
        <v>2419</v>
      </c>
      <c r="B35" t="s">
        <v>2494</v>
      </c>
      <c r="C35" t="s">
        <v>2442</v>
      </c>
      <c r="D35">
        <v>654389</v>
      </c>
      <c r="E35" t="s">
        <v>2407</v>
      </c>
      <c r="F35" s="34" t="str">
        <f>INDEX('Crosswalk Particulates'!$B:$B,MATCH('2017 EPA Data'!A35,'Crosswalk Particulates'!$A:$A,0))</f>
        <v>Other-EPA</v>
      </c>
      <c r="G35" s="38" t="str">
        <f>INDEX('Crosswalk Particulates'!$E:$E,MATCH('2017 EPA Data'!$B35,'Crosswalk Particulates'!$D:$D,0))</f>
        <v>NOX</v>
      </c>
      <c r="H35" s="45">
        <f t="shared" si="0"/>
        <v>593652420825.35767</v>
      </c>
    </row>
    <row r="36" spans="1:8" s="31" customFormat="1">
      <c r="A36" t="s">
        <v>2411</v>
      </c>
      <c r="B36" t="s">
        <v>2514</v>
      </c>
      <c r="C36" t="s">
        <v>2384</v>
      </c>
      <c r="D36">
        <v>649089</v>
      </c>
      <c r="E36" t="s">
        <v>2407</v>
      </c>
      <c r="F36" s="34" t="str">
        <f>INDEX('Crosswalk Particulates'!$B:$B,MATCH('2017 EPA Data'!A36,'Crosswalk Particulates'!$A:$A,0))</f>
        <v>Other-EPA</v>
      </c>
      <c r="G36" s="38">
        <f>INDEX('Crosswalk Particulates'!$E:$E,MATCH('2017 EPA Data'!$B36,'Crosswalk Particulates'!$D:$D,0))</f>
        <v>0</v>
      </c>
      <c r="H36" s="45">
        <f t="shared" si="0"/>
        <v>588844335985.33997</v>
      </c>
    </row>
    <row r="37" spans="1:8" s="31" customFormat="1">
      <c r="A37" t="s">
        <v>2427</v>
      </c>
      <c r="B37" t="s">
        <v>2494</v>
      </c>
      <c r="C37" t="s">
        <v>2442</v>
      </c>
      <c r="D37">
        <v>613236</v>
      </c>
      <c r="E37" t="s">
        <v>2407</v>
      </c>
      <c r="F37" s="34" t="str">
        <f>INDEX('Crosswalk Particulates'!$B:$B,MATCH('2017 EPA Data'!A37,'Crosswalk Particulates'!$A:$A,0))</f>
        <v>process-ngps-industry</v>
      </c>
      <c r="G37" s="38" t="str">
        <f>INDEX('Crosswalk Particulates'!$E:$E,MATCH('2017 EPA Data'!$B37,'Crosswalk Particulates'!$D:$D,0))</f>
        <v>NOX</v>
      </c>
      <c r="H37" s="45">
        <f t="shared" si="0"/>
        <v>556319002821.3479</v>
      </c>
    </row>
    <row r="38" spans="1:8" s="31" customFormat="1">
      <c r="A38" t="s">
        <v>2484</v>
      </c>
      <c r="B38" t="s">
        <v>2514</v>
      </c>
      <c r="C38" t="s">
        <v>2384</v>
      </c>
      <c r="D38">
        <v>593324</v>
      </c>
      <c r="E38" t="s">
        <v>2407</v>
      </c>
      <c r="F38" s="34" t="str">
        <f>INDEX('Crosswalk Particulates'!$B:$B,MATCH('2017 EPA Data'!A38,'Crosswalk Particulates'!$A:$A,0))</f>
        <v>Other-EPA</v>
      </c>
      <c r="G38" s="38">
        <f>INDEX('Crosswalk Particulates'!$E:$E,MATCH('2017 EPA Data'!$B38,'Crosswalk Particulates'!$D:$D,0))</f>
        <v>0</v>
      </c>
      <c r="H38" s="45">
        <f t="shared" si="0"/>
        <v>538255118795.98303</v>
      </c>
    </row>
    <row r="39" spans="1:8" s="31" customFormat="1">
      <c r="A39" t="s">
        <v>2436</v>
      </c>
      <c r="B39" t="s">
        <v>2494</v>
      </c>
      <c r="C39" t="s">
        <v>2442</v>
      </c>
      <c r="D39">
        <v>577959</v>
      </c>
      <c r="E39" t="s">
        <v>2407</v>
      </c>
      <c r="F39" s="34" t="str">
        <f>INDEX('Crosswalk Particulates'!$B:$B,MATCH('2017 EPA Data'!A39,'Crosswalk Particulates'!$A:$A,0))</f>
        <v>industry-fuel-natural gas</v>
      </c>
      <c r="G39" s="38" t="str">
        <f>INDEX('Crosswalk Particulates'!$E:$E,MATCH('2017 EPA Data'!$B39,'Crosswalk Particulates'!$D:$D,0))</f>
        <v>NOX</v>
      </c>
      <c r="H39" s="45">
        <f t="shared" si="0"/>
        <v>524316208689.02582</v>
      </c>
    </row>
    <row r="40" spans="1:8" s="31" customFormat="1">
      <c r="A40" t="s">
        <v>2450</v>
      </c>
      <c r="B40" t="s">
        <v>2494</v>
      </c>
      <c r="C40" t="s">
        <v>2442</v>
      </c>
      <c r="D40">
        <v>575037</v>
      </c>
      <c r="E40" t="s">
        <v>2407</v>
      </c>
      <c r="F40" s="34" t="str">
        <f>INDEX('Crosswalk Particulates'!$B:$B,MATCH('2017 EPA Data'!A40,'Crosswalk Particulates'!$A:$A,0))</f>
        <v>Electricity Sector</v>
      </c>
      <c r="G40" s="38" t="str">
        <f>INDEX('Crosswalk Particulates'!$E:$E,MATCH('2017 EPA Data'!$B40,'Crosswalk Particulates'!$D:$D,0))</f>
        <v>NOX</v>
      </c>
      <c r="H40" s="45">
        <f t="shared" si="0"/>
        <v>521665411726.28394</v>
      </c>
    </row>
    <row r="41" spans="1:8" s="31" customFormat="1">
      <c r="A41" t="s">
        <v>2412</v>
      </c>
      <c r="B41" t="s">
        <v>2445</v>
      </c>
      <c r="C41" t="s">
        <v>2442</v>
      </c>
      <c r="D41">
        <v>568641</v>
      </c>
      <c r="E41" t="s">
        <v>2407</v>
      </c>
      <c r="F41" s="34" t="str">
        <f>INDEX('Crosswalk Particulates'!$B:$B,MATCH('2017 EPA Data'!A41,'Crosswalk Particulates'!$A:$A,0))</f>
        <v>Transportation Sector</v>
      </c>
      <c r="G41" s="38" t="str">
        <f>INDEX('Crosswalk Particulates'!$E:$E,MATCH('2017 EPA Data'!$B41,'Crosswalk Particulates'!$D:$D,0))</f>
        <v>CO</v>
      </c>
      <c r="H41" s="45">
        <f t="shared" si="0"/>
        <v>515863051228.7832</v>
      </c>
    </row>
    <row r="42" spans="1:8" s="31" customFormat="1">
      <c r="A42" t="s">
        <v>2474</v>
      </c>
      <c r="B42" t="s">
        <v>2495</v>
      </c>
      <c r="C42" t="s">
        <v>2442</v>
      </c>
      <c r="D42">
        <v>567952</v>
      </c>
      <c r="E42" t="s">
        <v>2407</v>
      </c>
      <c r="F42" s="34" t="str">
        <f>INDEX('Crosswalk Particulates'!$B:$B,MATCH('2017 EPA Data'!A42,'Crosswalk Particulates'!$A:$A,0))</f>
        <v>Other-EPA</v>
      </c>
      <c r="G42" s="38" t="str">
        <f>INDEX('Crosswalk Particulates'!$E:$E,MATCH('2017 EPA Data'!$B42,'Crosswalk Particulates'!$D:$D,0))</f>
        <v>PM25</v>
      </c>
      <c r="H42" s="45">
        <f t="shared" si="0"/>
        <v>515238000199.58093</v>
      </c>
    </row>
    <row r="43" spans="1:8" s="31" customFormat="1">
      <c r="A43" t="s">
        <v>2439</v>
      </c>
      <c r="B43" t="s">
        <v>2445</v>
      </c>
      <c r="C43" t="s">
        <v>2442</v>
      </c>
      <c r="D43">
        <v>538383</v>
      </c>
      <c r="E43" t="s">
        <v>2407</v>
      </c>
      <c r="F43" s="34" t="str">
        <f>INDEX('Crosswalk Particulates'!$B:$B,MATCH('2017 EPA Data'!A43,'Crosswalk Particulates'!$A:$A,0))</f>
        <v>Transportation Sector</v>
      </c>
      <c r="G43" s="38" t="str">
        <f>INDEX('Crosswalk Particulates'!$E:$E,MATCH('2017 EPA Data'!$B43,'Crosswalk Particulates'!$D:$D,0))</f>
        <v>CO</v>
      </c>
      <c r="H43" s="45">
        <f t="shared" si="0"/>
        <v>488413422721.37604</v>
      </c>
    </row>
    <row r="44" spans="1:8" s="31" customFormat="1">
      <c r="A44" t="s">
        <v>2474</v>
      </c>
      <c r="B44" t="s">
        <v>2514</v>
      </c>
      <c r="C44" t="s">
        <v>2384</v>
      </c>
      <c r="D44">
        <v>531380</v>
      </c>
      <c r="E44" t="s">
        <v>2407</v>
      </c>
      <c r="F44" s="34" t="str">
        <f>INDEX('Crosswalk Particulates'!$B:$B,MATCH('2017 EPA Data'!A44,'Crosswalk Particulates'!$A:$A,0))</f>
        <v>Other-EPA</v>
      </c>
      <c r="G44" s="38">
        <f>INDEX('Crosswalk Particulates'!$E:$E,MATCH('2017 EPA Data'!$B44,'Crosswalk Particulates'!$D:$D,0))</f>
        <v>0</v>
      </c>
      <c r="H44" s="45">
        <f t="shared" si="0"/>
        <v>482060400431.8205</v>
      </c>
    </row>
    <row r="45" spans="1:8" s="31" customFormat="1">
      <c r="A45" t="s">
        <v>2434</v>
      </c>
      <c r="B45" t="s">
        <v>2475</v>
      </c>
      <c r="C45" t="s">
        <v>2442</v>
      </c>
      <c r="D45">
        <v>488914</v>
      </c>
      <c r="E45" t="s">
        <v>2407</v>
      </c>
      <c r="F45" s="34" t="str">
        <f>INDEX('Crosswalk Particulates'!$B:$B,MATCH('2017 EPA Data'!A45,'Crosswalk Particulates'!$A:$A,0))</f>
        <v>Residential Buildings Sector</v>
      </c>
      <c r="G45" s="38" t="str">
        <f>INDEX('Crosswalk Particulates'!$E:$E,MATCH('2017 EPA Data'!$B45,'Crosswalk Particulates'!$D:$D,0))</f>
        <v>PM10</v>
      </c>
      <c r="H45" s="45">
        <f t="shared" si="0"/>
        <v>443535847447.63275</v>
      </c>
    </row>
    <row r="46" spans="1:8" s="31" customFormat="1">
      <c r="A46" t="s">
        <v>2434</v>
      </c>
      <c r="B46" t="s">
        <v>2495</v>
      </c>
      <c r="C46" t="s">
        <v>2442</v>
      </c>
      <c r="D46">
        <v>485077</v>
      </c>
      <c r="E46" t="s">
        <v>2407</v>
      </c>
      <c r="F46" s="34" t="str">
        <f>INDEX('Crosswalk Particulates'!$B:$B,MATCH('2017 EPA Data'!A46,'Crosswalk Particulates'!$A:$A,0))</f>
        <v>Residential Buildings Sector</v>
      </c>
      <c r="G46" s="38" t="str">
        <f>INDEX('Crosswalk Particulates'!$E:$E,MATCH('2017 EPA Data'!$B46,'Crosswalk Particulates'!$D:$D,0))</f>
        <v>PM25</v>
      </c>
      <c r="H46" s="45">
        <f t="shared" si="0"/>
        <v>440054975460.6236</v>
      </c>
    </row>
    <row r="47" spans="1:8" s="31" customFormat="1">
      <c r="A47" t="s">
        <v>2454</v>
      </c>
      <c r="B47" t="s">
        <v>2494</v>
      </c>
      <c r="C47" t="s">
        <v>2442</v>
      </c>
      <c r="D47">
        <v>462507</v>
      </c>
      <c r="E47" t="s">
        <v>2407</v>
      </c>
      <c r="F47" s="34" t="str">
        <f>INDEX('Crosswalk Particulates'!$B:$B,MATCH('2017 EPA Data'!A47,'Crosswalk Particulates'!$A:$A,0))</f>
        <v>Transportation Sector</v>
      </c>
      <c r="G47" s="38" t="str">
        <f>INDEX('Crosswalk Particulates'!$E:$E,MATCH('2017 EPA Data'!$B47,'Crosswalk Particulates'!$D:$D,0))</f>
        <v>NOX</v>
      </c>
      <c r="H47" s="45">
        <f t="shared" si="0"/>
        <v>419579791528.69885</v>
      </c>
    </row>
    <row r="48" spans="1:8" s="31" customFormat="1">
      <c r="A48" t="s">
        <v>2434</v>
      </c>
      <c r="B48" t="s">
        <v>2441</v>
      </c>
      <c r="C48" t="s">
        <v>2442</v>
      </c>
      <c r="D48">
        <v>459848</v>
      </c>
      <c r="E48" t="s">
        <v>2407</v>
      </c>
      <c r="F48" s="34" t="str">
        <f>INDEX('Crosswalk Particulates'!$B:$B,MATCH('2017 EPA Data'!A48,'Crosswalk Particulates'!$A:$A,0))</f>
        <v>Residential Buildings Sector</v>
      </c>
      <c r="G48" s="38" t="str">
        <f>INDEX('Crosswalk Particulates'!$E:$E,MATCH('2017 EPA Data'!$B48,'Crosswalk Particulates'!$D:$D,0))</f>
        <v>VOC</v>
      </c>
      <c r="H48" s="45">
        <f t="shared" si="0"/>
        <v>417167584436.32013</v>
      </c>
    </row>
    <row r="49" spans="1:8" s="31" customFormat="1">
      <c r="A49" t="s">
        <v>2414</v>
      </c>
      <c r="B49" t="s">
        <v>2518</v>
      </c>
      <c r="C49" t="s">
        <v>2384</v>
      </c>
      <c r="D49">
        <v>413897</v>
      </c>
      <c r="E49" t="s">
        <v>2407</v>
      </c>
      <c r="F49" s="34" t="str">
        <f>INDEX('Crosswalk Particulates'!$B:$B,MATCH('2017 EPA Data'!A49,'Crosswalk Particulates'!$A:$A,0))</f>
        <v>Other-EPA</v>
      </c>
      <c r="G49" s="38" t="str">
        <f>INDEX('Crosswalk Particulates'!$E:$E,MATCH('2017 EPA Data'!$B49,'Crosswalk Particulates'!$D:$D,0))</f>
        <v>OC</v>
      </c>
      <c r="H49" s="45">
        <f t="shared" si="0"/>
        <v>375481488873.36597</v>
      </c>
    </row>
    <row r="50" spans="1:8" s="31" customFormat="1">
      <c r="A50" t="s">
        <v>2432</v>
      </c>
      <c r="B50" t="s">
        <v>2441</v>
      </c>
      <c r="C50" t="s">
        <v>2442</v>
      </c>
      <c r="D50">
        <v>380978</v>
      </c>
      <c r="E50" t="s">
        <v>2407</v>
      </c>
      <c r="F50" s="34" t="str">
        <f>INDEX('Crosswalk Particulates'!$B:$B,MATCH('2017 EPA Data'!A50,'Crosswalk Particulates'!$A:$A,0))</f>
        <v>process-other-industry</v>
      </c>
      <c r="G50" s="38" t="str">
        <f>INDEX('Crosswalk Particulates'!$E:$E,MATCH('2017 EPA Data'!$B50,'Crosswalk Particulates'!$D:$D,0))</f>
        <v>VOC</v>
      </c>
      <c r="H50" s="45">
        <f t="shared" si="0"/>
        <v>345617838901.94232</v>
      </c>
    </row>
    <row r="51" spans="1:8" s="31" customFormat="1">
      <c r="A51" t="s">
        <v>2531</v>
      </c>
      <c r="B51" t="s">
        <v>2475</v>
      </c>
      <c r="C51" t="s">
        <v>2442</v>
      </c>
      <c r="D51">
        <v>369243</v>
      </c>
      <c r="E51" t="s">
        <v>2407</v>
      </c>
      <c r="F51" s="34" t="str">
        <f>INDEX('Crosswalk Particulates'!$B:$B,MATCH('2017 EPA Data'!A51,'Crosswalk Particulates'!$A:$A,0))</f>
        <v>process-mining-industry</v>
      </c>
      <c r="G51" s="38" t="str">
        <f>INDEX('Crosswalk Particulates'!$E:$E,MATCH('2017 EPA Data'!$B51,'Crosswalk Particulates'!$D:$D,0))</f>
        <v>PM10</v>
      </c>
      <c r="H51" s="45">
        <f t="shared" si="0"/>
        <v>334972013317.48785</v>
      </c>
    </row>
    <row r="52" spans="1:8" s="31" customFormat="1">
      <c r="A52" t="s">
        <v>2436</v>
      </c>
      <c r="B52" t="s">
        <v>2445</v>
      </c>
      <c r="C52" t="s">
        <v>2442</v>
      </c>
      <c r="D52">
        <v>345470</v>
      </c>
      <c r="E52" t="s">
        <v>2407</v>
      </c>
      <c r="F52" s="34" t="str">
        <f>INDEX('Crosswalk Particulates'!$B:$B,MATCH('2017 EPA Data'!A52,'Crosswalk Particulates'!$A:$A,0))</f>
        <v>industry-fuel-natural gas</v>
      </c>
      <c r="G52" s="38" t="str">
        <f>INDEX('Crosswalk Particulates'!$E:$E,MATCH('2017 EPA Data'!$B52,'Crosswalk Particulates'!$D:$D,0))</f>
        <v>CO</v>
      </c>
      <c r="H52" s="45">
        <f t="shared" si="0"/>
        <v>313405484845.46094</v>
      </c>
    </row>
    <row r="53" spans="1:8" s="31" customFormat="1">
      <c r="A53" t="s">
        <v>2431</v>
      </c>
      <c r="B53" t="s">
        <v>2441</v>
      </c>
      <c r="C53" t="s">
        <v>2442</v>
      </c>
      <c r="D53">
        <v>336647</v>
      </c>
      <c r="E53" t="s">
        <v>2407</v>
      </c>
      <c r="F53" s="34" t="str">
        <f>INDEX('Crosswalk Particulates'!$B:$B,MATCH('2017 EPA Data'!A53,'Crosswalk Particulates'!$A:$A,0))</f>
        <v>process-other-industry</v>
      </c>
      <c r="G53" s="38" t="str">
        <f>INDEX('Crosswalk Particulates'!$E:$E,MATCH('2017 EPA Data'!$B53,'Crosswalk Particulates'!$D:$D,0))</f>
        <v>VOC</v>
      </c>
      <c r="H53" s="45">
        <f t="shared" si="0"/>
        <v>305401384365.55963</v>
      </c>
    </row>
    <row r="54" spans="1:8" s="31" customFormat="1">
      <c r="A54" t="s">
        <v>2485</v>
      </c>
      <c r="B54" t="s">
        <v>2445</v>
      </c>
      <c r="C54" t="s">
        <v>2442</v>
      </c>
      <c r="D54">
        <v>330050</v>
      </c>
      <c r="E54" t="s">
        <v>2407</v>
      </c>
      <c r="F54" s="34" t="str">
        <f>INDEX('Crosswalk Particulates'!$B:$B,MATCH('2017 EPA Data'!A54,'Crosswalk Particulates'!$A:$A,0))</f>
        <v>industry-fuel-biomass</v>
      </c>
      <c r="G54" s="38" t="str">
        <f>INDEX('Crosswalk Particulates'!$E:$E,MATCH('2017 EPA Data'!$B54,'Crosswalk Particulates'!$D:$D,0))</f>
        <v>CO</v>
      </c>
      <c r="H54" s="45">
        <f t="shared" si="0"/>
        <v>299416679518.46576</v>
      </c>
    </row>
    <row r="55" spans="1:8" s="31" customFormat="1">
      <c r="A55" t="s">
        <v>2426</v>
      </c>
      <c r="B55" t="s">
        <v>2445</v>
      </c>
      <c r="C55" t="s">
        <v>2442</v>
      </c>
      <c r="D55">
        <v>327247</v>
      </c>
      <c r="E55" t="s">
        <v>2407</v>
      </c>
      <c r="F55" s="34" t="str">
        <f>INDEX('Crosswalk Particulates'!$B:$B,MATCH('2017 EPA Data'!A55,'Crosswalk Particulates'!$A:$A,0))</f>
        <v>Transportation Sector</v>
      </c>
      <c r="G55" s="38" t="str">
        <f>INDEX('Crosswalk Particulates'!$E:$E,MATCH('2017 EPA Data'!$B55,'Crosswalk Particulates'!$D:$D,0))</f>
        <v>CO</v>
      </c>
      <c r="H55" s="45">
        <f t="shared" si="0"/>
        <v>296873837668.16956</v>
      </c>
    </row>
    <row r="56" spans="1:8" s="31" customFormat="1">
      <c r="A56" t="s">
        <v>2470</v>
      </c>
      <c r="B56" t="s">
        <v>2441</v>
      </c>
      <c r="C56" t="s">
        <v>2442</v>
      </c>
      <c r="D56">
        <v>324975</v>
      </c>
      <c r="E56" t="s">
        <v>2407</v>
      </c>
      <c r="F56" s="34" t="str">
        <f>INDEX('Crosswalk Particulates'!$B:$B,MATCH('2017 EPA Data'!A56,'Crosswalk Particulates'!$A:$A,0))</f>
        <v>process-other-industry</v>
      </c>
      <c r="G56" s="38" t="str">
        <f>INDEX('Crosswalk Particulates'!$E:$E,MATCH('2017 EPA Data'!$B56,'Crosswalk Particulates'!$D:$D,0))</f>
        <v>VOC</v>
      </c>
      <c r="H56" s="45">
        <f t="shared" si="0"/>
        <v>294812711487.69409</v>
      </c>
    </row>
    <row r="57" spans="1:8" s="31" customFormat="1">
      <c r="A57" t="s">
        <v>2411</v>
      </c>
      <c r="B57" t="s">
        <v>2490</v>
      </c>
      <c r="C57" t="s">
        <v>2442</v>
      </c>
      <c r="D57">
        <v>321482</v>
      </c>
      <c r="E57" t="s">
        <v>2407</v>
      </c>
      <c r="F57" s="34" t="str">
        <f>INDEX('Crosswalk Particulates'!$B:$B,MATCH('2017 EPA Data'!A57,'Crosswalk Particulates'!$A:$A,0))</f>
        <v>Other-EPA</v>
      </c>
      <c r="G57" s="38">
        <f>INDEX('Crosswalk Particulates'!$E:$E,MATCH('2017 EPA Data'!$B57,'Crosswalk Particulates'!$D:$D,0))</f>
        <v>0</v>
      </c>
      <c r="H57" s="45">
        <f t="shared" si="0"/>
        <v>291643911422.37671</v>
      </c>
    </row>
    <row r="58" spans="1:8" s="31" customFormat="1">
      <c r="A58" t="s">
        <v>2414</v>
      </c>
      <c r="B58" t="s">
        <v>2514</v>
      </c>
      <c r="C58" t="s">
        <v>2384</v>
      </c>
      <c r="D58">
        <v>321452</v>
      </c>
      <c r="E58" t="s">
        <v>2407</v>
      </c>
      <c r="F58" s="34" t="str">
        <f>INDEX('Crosswalk Particulates'!$B:$B,MATCH('2017 EPA Data'!A58,'Crosswalk Particulates'!$A:$A,0))</f>
        <v>Other-EPA</v>
      </c>
      <c r="G58" s="38">
        <f>INDEX('Crosswalk Particulates'!$E:$E,MATCH('2017 EPA Data'!$B58,'Crosswalk Particulates'!$D:$D,0))</f>
        <v>0</v>
      </c>
      <c r="H58" s="45">
        <f t="shared" si="0"/>
        <v>291616695847.81055</v>
      </c>
    </row>
    <row r="59" spans="1:8" s="31" customFormat="1">
      <c r="A59" t="s">
        <v>2419</v>
      </c>
      <c r="B59" t="s">
        <v>2445</v>
      </c>
      <c r="C59" t="s">
        <v>2442</v>
      </c>
      <c r="D59">
        <v>300416</v>
      </c>
      <c r="E59" t="s">
        <v>2407</v>
      </c>
      <c r="F59" s="34" t="str">
        <f>INDEX('Crosswalk Particulates'!$B:$B,MATCH('2017 EPA Data'!A59,'Crosswalk Particulates'!$A:$A,0))</f>
        <v>Other-EPA</v>
      </c>
      <c r="G59" s="38" t="str">
        <f>INDEX('Crosswalk Particulates'!$E:$E,MATCH('2017 EPA Data'!$B59,'Crosswalk Particulates'!$D:$D,0))</f>
        <v>CO</v>
      </c>
      <c r="H59" s="45">
        <f t="shared" si="0"/>
        <v>272533134962.0343</v>
      </c>
    </row>
    <row r="60" spans="1:8" s="31" customFormat="1">
      <c r="A60" t="s">
        <v>2450</v>
      </c>
      <c r="B60" t="s">
        <v>2445</v>
      </c>
      <c r="C60" t="s">
        <v>2442</v>
      </c>
      <c r="D60">
        <v>268220</v>
      </c>
      <c r="E60" t="s">
        <v>2407</v>
      </c>
      <c r="F60" s="34" t="str">
        <f>INDEX('Crosswalk Particulates'!$B:$B,MATCH('2017 EPA Data'!A60,'Crosswalk Particulates'!$A:$A,0))</f>
        <v>Electricity Sector</v>
      </c>
      <c r="G60" s="38" t="str">
        <f>INDEX('Crosswalk Particulates'!$E:$E,MATCH('2017 EPA Data'!$B60,'Crosswalk Particulates'!$D:$D,0))</f>
        <v>CO</v>
      </c>
      <c r="H60" s="45">
        <f t="shared" si="0"/>
        <v>243325380337.65457</v>
      </c>
    </row>
    <row r="61" spans="1:8" s="31" customFormat="1">
      <c r="A61" t="s">
        <v>2434</v>
      </c>
      <c r="B61" t="s">
        <v>2518</v>
      </c>
      <c r="C61" t="s">
        <v>2384</v>
      </c>
      <c r="D61">
        <v>256192</v>
      </c>
      <c r="E61" t="s">
        <v>2407</v>
      </c>
      <c r="F61" s="34" t="str">
        <f>INDEX('Crosswalk Particulates'!$B:$B,MATCH('2017 EPA Data'!A61,'Crosswalk Particulates'!$A:$A,0))</f>
        <v>Residential Buildings Sector</v>
      </c>
      <c r="G61" s="38" t="str">
        <f>INDEX('Crosswalk Particulates'!$E:$E,MATCH('2017 EPA Data'!$B61,'Crosswalk Particulates'!$D:$D,0))</f>
        <v>OC</v>
      </c>
      <c r="H61" s="45">
        <f t="shared" si="0"/>
        <v>232413749308.27084</v>
      </c>
    </row>
    <row r="62" spans="1:8" s="31" customFormat="1">
      <c r="A62" t="s">
        <v>2444</v>
      </c>
      <c r="B62" t="s">
        <v>2475</v>
      </c>
      <c r="C62" t="s">
        <v>2442</v>
      </c>
      <c r="D62">
        <v>253018</v>
      </c>
      <c r="E62" t="s">
        <v>2407</v>
      </c>
      <c r="F62" s="34" t="str">
        <f>INDEX('Crosswalk Particulates'!$B:$B,MATCH('2017 EPA Data'!A62,'Crosswalk Particulates'!$A:$A,0))</f>
        <v>process-waste-industry</v>
      </c>
      <c r="G62" s="38" t="str">
        <f>INDEX('Crosswalk Particulates'!$E:$E,MATCH('2017 EPA Data'!$B62,'Crosswalk Particulates'!$D:$D,0))</f>
        <v>PM10</v>
      </c>
      <c r="H62" s="45">
        <f t="shared" si="0"/>
        <v>229534341519.17337</v>
      </c>
    </row>
    <row r="63" spans="1:8" s="31" customFormat="1">
      <c r="A63" t="s">
        <v>2411</v>
      </c>
      <c r="B63" t="s">
        <v>2494</v>
      </c>
      <c r="C63" t="s">
        <v>2442</v>
      </c>
      <c r="D63">
        <v>246135</v>
      </c>
      <c r="E63" t="s">
        <v>2407</v>
      </c>
      <c r="F63" s="34" t="str">
        <f>INDEX('Crosswalk Particulates'!$B:$B,MATCH('2017 EPA Data'!A63,'Crosswalk Particulates'!$A:$A,0))</f>
        <v>Other-EPA</v>
      </c>
      <c r="G63" s="38" t="str">
        <f>INDEX('Crosswalk Particulates'!$E:$E,MATCH('2017 EPA Data'!$B63,'Crosswalk Particulates'!$D:$D,0))</f>
        <v>NOX</v>
      </c>
      <c r="H63" s="45">
        <f t="shared" si="0"/>
        <v>223290181527.88239</v>
      </c>
    </row>
    <row r="64" spans="1:8" s="31" customFormat="1">
      <c r="A64" t="s">
        <v>2488</v>
      </c>
      <c r="B64" t="s">
        <v>2494</v>
      </c>
      <c r="C64" t="s">
        <v>2442</v>
      </c>
      <c r="D64">
        <v>240086</v>
      </c>
      <c r="E64" t="s">
        <v>2407</v>
      </c>
      <c r="F64" s="34" t="str">
        <f>INDEX('Crosswalk Particulates'!$B:$B,MATCH('2017 EPA Data'!A64,'Crosswalk Particulates'!$A:$A,0))</f>
        <v>Transportation Sector</v>
      </c>
      <c r="G64" s="38" t="str">
        <f>INDEX('Crosswalk Particulates'!$E:$E,MATCH('2017 EPA Data'!$B64,'Crosswalk Particulates'!$D:$D,0))</f>
        <v>NOX</v>
      </c>
      <c r="H64" s="45">
        <f t="shared" si="0"/>
        <v>217802614509.53003</v>
      </c>
    </row>
    <row r="65" spans="1:8" s="31" customFormat="1">
      <c r="A65" t="s">
        <v>2444</v>
      </c>
      <c r="B65" t="s">
        <v>2495</v>
      </c>
      <c r="C65" t="s">
        <v>2442</v>
      </c>
      <c r="D65">
        <v>227393</v>
      </c>
      <c r="E65" t="s">
        <v>2407</v>
      </c>
      <c r="F65" s="34" t="str">
        <f>INDEX('Crosswalk Particulates'!$B:$B,MATCH('2017 EPA Data'!A65,'Crosswalk Particulates'!$A:$A,0))</f>
        <v>process-waste-industry</v>
      </c>
      <c r="G65" s="38" t="str">
        <f>INDEX('Crosswalk Particulates'!$E:$E,MATCH('2017 EPA Data'!$B65,'Crosswalk Particulates'!$D:$D,0))</f>
        <v>PM25</v>
      </c>
      <c r="H65" s="45">
        <f t="shared" si="0"/>
        <v>206287704910.59686</v>
      </c>
    </row>
    <row r="66" spans="1:8" s="31" customFormat="1">
      <c r="A66" t="s">
        <v>2485</v>
      </c>
      <c r="B66" t="s">
        <v>2475</v>
      </c>
      <c r="C66" t="s">
        <v>2442</v>
      </c>
      <c r="D66">
        <v>226044</v>
      </c>
      <c r="E66" t="s">
        <v>2407</v>
      </c>
      <c r="F66" s="34" t="str">
        <f>INDEX('Crosswalk Particulates'!$B:$B,MATCH('2017 EPA Data'!A66,'Crosswalk Particulates'!$A:$A,0))</f>
        <v>industry-fuel-biomass</v>
      </c>
      <c r="G66" s="38" t="str">
        <f>INDEX('Crosswalk Particulates'!$E:$E,MATCH('2017 EPA Data'!$B66,'Crosswalk Particulates'!$D:$D,0))</f>
        <v>PM10</v>
      </c>
      <c r="H66" s="45">
        <f t="shared" si="0"/>
        <v>205063911240.93948</v>
      </c>
    </row>
    <row r="67" spans="1:8" s="31" customFormat="1">
      <c r="A67" t="s">
        <v>2437</v>
      </c>
      <c r="B67" t="s">
        <v>2441</v>
      </c>
      <c r="C67" t="s">
        <v>2442</v>
      </c>
      <c r="D67">
        <v>215767</v>
      </c>
      <c r="E67" t="s">
        <v>2407</v>
      </c>
      <c r="F67" s="34" t="str">
        <f>INDEX('Crosswalk Particulates'!$B:$B,MATCH('2017 EPA Data'!A67,'Crosswalk Particulates'!$A:$A,0))</f>
        <v>process-agriculture-industry</v>
      </c>
      <c r="G67" s="38" t="str">
        <f>INDEX('Crosswalk Particulates'!$E:$E,MATCH('2017 EPA Data'!$B67,'Crosswalk Particulates'!$D:$D,0))</f>
        <v>VOC</v>
      </c>
      <c r="H67" s="45">
        <f t="shared" si="0"/>
        <v>195740762580.39938</v>
      </c>
    </row>
    <row r="68" spans="1:8" s="31" customFormat="1">
      <c r="A68" t="s">
        <v>2515</v>
      </c>
      <c r="B68" t="s">
        <v>2494</v>
      </c>
      <c r="C68" t="s">
        <v>2442</v>
      </c>
      <c r="D68">
        <v>215690</v>
      </c>
      <c r="E68" t="s">
        <v>2407</v>
      </c>
      <c r="F68" s="34" t="str">
        <f>INDEX('Crosswalk Particulates'!$B:$B,MATCH('2017 EPA Data'!A68,'Crosswalk Particulates'!$A:$A,0))</f>
        <v>Residential Buildings Sector</v>
      </c>
      <c r="G68" s="38" t="str">
        <f>INDEX('Crosswalk Particulates'!$E:$E,MATCH('2017 EPA Data'!$B68,'Crosswalk Particulates'!$D:$D,0))</f>
        <v>NOX</v>
      </c>
      <c r="H68" s="45">
        <f t="shared" ref="H68:H131" si="1">IF(E68="TON",D68/metricton_to_shortton,0)*10^6</f>
        <v>195670909272.34625</v>
      </c>
    </row>
    <row r="69" spans="1:8" s="31" customFormat="1">
      <c r="A69" t="s">
        <v>2448</v>
      </c>
      <c r="B69" t="s">
        <v>2445</v>
      </c>
      <c r="C69" t="s">
        <v>2442</v>
      </c>
      <c r="D69">
        <v>211871</v>
      </c>
      <c r="E69" t="s">
        <v>2407</v>
      </c>
      <c r="F69" s="34" t="str">
        <f>INDEX('Crosswalk Particulates'!$B:$B,MATCH('2017 EPA Data'!A69,'Crosswalk Particulates'!$A:$A,0))</f>
        <v>Other-EPA</v>
      </c>
      <c r="G69" s="38" t="str">
        <f>INDEX('Crosswalk Particulates'!$E:$E,MATCH('2017 EPA Data'!$B69,'Crosswalk Particulates'!$D:$D,0))</f>
        <v>CO</v>
      </c>
      <c r="H69" s="45">
        <f t="shared" si="1"/>
        <v>192206366630.07687</v>
      </c>
    </row>
    <row r="70" spans="1:8" s="31" customFormat="1">
      <c r="A70" t="s">
        <v>2486</v>
      </c>
      <c r="B70" t="s">
        <v>2475</v>
      </c>
      <c r="C70" t="s">
        <v>2442</v>
      </c>
      <c r="D70">
        <v>201585</v>
      </c>
      <c r="E70" t="s">
        <v>2407</v>
      </c>
      <c r="F70" s="34" t="str">
        <f>INDEX('Crosswalk Particulates'!$B:$B,MATCH('2017 EPA Data'!A70,'Crosswalk Particulates'!$A:$A,0))</f>
        <v>Commercial Buildings Sector</v>
      </c>
      <c r="G70" s="38" t="str">
        <f>INDEX('Crosswalk Particulates'!$E:$E,MATCH('2017 EPA Data'!$B70,'Crosswalk Particulates'!$D:$D,0))</f>
        <v>PM10</v>
      </c>
      <c r="H70" s="45">
        <f t="shared" si="1"/>
        <v>182875053297.1669</v>
      </c>
    </row>
    <row r="71" spans="1:8" s="31" customFormat="1">
      <c r="A71" t="s">
        <v>2435</v>
      </c>
      <c r="B71" t="s">
        <v>2441</v>
      </c>
      <c r="C71" t="s">
        <v>2442</v>
      </c>
      <c r="D71">
        <v>201297</v>
      </c>
      <c r="E71" t="s">
        <v>2407</v>
      </c>
      <c r="F71" s="34" t="str">
        <f>INDEX('Crosswalk Particulates'!$B:$B,MATCH('2017 EPA Data'!A71,'Crosswalk Particulates'!$A:$A,0))</f>
        <v>process-other-industry</v>
      </c>
      <c r="G71" s="38" t="str">
        <f>INDEX('Crosswalk Particulates'!$E:$E,MATCH('2017 EPA Data'!$B71,'Crosswalk Particulates'!$D:$D,0))</f>
        <v>VOC</v>
      </c>
      <c r="H71" s="45">
        <f t="shared" si="1"/>
        <v>182613783781.33194</v>
      </c>
    </row>
    <row r="72" spans="1:8" s="31" customFormat="1">
      <c r="A72" t="s">
        <v>2504</v>
      </c>
      <c r="B72" t="s">
        <v>2445</v>
      </c>
      <c r="C72" t="s">
        <v>2442</v>
      </c>
      <c r="D72">
        <v>199513</v>
      </c>
      <c r="E72" t="s">
        <v>2407</v>
      </c>
      <c r="F72" s="34" t="str">
        <f>INDEX('Crosswalk Particulates'!$B:$B,MATCH('2017 EPA Data'!A72,'Crosswalk Particulates'!$A:$A,0))</f>
        <v>process-iron and steel-industry</v>
      </c>
      <c r="G72" s="38" t="str">
        <f>INDEX('Crosswalk Particulates'!$E:$E,MATCH('2017 EPA Data'!$B72,'Crosswalk Particulates'!$D:$D,0))</f>
        <v>CO</v>
      </c>
      <c r="H72" s="45">
        <f t="shared" si="1"/>
        <v>180995364280.46558</v>
      </c>
    </row>
    <row r="73" spans="1:8" s="31" customFormat="1">
      <c r="A73" t="s">
        <v>2434</v>
      </c>
      <c r="B73" t="s">
        <v>2514</v>
      </c>
      <c r="C73" t="s">
        <v>2384</v>
      </c>
      <c r="D73">
        <v>198873</v>
      </c>
      <c r="E73" t="s">
        <v>2407</v>
      </c>
      <c r="F73" s="34" t="str">
        <f>INDEX('Crosswalk Particulates'!$B:$B,MATCH('2017 EPA Data'!A73,'Crosswalk Particulates'!$A:$A,0))</f>
        <v>Residential Buildings Sector</v>
      </c>
      <c r="G73" s="38">
        <f>INDEX('Crosswalk Particulates'!$E:$E,MATCH('2017 EPA Data'!$B73,'Crosswalk Particulates'!$D:$D,0))</f>
        <v>0</v>
      </c>
      <c r="H73" s="45">
        <f t="shared" si="1"/>
        <v>180414765356.38797</v>
      </c>
    </row>
    <row r="74" spans="1:8" s="31" customFormat="1">
      <c r="A74" t="s">
        <v>2485</v>
      </c>
      <c r="B74" t="s">
        <v>2495</v>
      </c>
      <c r="C74" t="s">
        <v>2442</v>
      </c>
      <c r="D74">
        <v>195337</v>
      </c>
      <c r="E74" t="s">
        <v>2407</v>
      </c>
      <c r="F74" s="34" t="str">
        <f>INDEX('Crosswalk Particulates'!$B:$B,MATCH('2017 EPA Data'!A74,'Crosswalk Particulates'!$A:$A,0))</f>
        <v>industry-fuel-biomass</v>
      </c>
      <c r="G74" s="38" t="str">
        <f>INDEX('Crosswalk Particulates'!$E:$E,MATCH('2017 EPA Data'!$B74,'Crosswalk Particulates'!$D:$D,0))</f>
        <v>PM25</v>
      </c>
      <c r="H74" s="45">
        <f t="shared" si="1"/>
        <v>177206956300.8591</v>
      </c>
    </row>
    <row r="75" spans="1:8" s="31" customFormat="1">
      <c r="A75" t="s">
        <v>2511</v>
      </c>
      <c r="B75" t="s">
        <v>2495</v>
      </c>
      <c r="C75" t="s">
        <v>2442</v>
      </c>
      <c r="D75">
        <v>194060</v>
      </c>
      <c r="E75" t="s">
        <v>2407</v>
      </c>
      <c r="F75" s="34" t="str">
        <f>INDEX('Crosswalk Particulates'!$B:$B,MATCH('2017 EPA Data'!A75,'Crosswalk Particulates'!$A:$A,0))</f>
        <v>Other-EPA</v>
      </c>
      <c r="G75" s="38" t="str">
        <f>INDEX('Crosswalk Particulates'!$E:$E,MATCH('2017 EPA Data'!$B75,'Crosswalk Particulates'!$D:$D,0))</f>
        <v>PM25</v>
      </c>
      <c r="H75" s="45">
        <f t="shared" si="1"/>
        <v>176048480010.16049</v>
      </c>
    </row>
    <row r="76" spans="1:8" s="31" customFormat="1">
      <c r="A76" t="s">
        <v>2405</v>
      </c>
      <c r="B76" t="s">
        <v>2441</v>
      </c>
      <c r="C76" t="s">
        <v>2442</v>
      </c>
      <c r="D76">
        <v>192533</v>
      </c>
      <c r="E76" t="s">
        <v>2407</v>
      </c>
      <c r="F76" s="34" t="str">
        <f>INDEX('Crosswalk Particulates'!$B:$B,MATCH('2017 EPA Data'!A76,'Crosswalk Particulates'!$A:$A,0))</f>
        <v>process-other-industry</v>
      </c>
      <c r="G76" s="38" t="str">
        <f>INDEX('Crosswalk Particulates'!$E:$E,MATCH('2017 EPA Data'!$B76,'Crosswalk Particulates'!$D:$D,0))</f>
        <v>VOC</v>
      </c>
      <c r="H76" s="45">
        <f t="shared" si="1"/>
        <v>174663207264.74408</v>
      </c>
    </row>
    <row r="77" spans="1:8" s="31" customFormat="1">
      <c r="A77" t="s">
        <v>2444</v>
      </c>
      <c r="B77" t="s">
        <v>2441</v>
      </c>
      <c r="C77" t="s">
        <v>2442</v>
      </c>
      <c r="D77">
        <v>190690</v>
      </c>
      <c r="E77" t="s">
        <v>2407</v>
      </c>
      <c r="F77" s="34" t="str">
        <f>INDEX('Crosswalk Particulates'!$B:$B,MATCH('2017 EPA Data'!A77,'Crosswalk Particulates'!$A:$A,0))</f>
        <v>process-waste-industry</v>
      </c>
      <c r="G77" s="38" t="str">
        <f>INDEX('Crosswalk Particulates'!$E:$E,MATCH('2017 EPA Data'!$B77,'Crosswalk Particulates'!$D:$D,0))</f>
        <v>VOC</v>
      </c>
      <c r="H77" s="45">
        <f t="shared" si="1"/>
        <v>172991263800.56427</v>
      </c>
    </row>
    <row r="78" spans="1:8" s="31" customFormat="1">
      <c r="A78" t="s">
        <v>2471</v>
      </c>
      <c r="B78" t="s">
        <v>2441</v>
      </c>
      <c r="C78" t="s">
        <v>2442</v>
      </c>
      <c r="D78">
        <v>189246</v>
      </c>
      <c r="E78" t="s">
        <v>2407</v>
      </c>
      <c r="F78" s="34" t="str">
        <f>INDEX('Crosswalk Particulates'!$B:$B,MATCH('2017 EPA Data'!A78,'Crosswalk Particulates'!$A:$A,0))</f>
        <v>process-other-industry</v>
      </c>
      <c r="G78" s="38" t="str">
        <f>INDEX('Crosswalk Particulates'!$E:$E,MATCH('2017 EPA Data'!$B78,'Crosswalk Particulates'!$D:$D,0))</f>
        <v>VOC</v>
      </c>
      <c r="H78" s="45">
        <f t="shared" si="1"/>
        <v>171681287478.11417</v>
      </c>
    </row>
    <row r="79" spans="1:8" s="31" customFormat="1">
      <c r="A79" t="s">
        <v>2486</v>
      </c>
      <c r="B79" t="s">
        <v>2495</v>
      </c>
      <c r="C79" t="s">
        <v>2442</v>
      </c>
      <c r="D79">
        <v>187820</v>
      </c>
      <c r="E79" t="s">
        <v>2407</v>
      </c>
      <c r="F79" s="34" t="str">
        <f>INDEX('Crosswalk Particulates'!$B:$B,MATCH('2017 EPA Data'!A79,'Crosswalk Particulates'!$A:$A,0))</f>
        <v>Commercial Buildings Sector</v>
      </c>
      <c r="G79" s="38" t="str">
        <f>INDEX('Crosswalk Particulates'!$E:$E,MATCH('2017 EPA Data'!$B79,'Crosswalk Particulates'!$D:$D,0))</f>
        <v>PM25</v>
      </c>
      <c r="H79" s="45">
        <f t="shared" si="1"/>
        <v>170387640500.40372</v>
      </c>
    </row>
    <row r="80" spans="1:8" s="31" customFormat="1">
      <c r="A80" t="s">
        <v>2417</v>
      </c>
      <c r="B80" t="s">
        <v>2494</v>
      </c>
      <c r="C80" t="s">
        <v>2442</v>
      </c>
      <c r="D80">
        <v>187448</v>
      </c>
      <c r="E80" t="s">
        <v>2407</v>
      </c>
      <c r="F80" s="34" t="str">
        <f>INDEX('Crosswalk Particulates'!$B:$B,MATCH('2017 EPA Data'!A80,'Crosswalk Particulates'!$A:$A,0))</f>
        <v>Other-EPA</v>
      </c>
      <c r="G80" s="38" t="str">
        <f>INDEX('Crosswalk Particulates'!$E:$E,MATCH('2017 EPA Data'!$B80,'Crosswalk Particulates'!$D:$D,0))</f>
        <v>NOX</v>
      </c>
      <c r="H80" s="45">
        <f t="shared" si="1"/>
        <v>170050167375.7836</v>
      </c>
    </row>
    <row r="81" spans="1:8" s="31" customFormat="1">
      <c r="A81" t="s">
        <v>2430</v>
      </c>
      <c r="B81" t="s">
        <v>2445</v>
      </c>
      <c r="C81" t="s">
        <v>2442</v>
      </c>
      <c r="D81">
        <v>183074</v>
      </c>
      <c r="E81" t="s">
        <v>2407</v>
      </c>
      <c r="F81" s="34" t="str">
        <f>INDEX('Crosswalk Particulates'!$B:$B,MATCH('2017 EPA Data'!A81,'Crosswalk Particulates'!$A:$A,0))</f>
        <v>Transportation Sector</v>
      </c>
      <c r="G81" s="38" t="str">
        <f>INDEX('Crosswalk Particulates'!$E:$E,MATCH('2017 EPA Data'!$B81,'Crosswalk Particulates'!$D:$D,0))</f>
        <v>CO</v>
      </c>
      <c r="H81" s="45">
        <f t="shared" si="1"/>
        <v>166082136604.04062</v>
      </c>
    </row>
    <row r="82" spans="1:8" s="31" customFormat="1">
      <c r="A82" t="s">
        <v>2466</v>
      </c>
      <c r="B82" t="s">
        <v>2494</v>
      </c>
      <c r="C82" t="s">
        <v>2442</v>
      </c>
      <c r="D82">
        <v>177953</v>
      </c>
      <c r="E82" t="s">
        <v>2407</v>
      </c>
      <c r="F82" s="34" t="str">
        <f>INDEX('Crosswalk Particulates'!$B:$B,MATCH('2017 EPA Data'!A82,'Crosswalk Particulates'!$A:$A,0))</f>
        <v>Electricity Sector</v>
      </c>
      <c r="G82" s="38" t="str">
        <f>INDEX('Crosswalk Particulates'!$E:$E,MATCH('2017 EPA Data'!$B82,'Crosswalk Particulates'!$D:$D,0))</f>
        <v>NOX</v>
      </c>
      <c r="H82" s="45">
        <f t="shared" si="1"/>
        <v>161436438025.6008</v>
      </c>
    </row>
    <row r="83" spans="1:8" s="31" customFormat="1">
      <c r="A83" t="s">
        <v>2487</v>
      </c>
      <c r="B83" t="s">
        <v>2445</v>
      </c>
      <c r="C83" t="s">
        <v>2442</v>
      </c>
      <c r="D83">
        <v>174829</v>
      </c>
      <c r="E83" t="s">
        <v>2407</v>
      </c>
      <c r="F83" s="34" t="str">
        <f>INDEX('Crosswalk Particulates'!$B:$B,MATCH('2017 EPA Data'!A83,'Crosswalk Particulates'!$A:$A,0))</f>
        <v>process-other-industry</v>
      </c>
      <c r="G83" s="38" t="str">
        <f>INDEX('Crosswalk Particulates'!$E:$E,MATCH('2017 EPA Data'!$B83,'Crosswalk Particulates'!$D:$D,0))</f>
        <v>CO</v>
      </c>
      <c r="H83" s="45">
        <f t="shared" si="1"/>
        <v>158602389527.4469</v>
      </c>
    </row>
    <row r="84" spans="1:8" s="31" customFormat="1">
      <c r="A84" t="s">
        <v>2511</v>
      </c>
      <c r="B84" t="s">
        <v>2514</v>
      </c>
      <c r="C84" t="s">
        <v>2384</v>
      </c>
      <c r="D84">
        <v>171785</v>
      </c>
      <c r="E84" t="s">
        <v>2407</v>
      </c>
      <c r="F84" s="34" t="str">
        <f>INDEX('Crosswalk Particulates'!$B:$B,MATCH('2017 EPA Data'!A84,'Crosswalk Particulates'!$A:$A,0))</f>
        <v>Other-EPA</v>
      </c>
      <c r="G84" s="38">
        <f>INDEX('Crosswalk Particulates'!$E:$E,MATCH('2017 EPA Data'!$B84,'Crosswalk Particulates'!$D:$D,0))</f>
        <v>0</v>
      </c>
      <c r="H84" s="45">
        <f t="shared" si="1"/>
        <v>155840915894.80273</v>
      </c>
    </row>
    <row r="85" spans="1:8" s="31" customFormat="1">
      <c r="A85" t="s">
        <v>2440</v>
      </c>
      <c r="B85" t="s">
        <v>2441</v>
      </c>
      <c r="C85" t="s">
        <v>2442</v>
      </c>
      <c r="D85">
        <v>170018</v>
      </c>
      <c r="E85" t="s">
        <v>2407</v>
      </c>
      <c r="F85" s="34" t="str">
        <f>INDEX('Crosswalk Particulates'!$B:$B,MATCH('2017 EPA Data'!A85,'Crosswalk Particulates'!$A:$A,0))</f>
        <v>process-other-industry</v>
      </c>
      <c r="G85" s="38" t="str">
        <f>INDEX('Crosswalk Particulates'!$E:$E,MATCH('2017 EPA Data'!$B85,'Crosswalk Particulates'!$D:$D,0))</f>
        <v>VOC</v>
      </c>
      <c r="H85" s="45">
        <f t="shared" si="1"/>
        <v>154237918552.85718</v>
      </c>
    </row>
    <row r="86" spans="1:8" s="31" customFormat="1">
      <c r="A86" t="s">
        <v>2427</v>
      </c>
      <c r="B86" t="s">
        <v>2500</v>
      </c>
      <c r="C86" t="s">
        <v>2442</v>
      </c>
      <c r="D86">
        <v>165325</v>
      </c>
      <c r="E86" t="s">
        <v>2407</v>
      </c>
      <c r="F86" s="34" t="str">
        <f>INDEX('Crosswalk Particulates'!$B:$B,MATCH('2017 EPA Data'!A86,'Crosswalk Particulates'!$A:$A,0))</f>
        <v>process-ngps-industry</v>
      </c>
      <c r="G86" s="38" t="str">
        <f>INDEX('Crosswalk Particulates'!$E:$E,MATCH('2017 EPA Data'!$B86,'Crosswalk Particulates'!$D:$D,0))</f>
        <v>SOx</v>
      </c>
      <c r="H86" s="45">
        <f t="shared" si="1"/>
        <v>149980495504.89429</v>
      </c>
    </row>
    <row r="87" spans="1:8" s="31" customFormat="1">
      <c r="A87" t="s">
        <v>2411</v>
      </c>
      <c r="B87" t="s">
        <v>2600</v>
      </c>
      <c r="C87" t="s">
        <v>2384</v>
      </c>
      <c r="D87">
        <v>149443</v>
      </c>
      <c r="E87" t="s">
        <v>2407</v>
      </c>
      <c r="F87" s="34" t="str">
        <f>INDEX('Crosswalk Particulates'!$B:$B,MATCH('2017 EPA Data'!A87,'Crosswalk Particulates'!$A:$A,0))</f>
        <v>Other-EPA</v>
      </c>
      <c r="G87" s="38" t="str">
        <f>INDEX('Crosswalk Particulates'!$E:$E,MATCH('2017 EPA Data'!$B87,'Crosswalk Particulates'!$D:$D,0))</f>
        <v>BC</v>
      </c>
      <c r="H87" s="45">
        <f t="shared" si="1"/>
        <v>135572570329.58063</v>
      </c>
    </row>
    <row r="88" spans="1:8" s="31" customFormat="1">
      <c r="A88" t="s">
        <v>2414</v>
      </c>
      <c r="B88" t="s">
        <v>2494</v>
      </c>
      <c r="C88" t="s">
        <v>2442</v>
      </c>
      <c r="D88">
        <v>148752</v>
      </c>
      <c r="E88" t="s">
        <v>2407</v>
      </c>
      <c r="F88" s="34" t="str">
        <f>INDEX('Crosswalk Particulates'!$B:$B,MATCH('2017 EPA Data'!A88,'Crosswalk Particulates'!$A:$A,0))</f>
        <v>Other-EPA</v>
      </c>
      <c r="G88" s="38" t="str">
        <f>INDEX('Crosswalk Particulates'!$E:$E,MATCH('2017 EPA Data'!$B88,'Crosswalk Particulates'!$D:$D,0))</f>
        <v>NOX</v>
      </c>
      <c r="H88" s="45">
        <f t="shared" si="1"/>
        <v>134945704928.74057</v>
      </c>
    </row>
    <row r="89" spans="1:8" s="31" customFormat="1">
      <c r="A89" t="s">
        <v>2476</v>
      </c>
      <c r="B89" t="s">
        <v>2490</v>
      </c>
      <c r="C89" t="s">
        <v>2442</v>
      </c>
      <c r="D89">
        <v>145731</v>
      </c>
      <c r="E89" t="s">
        <v>2407</v>
      </c>
      <c r="F89" s="34" t="str">
        <f>INDEX('Crosswalk Particulates'!$B:$B,MATCH('2017 EPA Data'!A89,'Crosswalk Particulates'!$A:$A,0))</f>
        <v>Other-EPA</v>
      </c>
      <c r="G89" s="38">
        <f>INDEX('Crosswalk Particulates'!$E:$E,MATCH('2017 EPA Data'!$B89,'Crosswalk Particulates'!$D:$D,0))</f>
        <v>0</v>
      </c>
      <c r="H89" s="45">
        <f t="shared" si="1"/>
        <v>132205096569.93044</v>
      </c>
    </row>
    <row r="90" spans="1:8" s="31" customFormat="1">
      <c r="A90" t="s">
        <v>2430</v>
      </c>
      <c r="B90" t="s">
        <v>2494</v>
      </c>
      <c r="C90" t="s">
        <v>2442</v>
      </c>
      <c r="D90">
        <v>142732</v>
      </c>
      <c r="E90" t="s">
        <v>2407</v>
      </c>
      <c r="F90" s="34" t="str">
        <f>INDEX('Crosswalk Particulates'!$B:$B,MATCH('2017 EPA Data'!A90,'Crosswalk Particulates'!$A:$A,0))</f>
        <v>Transportation Sector</v>
      </c>
      <c r="G90" s="38" t="str">
        <f>INDEX('Crosswalk Particulates'!$E:$E,MATCH('2017 EPA Data'!$B90,'Crosswalk Particulates'!$D:$D,0))</f>
        <v>NOX</v>
      </c>
      <c r="H90" s="45">
        <f t="shared" si="1"/>
        <v>129484446299.13547</v>
      </c>
    </row>
    <row r="91" spans="1:8" s="31" customFormat="1">
      <c r="A91" t="s">
        <v>2411</v>
      </c>
      <c r="B91" t="s">
        <v>2500</v>
      </c>
      <c r="C91" t="s">
        <v>2442</v>
      </c>
      <c r="D91">
        <v>140766</v>
      </c>
      <c r="E91" t="s">
        <v>2407</v>
      </c>
      <c r="F91" s="34" t="str">
        <f>INDEX('Crosswalk Particulates'!$B:$B,MATCH('2017 EPA Data'!A91,'Crosswalk Particulates'!$A:$A,0))</f>
        <v>Other-EPA</v>
      </c>
      <c r="G91" s="38" t="str">
        <f>INDEX('Crosswalk Particulates'!$E:$E,MATCH('2017 EPA Data'!$B91,'Crosswalk Particulates'!$D:$D,0))</f>
        <v>SOx</v>
      </c>
      <c r="H91" s="45">
        <f t="shared" si="1"/>
        <v>127700918979.23453</v>
      </c>
    </row>
    <row r="92" spans="1:8" s="31" customFormat="1">
      <c r="A92" t="s">
        <v>2467</v>
      </c>
      <c r="B92" t="s">
        <v>2494</v>
      </c>
      <c r="C92" t="s">
        <v>2442</v>
      </c>
      <c r="D92">
        <v>140180</v>
      </c>
      <c r="E92" t="s">
        <v>2407</v>
      </c>
      <c r="F92" s="34" t="str">
        <f>INDEX('Crosswalk Particulates'!$B:$B,MATCH('2017 EPA Data'!A92,'Crosswalk Particulates'!$A:$A,0))</f>
        <v>Commercial Buildings Sector</v>
      </c>
      <c r="G92" s="38" t="str">
        <f>INDEX('Crosswalk Particulates'!$E:$E,MATCH('2017 EPA Data'!$B92,'Crosswalk Particulates'!$D:$D,0))</f>
        <v>NOX</v>
      </c>
      <c r="H92" s="45">
        <f t="shared" si="1"/>
        <v>127169308089.37596</v>
      </c>
    </row>
    <row r="93" spans="1:8" s="31" customFormat="1">
      <c r="A93" t="s">
        <v>2463</v>
      </c>
      <c r="B93" t="s">
        <v>2445</v>
      </c>
      <c r="C93" t="s">
        <v>2442</v>
      </c>
      <c r="D93">
        <v>138110</v>
      </c>
      <c r="E93" t="s">
        <v>2407</v>
      </c>
      <c r="F93" s="34" t="str">
        <f>INDEX('Crosswalk Particulates'!$B:$B,MATCH('2017 EPA Data'!A93,'Crosswalk Particulates'!$A:$A,0))</f>
        <v>process-chemicals-industry</v>
      </c>
      <c r="G93" s="38" t="str">
        <f>INDEX('Crosswalk Particulates'!$E:$E,MATCH('2017 EPA Data'!$B93,'Crosswalk Particulates'!$D:$D,0))</f>
        <v>CO</v>
      </c>
      <c r="H93" s="45">
        <f t="shared" si="1"/>
        <v>125291433444.31241</v>
      </c>
    </row>
    <row r="94" spans="1:8" s="31" customFormat="1">
      <c r="A94" t="s">
        <v>2414</v>
      </c>
      <c r="B94" t="s">
        <v>2490</v>
      </c>
      <c r="C94" t="s">
        <v>2442</v>
      </c>
      <c r="D94">
        <v>134544</v>
      </c>
      <c r="E94" t="s">
        <v>2407</v>
      </c>
      <c r="F94" s="34" t="str">
        <f>INDEX('Crosswalk Particulates'!$B:$B,MATCH('2017 EPA Data'!A94,'Crosswalk Particulates'!$A:$A,0))</f>
        <v>Other-EPA</v>
      </c>
      <c r="G94" s="38">
        <f>INDEX('Crosswalk Particulates'!$E:$E,MATCH('2017 EPA Data'!$B94,'Crosswalk Particulates'!$D:$D,0))</f>
        <v>0</v>
      </c>
      <c r="H94" s="45">
        <f t="shared" si="1"/>
        <v>122056408814.21742</v>
      </c>
    </row>
    <row r="95" spans="1:8" s="31" customFormat="1">
      <c r="A95" t="s">
        <v>2485</v>
      </c>
      <c r="B95" t="s">
        <v>2494</v>
      </c>
      <c r="C95" t="s">
        <v>2442</v>
      </c>
      <c r="D95">
        <v>133970</v>
      </c>
      <c r="E95" t="s">
        <v>2407</v>
      </c>
      <c r="F95" s="34" t="str">
        <f>INDEX('Crosswalk Particulates'!$B:$B,MATCH('2017 EPA Data'!A95,'Crosswalk Particulates'!$A:$A,0))</f>
        <v>industry-fuel-biomass</v>
      </c>
      <c r="G95" s="38" t="str">
        <f>INDEX('Crosswalk Particulates'!$E:$E,MATCH('2017 EPA Data'!$B95,'Crosswalk Particulates'!$D:$D,0))</f>
        <v>NOX</v>
      </c>
      <c r="H95" s="45">
        <f t="shared" si="1"/>
        <v>121535684154.1853</v>
      </c>
    </row>
    <row r="96" spans="1:8" s="31" customFormat="1">
      <c r="A96" t="s">
        <v>2405</v>
      </c>
      <c r="B96" t="s">
        <v>2494</v>
      </c>
      <c r="C96" t="s">
        <v>2442</v>
      </c>
      <c r="D96">
        <v>131434</v>
      </c>
      <c r="E96" t="s">
        <v>2407</v>
      </c>
      <c r="F96" s="34" t="str">
        <f>INDEX('Crosswalk Particulates'!$B:$B,MATCH('2017 EPA Data'!A96,'Crosswalk Particulates'!$A:$A,0))</f>
        <v>process-other-industry</v>
      </c>
      <c r="G96" s="38" t="str">
        <f>INDEX('Crosswalk Particulates'!$E:$E,MATCH('2017 EPA Data'!$B96,'Crosswalk Particulates'!$D:$D,0))</f>
        <v>NOX</v>
      </c>
      <c r="H96" s="45">
        <f t="shared" si="1"/>
        <v>119235060917.52776</v>
      </c>
    </row>
    <row r="97" spans="1:8" s="31" customFormat="1">
      <c r="A97" t="s">
        <v>2405</v>
      </c>
      <c r="B97" t="s">
        <v>2445</v>
      </c>
      <c r="C97" t="s">
        <v>2442</v>
      </c>
      <c r="D97">
        <v>128223</v>
      </c>
      <c r="E97" t="s">
        <v>2407</v>
      </c>
      <c r="F97" s="34" t="str">
        <f>INDEX('Crosswalk Particulates'!$B:$B,MATCH('2017 EPA Data'!A97,'Crosswalk Particulates'!$A:$A,0))</f>
        <v>process-other-industry</v>
      </c>
      <c r="G97" s="38" t="str">
        <f>INDEX('Crosswalk Particulates'!$E:$E,MATCH('2017 EPA Data'!$B97,'Crosswalk Particulates'!$D:$D,0))</f>
        <v>CO</v>
      </c>
      <c r="H97" s="45">
        <f t="shared" si="1"/>
        <v>116322087253.13206</v>
      </c>
    </row>
    <row r="98" spans="1:8" s="31" customFormat="1">
      <c r="A98" t="s">
        <v>2423</v>
      </c>
      <c r="B98" t="s">
        <v>2441</v>
      </c>
      <c r="C98" t="s">
        <v>2442</v>
      </c>
      <c r="D98">
        <v>126718</v>
      </c>
      <c r="E98" t="s">
        <v>2407</v>
      </c>
      <c r="F98" s="34" t="str">
        <f>INDEX('Crosswalk Particulates'!$B:$B,MATCH('2017 EPA Data'!A98,'Crosswalk Particulates'!$A:$A,0))</f>
        <v>process-other-industry</v>
      </c>
      <c r="G98" s="38" t="str">
        <f>INDEX('Crosswalk Particulates'!$E:$E,MATCH('2017 EPA Data'!$B98,'Crosswalk Particulates'!$D:$D,0))</f>
        <v>VOC</v>
      </c>
      <c r="H98" s="45">
        <f t="shared" si="1"/>
        <v>114956772595.7308</v>
      </c>
    </row>
    <row r="99" spans="1:8" s="31" customFormat="1">
      <c r="A99" t="s">
        <v>2503</v>
      </c>
      <c r="B99" t="s">
        <v>2495</v>
      </c>
      <c r="C99" t="s">
        <v>2442</v>
      </c>
      <c r="D99">
        <v>124695</v>
      </c>
      <c r="E99" t="s">
        <v>2407</v>
      </c>
      <c r="F99" s="34" t="str">
        <f>INDEX('Crosswalk Particulates'!$B:$B,MATCH('2017 EPA Data'!A99,'Crosswalk Particulates'!$A:$A,0))</f>
        <v>Other-EPA</v>
      </c>
      <c r="G99" s="38" t="str">
        <f>INDEX('Crosswalk Particulates'!$E:$E,MATCH('2017 EPA Data'!$B99,'Crosswalk Particulates'!$D:$D,0))</f>
        <v>PM25</v>
      </c>
      <c r="H99" s="45">
        <f t="shared" si="1"/>
        <v>113121535684.15419</v>
      </c>
    </row>
    <row r="100" spans="1:8" s="31" customFormat="1">
      <c r="A100" t="s">
        <v>2486</v>
      </c>
      <c r="B100" t="s">
        <v>2518</v>
      </c>
      <c r="C100" t="s">
        <v>2384</v>
      </c>
      <c r="D100">
        <v>123050</v>
      </c>
      <c r="E100" t="s">
        <v>2407</v>
      </c>
      <c r="F100" s="34" t="str">
        <f>INDEX('Crosswalk Particulates'!$B:$B,MATCH('2017 EPA Data'!A100,'Crosswalk Particulates'!$A:$A,0))</f>
        <v>Commercial Buildings Sector</v>
      </c>
      <c r="G100" s="38" t="str">
        <f>INDEX('Crosswalk Particulates'!$E:$E,MATCH('2017 EPA Data'!$B100,'Crosswalk Particulates'!$D:$D,0))</f>
        <v>OC</v>
      </c>
      <c r="H100" s="45">
        <f t="shared" si="1"/>
        <v>111629215012.11095</v>
      </c>
    </row>
    <row r="101" spans="1:8" s="31" customFormat="1">
      <c r="A101" t="s">
        <v>2480</v>
      </c>
      <c r="B101" t="s">
        <v>2441</v>
      </c>
      <c r="C101" t="s">
        <v>2442</v>
      </c>
      <c r="D101">
        <v>119457</v>
      </c>
      <c r="E101" t="s">
        <v>2407</v>
      </c>
      <c r="F101" s="34" t="str">
        <f>INDEX('Crosswalk Particulates'!$B:$B,MATCH('2017 EPA Data'!A101,'Crosswalk Particulates'!$A:$A,0))</f>
        <v>process-other-industry</v>
      </c>
      <c r="G101" s="38" t="str">
        <f>INDEX('Crosswalk Particulates'!$E:$E,MATCH('2017 EPA Data'!$B101,'Crosswalk Particulates'!$D:$D,0))</f>
        <v>VOC</v>
      </c>
      <c r="H101" s="45">
        <f t="shared" si="1"/>
        <v>108369696364.90643</v>
      </c>
    </row>
    <row r="102" spans="1:8" s="31" customFormat="1">
      <c r="A102" t="s">
        <v>2405</v>
      </c>
      <c r="B102" t="s">
        <v>2475</v>
      </c>
      <c r="C102" t="s">
        <v>2442</v>
      </c>
      <c r="D102">
        <v>117711</v>
      </c>
      <c r="E102" t="s">
        <v>2407</v>
      </c>
      <c r="F102" s="34" t="str">
        <f>INDEX('Crosswalk Particulates'!$B:$B,MATCH('2017 EPA Data'!A102,'Crosswalk Particulates'!$A:$A,0))</f>
        <v>process-other-industry</v>
      </c>
      <c r="G102" s="38" t="str">
        <f>INDEX('Crosswalk Particulates'!$E:$E,MATCH('2017 EPA Data'!$B102,'Crosswalk Particulates'!$D:$D,0))</f>
        <v>PM10</v>
      </c>
      <c r="H102" s="45">
        <f t="shared" si="1"/>
        <v>106785749925.15718</v>
      </c>
    </row>
    <row r="103" spans="1:8" s="31" customFormat="1">
      <c r="A103" t="s">
        <v>2503</v>
      </c>
      <c r="B103" t="s">
        <v>2514</v>
      </c>
      <c r="C103" t="s">
        <v>2384</v>
      </c>
      <c r="D103">
        <v>117622</v>
      </c>
      <c r="E103" t="s">
        <v>2407</v>
      </c>
      <c r="F103" s="34" t="str">
        <f>INDEX('Crosswalk Particulates'!$B:$B,MATCH('2017 EPA Data'!A103,'Crosswalk Particulates'!$A:$A,0))</f>
        <v>Other-EPA</v>
      </c>
      <c r="G103" s="38">
        <f>INDEX('Crosswalk Particulates'!$E:$E,MATCH('2017 EPA Data'!$B103,'Crosswalk Particulates'!$D:$D,0))</f>
        <v>0</v>
      </c>
      <c r="H103" s="45">
        <f t="shared" si="1"/>
        <v>106705010387.27763</v>
      </c>
    </row>
    <row r="104" spans="1:8" s="31" customFormat="1">
      <c r="A104" t="s">
        <v>2467</v>
      </c>
      <c r="B104" t="s">
        <v>2445</v>
      </c>
      <c r="C104" t="s">
        <v>2442</v>
      </c>
      <c r="D104">
        <v>115113</v>
      </c>
      <c r="E104" t="s">
        <v>2407</v>
      </c>
      <c r="F104" s="34" t="str">
        <f>INDEX('Crosswalk Particulates'!$B:$B,MATCH('2017 EPA Data'!A104,'Crosswalk Particulates'!$A:$A,0))</f>
        <v>Commercial Buildings Sector</v>
      </c>
      <c r="G104" s="38" t="str">
        <f>INDEX('Crosswalk Particulates'!$E:$E,MATCH('2017 EPA Data'!$B104,'Crosswalk Particulates'!$D:$D,0))</f>
        <v>CO</v>
      </c>
      <c r="H104" s="45">
        <f t="shared" si="1"/>
        <v>104428881167.72958</v>
      </c>
    </row>
    <row r="105" spans="1:8" s="31" customFormat="1">
      <c r="A105" t="s">
        <v>2444</v>
      </c>
      <c r="B105" t="s">
        <v>2514</v>
      </c>
      <c r="C105" t="s">
        <v>2384</v>
      </c>
      <c r="D105">
        <v>113877</v>
      </c>
      <c r="E105" t="s">
        <v>2407</v>
      </c>
      <c r="F105" s="34" t="str">
        <f>INDEX('Crosswalk Particulates'!$B:$B,MATCH('2017 EPA Data'!A105,'Crosswalk Particulates'!$A:$A,0))</f>
        <v>process-waste-industry</v>
      </c>
      <c r="G105" s="38">
        <f>INDEX('Crosswalk Particulates'!$E:$E,MATCH('2017 EPA Data'!$B105,'Crosswalk Particulates'!$D:$D,0))</f>
        <v>0</v>
      </c>
      <c r="H105" s="45">
        <f t="shared" si="1"/>
        <v>103307599495.60469</v>
      </c>
    </row>
    <row r="106" spans="1:8" s="31" customFormat="1">
      <c r="A106" t="s">
        <v>2481</v>
      </c>
      <c r="B106" t="s">
        <v>2500</v>
      </c>
      <c r="C106" t="s">
        <v>2442</v>
      </c>
      <c r="D106">
        <v>112052</v>
      </c>
      <c r="E106" t="s">
        <v>2407</v>
      </c>
      <c r="F106" s="34" t="str">
        <f>INDEX('Crosswalk Particulates'!$B:$B,MATCH('2017 EPA Data'!A106,'Crosswalk Particulates'!$A:$A,0))</f>
        <v>industry-fuel-coal</v>
      </c>
      <c r="G106" s="38" t="str">
        <f>INDEX('Crosswalk Particulates'!$E:$E,MATCH('2017 EPA Data'!$B106,'Crosswalk Particulates'!$D:$D,0))</f>
        <v>SOx</v>
      </c>
      <c r="H106" s="45">
        <f t="shared" si="1"/>
        <v>101651985376.16461</v>
      </c>
    </row>
    <row r="107" spans="1:8" s="31" customFormat="1">
      <c r="A107" t="s">
        <v>2405</v>
      </c>
      <c r="B107" t="s">
        <v>2500</v>
      </c>
      <c r="C107" t="s">
        <v>2442</v>
      </c>
      <c r="D107">
        <v>111630</v>
      </c>
      <c r="E107" t="s">
        <v>2407</v>
      </c>
      <c r="F107" s="34" t="str">
        <f>INDEX('Crosswalk Particulates'!$B:$B,MATCH('2017 EPA Data'!A107,'Crosswalk Particulates'!$A:$A,0))</f>
        <v>process-other-industry</v>
      </c>
      <c r="G107" s="38" t="str">
        <f>INDEX('Crosswalk Particulates'!$E:$E,MATCH('2017 EPA Data'!$B107,'Crosswalk Particulates'!$D:$D,0))</f>
        <v>SOx</v>
      </c>
      <c r="H107" s="45">
        <f t="shared" si="1"/>
        <v>101269152960.60092</v>
      </c>
    </row>
    <row r="108" spans="1:8" s="31" customFormat="1">
      <c r="A108" t="s">
        <v>2408</v>
      </c>
      <c r="B108" t="s">
        <v>2475</v>
      </c>
      <c r="C108" t="s">
        <v>2442</v>
      </c>
      <c r="D108">
        <v>110407</v>
      </c>
      <c r="E108" t="s">
        <v>2407</v>
      </c>
      <c r="F108" s="34" t="str">
        <f>INDEX('Crosswalk Particulates'!$B:$B,MATCH('2017 EPA Data'!A108,'Crosswalk Particulates'!$A:$A,0))</f>
        <v>Transportation Sector</v>
      </c>
      <c r="G108" s="38" t="str">
        <f>INDEX('Crosswalk Particulates'!$E:$E,MATCH('2017 EPA Data'!$B108,'Crosswalk Particulates'!$D:$D,0))</f>
        <v>PM10</v>
      </c>
      <c r="H108" s="45">
        <f t="shared" si="1"/>
        <v>100159664704.12135</v>
      </c>
    </row>
    <row r="109" spans="1:8" s="31" customFormat="1">
      <c r="A109" t="s">
        <v>2485</v>
      </c>
      <c r="B109" t="s">
        <v>2514</v>
      </c>
      <c r="C109" t="s">
        <v>2384</v>
      </c>
      <c r="D109">
        <v>106756</v>
      </c>
      <c r="E109" t="s">
        <v>2407</v>
      </c>
      <c r="F109" s="34" t="str">
        <f>INDEX('Crosswalk Particulates'!$B:$B,MATCH('2017 EPA Data'!A109,'Crosswalk Particulates'!$A:$A,0))</f>
        <v>industry-fuel-biomass</v>
      </c>
      <c r="G109" s="38">
        <f>INDEX('Crosswalk Particulates'!$E:$E,MATCH('2017 EPA Data'!$B109,'Crosswalk Particulates'!$D:$D,0))</f>
        <v>0</v>
      </c>
      <c r="H109" s="45">
        <f t="shared" si="1"/>
        <v>96847529279.422302</v>
      </c>
    </row>
    <row r="110" spans="1:8" s="31" customFormat="1">
      <c r="A110" t="s">
        <v>2492</v>
      </c>
      <c r="B110" t="s">
        <v>2494</v>
      </c>
      <c r="C110" t="s">
        <v>2442</v>
      </c>
      <c r="D110">
        <v>106709</v>
      </c>
      <c r="E110" t="s">
        <v>2407</v>
      </c>
      <c r="F110" s="34" t="str">
        <f>INDEX('Crosswalk Particulates'!$B:$B,MATCH('2017 EPA Data'!A110,'Crosswalk Particulates'!$A:$A,0))</f>
        <v>process-cement-industry</v>
      </c>
      <c r="G110" s="38" t="str">
        <f>INDEX('Crosswalk Particulates'!$E:$E,MATCH('2017 EPA Data'!$B110,'Crosswalk Particulates'!$D:$D,0))</f>
        <v>NOX</v>
      </c>
      <c r="H110" s="45">
        <f t="shared" si="1"/>
        <v>96804891545.935364</v>
      </c>
    </row>
    <row r="111" spans="1:8" s="31" customFormat="1">
      <c r="A111" t="s">
        <v>2476</v>
      </c>
      <c r="B111" t="s">
        <v>2441</v>
      </c>
      <c r="C111" t="s">
        <v>2442</v>
      </c>
      <c r="D111">
        <v>106126</v>
      </c>
      <c r="E111" t="s">
        <v>2407</v>
      </c>
      <c r="F111" s="34" t="str">
        <f>INDEX('Crosswalk Particulates'!$B:$B,MATCH('2017 EPA Data'!A111,'Crosswalk Particulates'!$A:$A,0))</f>
        <v>Other-EPA</v>
      </c>
      <c r="G111" s="38" t="str">
        <f>INDEX('Crosswalk Particulates'!$E:$E,MATCH('2017 EPA Data'!$B111,'Crosswalk Particulates'!$D:$D,0))</f>
        <v>VOC</v>
      </c>
      <c r="H111" s="45">
        <f t="shared" si="1"/>
        <v>96276002213.533401</v>
      </c>
    </row>
    <row r="112" spans="1:8" s="31" customFormat="1">
      <c r="A112" t="s">
        <v>2476</v>
      </c>
      <c r="B112" t="s">
        <v>2475</v>
      </c>
      <c r="C112" t="s">
        <v>2442</v>
      </c>
      <c r="D112">
        <v>101058</v>
      </c>
      <c r="E112" t="s">
        <v>2407</v>
      </c>
      <c r="F112" s="34" t="str">
        <f>INDEX('Crosswalk Particulates'!$B:$B,MATCH('2017 EPA Data'!A112,'Crosswalk Particulates'!$A:$A,0))</f>
        <v>Other-EPA</v>
      </c>
      <c r="G112" s="38" t="str">
        <f>INDEX('Crosswalk Particulates'!$E:$E,MATCH('2017 EPA Data'!$B112,'Crosswalk Particulates'!$D:$D,0))</f>
        <v>PM10</v>
      </c>
      <c r="H112" s="45">
        <f t="shared" si="1"/>
        <v>91678384483.493759</v>
      </c>
    </row>
    <row r="113" spans="1:8" s="31" customFormat="1">
      <c r="A113" t="s">
        <v>2454</v>
      </c>
      <c r="B113" t="s">
        <v>2445</v>
      </c>
      <c r="C113" t="s">
        <v>2442</v>
      </c>
      <c r="D113">
        <v>97689</v>
      </c>
      <c r="E113" t="s">
        <v>2407</v>
      </c>
      <c r="F113" s="34" t="str">
        <f>INDEX('Crosswalk Particulates'!$B:$B,MATCH('2017 EPA Data'!A113,'Crosswalk Particulates'!$A:$A,0))</f>
        <v>Transportation Sector</v>
      </c>
      <c r="G113" s="38" t="str">
        <f>INDEX('Crosswalk Particulates'!$E:$E,MATCH('2017 EPA Data'!$B113,'Crosswalk Particulates'!$D:$D,0))</f>
        <v>CO</v>
      </c>
      <c r="H113" s="45">
        <f t="shared" si="1"/>
        <v>88622075459.716415</v>
      </c>
    </row>
    <row r="114" spans="1:8" s="31" customFormat="1">
      <c r="A114" t="s">
        <v>2470</v>
      </c>
      <c r="B114" t="s">
        <v>2445</v>
      </c>
      <c r="C114" t="s">
        <v>2442</v>
      </c>
      <c r="D114">
        <v>97422</v>
      </c>
      <c r="E114" t="s">
        <v>2407</v>
      </c>
      <c r="F114" s="34" t="str">
        <f>INDEX('Crosswalk Particulates'!$B:$B,MATCH('2017 EPA Data'!A114,'Crosswalk Particulates'!$A:$A,0))</f>
        <v>process-other-industry</v>
      </c>
      <c r="G114" s="38" t="str">
        <f>INDEX('Crosswalk Particulates'!$E:$E,MATCH('2017 EPA Data'!$B114,'Crosswalk Particulates'!$D:$D,0))</f>
        <v>CO</v>
      </c>
      <c r="H114" s="45">
        <f t="shared" si="1"/>
        <v>88379856846.077789</v>
      </c>
    </row>
    <row r="115" spans="1:8" s="31" customFormat="1">
      <c r="A115" t="s">
        <v>2515</v>
      </c>
      <c r="B115" t="s">
        <v>2445</v>
      </c>
      <c r="C115" t="s">
        <v>2442</v>
      </c>
      <c r="D115">
        <v>93643</v>
      </c>
      <c r="E115" t="s">
        <v>2407</v>
      </c>
      <c r="F115" s="34" t="str">
        <f>INDEX('Crosswalk Particulates'!$B:$B,MATCH('2017 EPA Data'!A115,'Crosswalk Particulates'!$A:$A,0))</f>
        <v>Residential Buildings Sector</v>
      </c>
      <c r="G115" s="38" t="str">
        <f>INDEX('Crosswalk Particulates'!$E:$E,MATCH('2017 EPA Data'!$B115,'Crosswalk Particulates'!$D:$D,0))</f>
        <v>CO</v>
      </c>
      <c r="H115" s="45">
        <f t="shared" si="1"/>
        <v>84951601636.563217</v>
      </c>
    </row>
    <row r="116" spans="1:8" s="31" customFormat="1">
      <c r="A116" t="s">
        <v>2444</v>
      </c>
      <c r="B116" t="s">
        <v>2490</v>
      </c>
      <c r="C116" t="s">
        <v>2442</v>
      </c>
      <c r="D116">
        <v>92098</v>
      </c>
      <c r="E116" t="s">
        <v>2407</v>
      </c>
      <c r="F116" s="34" t="str">
        <f>INDEX('Crosswalk Particulates'!$B:$B,MATCH('2017 EPA Data'!A116,'Crosswalk Particulates'!$A:$A,0))</f>
        <v>process-waste-industry</v>
      </c>
      <c r="G116" s="38">
        <f>INDEX('Crosswalk Particulates'!$E:$E,MATCH('2017 EPA Data'!$B116,'Crosswalk Particulates'!$D:$D,0))</f>
        <v>0</v>
      </c>
      <c r="H116" s="45">
        <f t="shared" si="1"/>
        <v>83549999546.407089</v>
      </c>
    </row>
    <row r="117" spans="1:8" s="31" customFormat="1">
      <c r="A117" t="s">
        <v>2463</v>
      </c>
      <c r="B117" t="s">
        <v>2500</v>
      </c>
      <c r="C117" t="s">
        <v>2442</v>
      </c>
      <c r="D117">
        <v>91116</v>
      </c>
      <c r="E117" t="s">
        <v>2407</v>
      </c>
      <c r="F117" s="34" t="str">
        <f>INDEX('Crosswalk Particulates'!$B:$B,MATCH('2017 EPA Data'!A117,'Crosswalk Particulates'!$A:$A,0))</f>
        <v>process-chemicals-industry</v>
      </c>
      <c r="G117" s="38" t="str">
        <f>INDEX('Crosswalk Particulates'!$E:$E,MATCH('2017 EPA Data'!$B117,'Crosswalk Particulates'!$D:$D,0))</f>
        <v>SOx</v>
      </c>
      <c r="H117" s="45">
        <f t="shared" si="1"/>
        <v>82659143072.275497</v>
      </c>
    </row>
    <row r="118" spans="1:8" s="31" customFormat="1">
      <c r="A118" t="s">
        <v>2492</v>
      </c>
      <c r="B118" t="s">
        <v>2445</v>
      </c>
      <c r="C118" t="s">
        <v>2442</v>
      </c>
      <c r="D118">
        <v>90468</v>
      </c>
      <c r="E118" t="s">
        <v>2407</v>
      </c>
      <c r="F118" s="34" t="str">
        <f>INDEX('Crosswalk Particulates'!$B:$B,MATCH('2017 EPA Data'!A118,'Crosswalk Particulates'!$A:$A,0))</f>
        <v>process-cement-industry</v>
      </c>
      <c r="G118" s="38" t="str">
        <f>INDEX('Crosswalk Particulates'!$E:$E,MATCH('2017 EPA Data'!$B118,'Crosswalk Particulates'!$D:$D,0))</f>
        <v>CO</v>
      </c>
      <c r="H118" s="45">
        <f t="shared" si="1"/>
        <v>82071286661.646912</v>
      </c>
    </row>
    <row r="119" spans="1:8" s="31" customFormat="1">
      <c r="A119" t="s">
        <v>2463</v>
      </c>
      <c r="B119" t="s">
        <v>2441</v>
      </c>
      <c r="C119" t="s">
        <v>2442</v>
      </c>
      <c r="D119">
        <v>89794</v>
      </c>
      <c r="E119" t="s">
        <v>2407</v>
      </c>
      <c r="F119" s="34" t="str">
        <f>INDEX('Crosswalk Particulates'!$B:$B,MATCH('2017 EPA Data'!A119,'Crosswalk Particulates'!$A:$A,0))</f>
        <v>process-chemicals-industry</v>
      </c>
      <c r="G119" s="38" t="str">
        <f>INDEX('Crosswalk Particulates'!$E:$E,MATCH('2017 EPA Data'!$B119,'Crosswalk Particulates'!$D:$D,0))</f>
        <v>VOC</v>
      </c>
      <c r="H119" s="45">
        <f t="shared" si="1"/>
        <v>81459843419.727661</v>
      </c>
    </row>
    <row r="120" spans="1:8" s="31" customFormat="1">
      <c r="A120" t="s">
        <v>2423</v>
      </c>
      <c r="B120" t="s">
        <v>2445</v>
      </c>
      <c r="C120" t="s">
        <v>2442</v>
      </c>
      <c r="D120">
        <v>87995</v>
      </c>
      <c r="E120" t="s">
        <v>2407</v>
      </c>
      <c r="F120" s="34" t="str">
        <f>INDEX('Crosswalk Particulates'!$B:$B,MATCH('2017 EPA Data'!A120,'Crosswalk Particulates'!$A:$A,0))</f>
        <v>process-other-industry</v>
      </c>
      <c r="G120" s="38" t="str">
        <f>INDEX('Crosswalk Particulates'!$E:$E,MATCH('2017 EPA Data'!$B120,'Crosswalk Particulates'!$D:$D,0))</f>
        <v>CO</v>
      </c>
      <c r="H120" s="45">
        <f t="shared" si="1"/>
        <v>79827816131.578232</v>
      </c>
    </row>
    <row r="121" spans="1:8" s="31" customFormat="1">
      <c r="A121" t="s">
        <v>2444</v>
      </c>
      <c r="B121" t="s">
        <v>2518</v>
      </c>
      <c r="C121" t="s">
        <v>2384</v>
      </c>
      <c r="D121">
        <v>84691</v>
      </c>
      <c r="E121" t="s">
        <v>2407</v>
      </c>
      <c r="F121" s="34" t="str">
        <f>INDEX('Crosswalk Particulates'!$B:$B,MATCH('2017 EPA Data'!A121,'Crosswalk Particulates'!$A:$A,0))</f>
        <v>process-waste-industry</v>
      </c>
      <c r="G121" s="38" t="str">
        <f>INDEX('Crosswalk Particulates'!$E:$E,MATCH('2017 EPA Data'!$B121,'Crosswalk Particulates'!$D:$D,0))</f>
        <v>OC</v>
      </c>
      <c r="H121" s="45">
        <f t="shared" si="1"/>
        <v>76830474186.027527</v>
      </c>
    </row>
    <row r="122" spans="1:8" s="31" customFormat="1">
      <c r="A122" t="s">
        <v>2484</v>
      </c>
      <c r="B122" t="s">
        <v>2518</v>
      </c>
      <c r="C122" t="s">
        <v>2384</v>
      </c>
      <c r="D122">
        <v>83961</v>
      </c>
      <c r="E122" t="s">
        <v>2407</v>
      </c>
      <c r="F122" s="34" t="str">
        <f>INDEX('Crosswalk Particulates'!$B:$B,MATCH('2017 EPA Data'!A122,'Crosswalk Particulates'!$A:$A,0))</f>
        <v>Other-EPA</v>
      </c>
      <c r="G122" s="38" t="str">
        <f>INDEX('Crosswalk Particulates'!$E:$E,MATCH('2017 EPA Data'!$B122,'Crosswalk Particulates'!$D:$D,0))</f>
        <v>OC</v>
      </c>
      <c r="H122" s="45">
        <f t="shared" si="1"/>
        <v>76168228538.251495</v>
      </c>
    </row>
    <row r="123" spans="1:8" s="31" customFormat="1">
      <c r="A123" t="s">
        <v>2444</v>
      </c>
      <c r="B123" t="s">
        <v>2494</v>
      </c>
      <c r="C123" t="s">
        <v>2442</v>
      </c>
      <c r="D123">
        <v>83640</v>
      </c>
      <c r="E123" t="s">
        <v>2407</v>
      </c>
      <c r="F123" s="34" t="str">
        <f>INDEX('Crosswalk Particulates'!$B:$B,MATCH('2017 EPA Data'!A123,'Crosswalk Particulates'!$A:$A,0))</f>
        <v>process-waste-industry</v>
      </c>
      <c r="G123" s="38" t="str">
        <f>INDEX('Crosswalk Particulates'!$E:$E,MATCH('2017 EPA Data'!$B123,'Crosswalk Particulates'!$D:$D,0))</f>
        <v>NOX</v>
      </c>
      <c r="H123" s="45">
        <f t="shared" si="1"/>
        <v>75877021890.393829</v>
      </c>
    </row>
    <row r="124" spans="1:8" s="31" customFormat="1">
      <c r="A124" t="s">
        <v>2426</v>
      </c>
      <c r="B124" t="s">
        <v>2494</v>
      </c>
      <c r="C124" t="s">
        <v>2442</v>
      </c>
      <c r="D124">
        <v>83423</v>
      </c>
      <c r="E124" t="s">
        <v>2407</v>
      </c>
      <c r="F124" s="34" t="str">
        <f>INDEX('Crosswalk Particulates'!$B:$B,MATCH('2017 EPA Data'!A124,'Crosswalk Particulates'!$A:$A,0))</f>
        <v>Transportation Sector</v>
      </c>
      <c r="G124" s="38" t="str">
        <f>INDEX('Crosswalk Particulates'!$E:$E,MATCH('2017 EPA Data'!$B124,'Crosswalk Particulates'!$D:$D,0))</f>
        <v>NOX</v>
      </c>
      <c r="H124" s="45">
        <f t="shared" si="1"/>
        <v>75680162567.698746</v>
      </c>
    </row>
    <row r="125" spans="1:8" s="31" customFormat="1">
      <c r="A125" t="s">
        <v>2466</v>
      </c>
      <c r="B125" t="s">
        <v>2445</v>
      </c>
      <c r="C125" t="s">
        <v>2442</v>
      </c>
      <c r="D125">
        <v>83394</v>
      </c>
      <c r="E125" t="s">
        <v>2407</v>
      </c>
      <c r="F125" s="34" t="str">
        <f>INDEX('Crosswalk Particulates'!$B:$B,MATCH('2017 EPA Data'!A125,'Crosswalk Particulates'!$A:$A,0))</f>
        <v>Electricity Sector</v>
      </c>
      <c r="G125" s="38" t="str">
        <f>INDEX('Crosswalk Particulates'!$E:$E,MATCH('2017 EPA Data'!$B125,'Crosswalk Particulates'!$D:$D,0))</f>
        <v>CO</v>
      </c>
      <c r="H125" s="45">
        <f t="shared" si="1"/>
        <v>75653854178.951492</v>
      </c>
    </row>
    <row r="126" spans="1:8" s="31" customFormat="1">
      <c r="A126" t="s">
        <v>2408</v>
      </c>
      <c r="B126" t="s">
        <v>2490</v>
      </c>
      <c r="C126" t="s">
        <v>2442</v>
      </c>
      <c r="D126">
        <v>77402</v>
      </c>
      <c r="E126" t="s">
        <v>2407</v>
      </c>
      <c r="F126" s="34" t="str">
        <f>INDEX('Crosswalk Particulates'!$B:$B,MATCH('2017 EPA Data'!A126,'Crosswalk Particulates'!$A:$A,0))</f>
        <v>Transportation Sector</v>
      </c>
      <c r="G126" s="38">
        <f>INDEX('Crosswalk Particulates'!$E:$E,MATCH('2017 EPA Data'!$B126,'Crosswalk Particulates'!$D:$D,0))</f>
        <v>0</v>
      </c>
      <c r="H126" s="45">
        <f t="shared" si="1"/>
        <v>70217996752.27478</v>
      </c>
    </row>
    <row r="127" spans="1:8" s="31" customFormat="1">
      <c r="A127" t="s">
        <v>2513</v>
      </c>
      <c r="B127" t="s">
        <v>2494</v>
      </c>
      <c r="C127" t="s">
        <v>2442</v>
      </c>
      <c r="D127">
        <v>74908</v>
      </c>
      <c r="E127" t="s">
        <v>2407</v>
      </c>
      <c r="F127" s="34" t="str">
        <f>INDEX('Crosswalk Particulates'!$B:$B,MATCH('2017 EPA Data'!A127,'Crosswalk Particulates'!$A:$A,0))</f>
        <v>industry-fuel-oil</v>
      </c>
      <c r="G127" s="38" t="str">
        <f>INDEX('Crosswalk Particulates'!$E:$E,MATCH('2017 EPA Data'!$B127,'Crosswalk Particulates'!$D:$D,0))</f>
        <v>NOX</v>
      </c>
      <c r="H127" s="45">
        <f t="shared" si="1"/>
        <v>67955475320.009804</v>
      </c>
    </row>
    <row r="128" spans="1:8" s="31" customFormat="1">
      <c r="A128" t="s">
        <v>2486</v>
      </c>
      <c r="B128" t="s">
        <v>2445</v>
      </c>
      <c r="C128" t="s">
        <v>2442</v>
      </c>
      <c r="D128">
        <v>74477</v>
      </c>
      <c r="E128" t="s">
        <v>2407</v>
      </c>
      <c r="F128" s="34" t="str">
        <f>INDEX('Crosswalk Particulates'!$B:$B,MATCH('2017 EPA Data'!A128,'Crosswalk Particulates'!$A:$A,0))</f>
        <v>Commercial Buildings Sector</v>
      </c>
      <c r="G128" s="38" t="str">
        <f>INDEX('Crosswalk Particulates'!$E:$E,MATCH('2017 EPA Data'!$B128,'Crosswalk Particulates'!$D:$D,0))</f>
        <v>CO</v>
      </c>
      <c r="H128" s="45">
        <f t="shared" si="1"/>
        <v>67564478232.076279</v>
      </c>
    </row>
    <row r="129" spans="1:8" s="31" customFormat="1">
      <c r="A129" t="s">
        <v>2516</v>
      </c>
      <c r="B129" t="s">
        <v>2445</v>
      </c>
      <c r="C129" t="s">
        <v>2442</v>
      </c>
      <c r="D129">
        <v>73287</v>
      </c>
      <c r="E129" t="s">
        <v>2407</v>
      </c>
      <c r="F129" s="34" t="str">
        <f>INDEX('Crosswalk Particulates'!$B:$B,MATCH('2017 EPA Data'!A129,'Crosswalk Particulates'!$A:$A,0))</f>
        <v>industry-fuel-other</v>
      </c>
      <c r="G129" s="38" t="str">
        <f>INDEX('Crosswalk Particulates'!$E:$E,MATCH('2017 EPA Data'!$B129,'Crosswalk Particulates'!$D:$D,0))</f>
        <v>CO</v>
      </c>
      <c r="H129" s="45">
        <f t="shared" si="1"/>
        <v>66484927107.619453</v>
      </c>
    </row>
    <row r="130" spans="1:8" s="31" customFormat="1">
      <c r="A130" t="s">
        <v>2414</v>
      </c>
      <c r="B130" t="s">
        <v>2500</v>
      </c>
      <c r="C130" t="s">
        <v>2442</v>
      </c>
      <c r="D130">
        <v>71207</v>
      </c>
      <c r="E130" t="s">
        <v>2407</v>
      </c>
      <c r="F130" s="34" t="str">
        <f>INDEX('Crosswalk Particulates'!$B:$B,MATCH('2017 EPA Data'!A130,'Crosswalk Particulates'!$A:$A,0))</f>
        <v>Other-EPA</v>
      </c>
      <c r="G130" s="38" t="str">
        <f>INDEX('Crosswalk Particulates'!$E:$E,MATCH('2017 EPA Data'!$B130,'Crosswalk Particulates'!$D:$D,0))</f>
        <v>SOx</v>
      </c>
      <c r="H130" s="45">
        <f t="shared" si="1"/>
        <v>64597980604.367203</v>
      </c>
    </row>
    <row r="131" spans="1:8" s="31" customFormat="1">
      <c r="A131" t="s">
        <v>2438</v>
      </c>
      <c r="B131" t="s">
        <v>2441</v>
      </c>
      <c r="C131" t="s">
        <v>2442</v>
      </c>
      <c r="D131">
        <v>70458</v>
      </c>
      <c r="E131" t="s">
        <v>2407</v>
      </c>
      <c r="F131" s="34" t="str">
        <f>INDEX('Crosswalk Particulates'!$B:$B,MATCH('2017 EPA Data'!A131,'Crosswalk Particulates'!$A:$A,0))</f>
        <v>process-other-industry</v>
      </c>
      <c r="G131" s="38" t="str">
        <f>INDEX('Crosswalk Particulates'!$E:$E,MATCH('2017 EPA Data'!$B131,'Crosswalk Particulates'!$D:$D,0))</f>
        <v>VOC</v>
      </c>
      <c r="H131" s="45">
        <f t="shared" si="1"/>
        <v>63918498426.032608</v>
      </c>
    </row>
    <row r="132" spans="1:8" s="31" customFormat="1">
      <c r="A132" t="s">
        <v>2405</v>
      </c>
      <c r="B132" t="s">
        <v>2495</v>
      </c>
      <c r="C132" t="s">
        <v>2442</v>
      </c>
      <c r="D132">
        <v>70330</v>
      </c>
      <c r="E132" t="s">
        <v>2407</v>
      </c>
      <c r="F132" s="34" t="str">
        <f>INDEX('Crosswalk Particulates'!$B:$B,MATCH('2017 EPA Data'!A132,'Crosswalk Particulates'!$A:$A,0))</f>
        <v>process-other-industry</v>
      </c>
      <c r="G132" s="38" t="str">
        <f>INDEX('Crosswalk Particulates'!$E:$E,MATCH('2017 EPA Data'!$B132,'Crosswalk Particulates'!$D:$D,0))</f>
        <v>PM25</v>
      </c>
      <c r="H132" s="45">
        <f t="shared" ref="H132:H195" si="2">IF(E132="TON",D132/metricton_to_shortton,0)*10^6</f>
        <v>63802378641.217087</v>
      </c>
    </row>
    <row r="133" spans="1:8" s="31" customFormat="1">
      <c r="A133" t="s">
        <v>2412</v>
      </c>
      <c r="B133" t="s">
        <v>2441</v>
      </c>
      <c r="C133" t="s">
        <v>2442</v>
      </c>
      <c r="D133">
        <v>68839</v>
      </c>
      <c r="E133" t="s">
        <v>2407</v>
      </c>
      <c r="F133" s="34" t="str">
        <f>INDEX('Crosswalk Particulates'!$B:$B,MATCH('2017 EPA Data'!A133,'Crosswalk Particulates'!$A:$A,0))</f>
        <v>Transportation Sector</v>
      </c>
      <c r="G133" s="38" t="str">
        <f>INDEX('Crosswalk Particulates'!$E:$E,MATCH('2017 EPA Data'!$B133,'Crosswalk Particulates'!$D:$D,0))</f>
        <v>VOC</v>
      </c>
      <c r="H133" s="45">
        <f t="shared" si="2"/>
        <v>62449764585.280006</v>
      </c>
    </row>
    <row r="134" spans="1:8" s="31" customFormat="1">
      <c r="A134" t="s">
        <v>2485</v>
      </c>
      <c r="B134" t="s">
        <v>2518</v>
      </c>
      <c r="C134" t="s">
        <v>2384</v>
      </c>
      <c r="D134">
        <v>68543</v>
      </c>
      <c r="E134" t="s">
        <v>2407</v>
      </c>
      <c r="F134" s="34" t="str">
        <f>INDEX('Crosswalk Particulates'!$B:$B,MATCH('2017 EPA Data'!A134,'Crosswalk Particulates'!$A:$A,0))</f>
        <v>industry-fuel-biomass</v>
      </c>
      <c r="G134" s="38" t="str">
        <f>INDEX('Crosswalk Particulates'!$E:$E,MATCH('2017 EPA Data'!$B134,'Crosswalk Particulates'!$D:$D,0))</f>
        <v>OC</v>
      </c>
      <c r="H134" s="45">
        <f t="shared" si="2"/>
        <v>62181237582.894104</v>
      </c>
    </row>
    <row r="135" spans="1:8" s="31" customFormat="1">
      <c r="A135" t="s">
        <v>2423</v>
      </c>
      <c r="B135" t="s">
        <v>2494</v>
      </c>
      <c r="C135" t="s">
        <v>2442</v>
      </c>
      <c r="D135">
        <v>68190</v>
      </c>
      <c r="E135" t="s">
        <v>2407</v>
      </c>
      <c r="F135" s="34" t="str">
        <f>INDEX('Crosswalk Particulates'!$B:$B,MATCH('2017 EPA Data'!A135,'Crosswalk Particulates'!$A:$A,0))</f>
        <v>process-other-industry</v>
      </c>
      <c r="G135" s="38" t="str">
        <f>INDEX('Crosswalk Particulates'!$E:$E,MATCH('2017 EPA Data'!$B135,'Crosswalk Particulates'!$D:$D,0))</f>
        <v>NOX</v>
      </c>
      <c r="H135" s="45">
        <f t="shared" si="2"/>
        <v>61861000988.83255</v>
      </c>
    </row>
    <row r="136" spans="1:8" s="31" customFormat="1">
      <c r="A136" t="s">
        <v>2476</v>
      </c>
      <c r="B136" t="s">
        <v>2495</v>
      </c>
      <c r="C136" t="s">
        <v>2442</v>
      </c>
      <c r="D136">
        <v>67355</v>
      </c>
      <c r="E136" t="s">
        <v>2407</v>
      </c>
      <c r="F136" s="34" t="str">
        <f>INDEX('Crosswalk Particulates'!$B:$B,MATCH('2017 EPA Data'!A136,'Crosswalk Particulates'!$A:$A,0))</f>
        <v>Other-EPA</v>
      </c>
      <c r="G136" s="38" t="str">
        <f>INDEX('Crosswalk Particulates'!$E:$E,MATCH('2017 EPA Data'!$B136,'Crosswalk Particulates'!$D:$D,0))</f>
        <v>PM25</v>
      </c>
      <c r="H136" s="45">
        <f t="shared" si="2"/>
        <v>61103500830.075027</v>
      </c>
    </row>
    <row r="137" spans="1:8" s="31" customFormat="1">
      <c r="A137" t="s">
        <v>2412</v>
      </c>
      <c r="B137" t="s">
        <v>2475</v>
      </c>
      <c r="C137" t="s">
        <v>2442</v>
      </c>
      <c r="D137">
        <v>67141</v>
      </c>
      <c r="E137" t="s">
        <v>2407</v>
      </c>
      <c r="F137" s="34" t="str">
        <f>INDEX('Crosswalk Particulates'!$B:$B,MATCH('2017 EPA Data'!A137,'Crosswalk Particulates'!$A:$A,0))</f>
        <v>Transportation Sector</v>
      </c>
      <c r="G137" s="38" t="str">
        <f>INDEX('Crosswalk Particulates'!$E:$E,MATCH('2017 EPA Data'!$B137,'Crosswalk Particulates'!$D:$D,0))</f>
        <v>PM10</v>
      </c>
      <c r="H137" s="45">
        <f t="shared" si="2"/>
        <v>60909363064.836571</v>
      </c>
    </row>
    <row r="138" spans="1:8" s="31" customFormat="1">
      <c r="A138" t="s">
        <v>2436</v>
      </c>
      <c r="B138" t="s">
        <v>2441</v>
      </c>
      <c r="C138" t="s">
        <v>2442</v>
      </c>
      <c r="D138">
        <v>61972</v>
      </c>
      <c r="E138" t="s">
        <v>2407</v>
      </c>
      <c r="F138" s="34" t="str">
        <f>INDEX('Crosswalk Particulates'!$B:$B,MATCH('2017 EPA Data'!A138,'Crosswalk Particulates'!$A:$A,0))</f>
        <v>industry-fuel-natural gas</v>
      </c>
      <c r="G138" s="38" t="str">
        <f>INDEX('Crosswalk Particulates'!$E:$E,MATCH('2017 EPA Data'!$B138,'Crosswalk Particulates'!$D:$D,0))</f>
        <v>VOC</v>
      </c>
      <c r="H138" s="45">
        <f t="shared" si="2"/>
        <v>56220119567.090927</v>
      </c>
    </row>
    <row r="139" spans="1:8" s="31" customFormat="1">
      <c r="A139" t="s">
        <v>2450</v>
      </c>
      <c r="B139" t="s">
        <v>2475</v>
      </c>
      <c r="C139" t="s">
        <v>2442</v>
      </c>
      <c r="D139">
        <v>61596</v>
      </c>
      <c r="E139" t="s">
        <v>2407</v>
      </c>
      <c r="F139" s="34" t="str">
        <f>INDEX('Crosswalk Particulates'!$B:$B,MATCH('2017 EPA Data'!A139,'Crosswalk Particulates'!$A:$A,0))</f>
        <v>Electricity Sector</v>
      </c>
      <c r="G139" s="38" t="str">
        <f>INDEX('Crosswalk Particulates'!$E:$E,MATCH('2017 EPA Data'!$B139,'Crosswalk Particulates'!$D:$D,0))</f>
        <v>PM10</v>
      </c>
      <c r="H139" s="45">
        <f t="shared" si="2"/>
        <v>55879017699.195335</v>
      </c>
    </row>
    <row r="140" spans="1:8" s="31" customFormat="1">
      <c r="A140" t="s">
        <v>2477</v>
      </c>
      <c r="B140" t="s">
        <v>2494</v>
      </c>
      <c r="C140" t="s">
        <v>2442</v>
      </c>
      <c r="D140">
        <v>60980</v>
      </c>
      <c r="E140" t="s">
        <v>2407</v>
      </c>
      <c r="F140" s="34" t="str">
        <f>INDEX('Crosswalk Particulates'!$B:$B,MATCH('2017 EPA Data'!A140,'Crosswalk Particulates'!$A:$A,0))</f>
        <v>process-ngps-industry</v>
      </c>
      <c r="G140" s="38" t="str">
        <f>INDEX('Crosswalk Particulates'!$E:$E,MATCH('2017 EPA Data'!$B140,'Crosswalk Particulates'!$D:$D,0))</f>
        <v>NOX</v>
      </c>
      <c r="H140" s="45">
        <f t="shared" si="2"/>
        <v>55320191234.770622</v>
      </c>
    </row>
    <row r="141" spans="1:8" s="31" customFormat="1">
      <c r="A141" t="s">
        <v>2463</v>
      </c>
      <c r="B141" t="s">
        <v>2494</v>
      </c>
      <c r="C141" t="s">
        <v>2442</v>
      </c>
      <c r="D141">
        <v>59211</v>
      </c>
      <c r="E141" t="s">
        <v>2407</v>
      </c>
      <c r="F141" s="34" t="str">
        <f>INDEX('Crosswalk Particulates'!$B:$B,MATCH('2017 EPA Data'!A141,'Crosswalk Particulates'!$A:$A,0))</f>
        <v>process-chemicals-industry</v>
      </c>
      <c r="G141" s="38" t="str">
        <f>INDEX('Crosswalk Particulates'!$E:$E,MATCH('2017 EPA Data'!$B141,'Crosswalk Particulates'!$D:$D,0))</f>
        <v>NOX</v>
      </c>
      <c r="H141" s="45">
        <f t="shared" si="2"/>
        <v>53715379521.187332</v>
      </c>
    </row>
    <row r="142" spans="1:8" s="31" customFormat="1">
      <c r="A142" t="s">
        <v>2419</v>
      </c>
      <c r="B142" t="s">
        <v>2441</v>
      </c>
      <c r="C142" t="s">
        <v>2442</v>
      </c>
      <c r="D142">
        <v>57320</v>
      </c>
      <c r="E142" t="s">
        <v>2407</v>
      </c>
      <c r="F142" s="34" t="str">
        <f>INDEX('Crosswalk Particulates'!$B:$B,MATCH('2017 EPA Data'!A142,'Crosswalk Particulates'!$A:$A,0))</f>
        <v>Other-EPA</v>
      </c>
      <c r="G142" s="38" t="str">
        <f>INDEX('Crosswalk Particulates'!$E:$E,MATCH('2017 EPA Data'!$B142,'Crosswalk Particulates'!$D:$D,0))</f>
        <v>VOC</v>
      </c>
      <c r="H142" s="45">
        <f t="shared" si="2"/>
        <v>51999891137.701744</v>
      </c>
    </row>
    <row r="143" spans="1:8" s="31" customFormat="1">
      <c r="A143" t="s">
        <v>2486</v>
      </c>
      <c r="B143" t="s">
        <v>2514</v>
      </c>
      <c r="C143" t="s">
        <v>2384</v>
      </c>
      <c r="D143">
        <v>56994</v>
      </c>
      <c r="E143" t="s">
        <v>2407</v>
      </c>
      <c r="F143" s="34" t="str">
        <f>INDEX('Crosswalk Particulates'!$B:$B,MATCH('2017 EPA Data'!A143,'Crosswalk Particulates'!$A:$A,0))</f>
        <v>Commercial Buildings Sector</v>
      </c>
      <c r="G143" s="38">
        <f>INDEX('Crosswalk Particulates'!$E:$E,MATCH('2017 EPA Data'!$B143,'Crosswalk Particulates'!$D:$D,0))</f>
        <v>0</v>
      </c>
      <c r="H143" s="45">
        <f t="shared" si="2"/>
        <v>51704148560.749702</v>
      </c>
    </row>
    <row r="144" spans="1:8" s="31" customFormat="1">
      <c r="A144" t="s">
        <v>2533</v>
      </c>
      <c r="B144" t="s">
        <v>2494</v>
      </c>
      <c r="C144" t="s">
        <v>2442</v>
      </c>
      <c r="D144">
        <v>55427</v>
      </c>
      <c r="E144" t="s">
        <v>2407</v>
      </c>
      <c r="F144" s="34" t="str">
        <f>INDEX('Crosswalk Particulates'!$B:$B,MATCH('2017 EPA Data'!A144,'Crosswalk Particulates'!$A:$A,0))</f>
        <v>Electricity Sector</v>
      </c>
      <c r="G144" s="38" t="str">
        <f>INDEX('Crosswalk Particulates'!$E:$E,MATCH('2017 EPA Data'!$B144,'Crosswalk Particulates'!$D:$D,0))</f>
        <v>NOX</v>
      </c>
      <c r="H144" s="45">
        <f t="shared" si="2"/>
        <v>50282588382.578415</v>
      </c>
    </row>
    <row r="145" spans="1:8" s="31" customFormat="1">
      <c r="A145" t="s">
        <v>2405</v>
      </c>
      <c r="B145" t="s">
        <v>2514</v>
      </c>
      <c r="C145" t="s">
        <v>2384</v>
      </c>
      <c r="D145">
        <v>53472</v>
      </c>
      <c r="E145" t="s">
        <v>2407</v>
      </c>
      <c r="F145" s="34" t="str">
        <f>INDEX('Crosswalk Particulates'!$B:$B,MATCH('2017 EPA Data'!A145,'Crosswalk Particulates'!$A:$A,0))</f>
        <v>process-other-industry</v>
      </c>
      <c r="G145" s="38">
        <f>INDEX('Crosswalk Particulates'!$E:$E,MATCH('2017 EPA Data'!$B145,'Crosswalk Particulates'!$D:$D,0))</f>
        <v>0</v>
      </c>
      <c r="H145" s="45">
        <f t="shared" si="2"/>
        <v>48509040106.685051</v>
      </c>
    </row>
    <row r="146" spans="1:8" s="31" customFormat="1">
      <c r="A146" t="s">
        <v>2426</v>
      </c>
      <c r="B146" t="s">
        <v>2441</v>
      </c>
      <c r="C146" t="s">
        <v>2442</v>
      </c>
      <c r="D146">
        <v>50822</v>
      </c>
      <c r="E146" t="s">
        <v>2407</v>
      </c>
      <c r="F146" s="34" t="str">
        <f>INDEX('Crosswalk Particulates'!$B:$B,MATCH('2017 EPA Data'!A146,'Crosswalk Particulates'!$A:$A,0))</f>
        <v>Transportation Sector</v>
      </c>
      <c r="G146" s="38" t="str">
        <f>INDEX('Crosswalk Particulates'!$E:$E,MATCH('2017 EPA Data'!$B146,'Crosswalk Particulates'!$D:$D,0))</f>
        <v>VOC</v>
      </c>
      <c r="H146" s="45">
        <f t="shared" si="2"/>
        <v>46104997686.676163</v>
      </c>
    </row>
    <row r="147" spans="1:8" s="31" customFormat="1">
      <c r="A147" t="s">
        <v>2477</v>
      </c>
      <c r="B147" t="s">
        <v>2445</v>
      </c>
      <c r="C147" t="s">
        <v>2442</v>
      </c>
      <c r="D147">
        <v>49857</v>
      </c>
      <c r="E147" t="s">
        <v>2407</v>
      </c>
      <c r="F147" s="34" t="str">
        <f>INDEX('Crosswalk Particulates'!$B:$B,MATCH('2017 EPA Data'!A147,'Crosswalk Particulates'!$A:$A,0))</f>
        <v>process-ngps-industry</v>
      </c>
      <c r="G147" s="38" t="str">
        <f>INDEX('Crosswalk Particulates'!$E:$E,MATCH('2017 EPA Data'!$B147,'Crosswalk Particulates'!$D:$D,0))</f>
        <v>CO</v>
      </c>
      <c r="H147" s="45">
        <f t="shared" si="2"/>
        <v>45229563371.465378</v>
      </c>
    </row>
    <row r="148" spans="1:8" s="31" customFormat="1">
      <c r="A148" t="s">
        <v>2434</v>
      </c>
      <c r="B148" t="s">
        <v>2494</v>
      </c>
      <c r="C148" t="s">
        <v>2442</v>
      </c>
      <c r="D148">
        <v>49794</v>
      </c>
      <c r="E148" t="s">
        <v>2407</v>
      </c>
      <c r="F148" s="34" t="str">
        <f>INDEX('Crosswalk Particulates'!$B:$B,MATCH('2017 EPA Data'!A148,'Crosswalk Particulates'!$A:$A,0))</f>
        <v>Residential Buildings Sector</v>
      </c>
      <c r="G148" s="38" t="str">
        <f>INDEX('Crosswalk Particulates'!$E:$E,MATCH('2017 EPA Data'!$B148,'Crosswalk Particulates'!$D:$D,0))</f>
        <v>NOX</v>
      </c>
      <c r="H148" s="45">
        <f t="shared" si="2"/>
        <v>45172410664.876495</v>
      </c>
    </row>
    <row r="149" spans="1:8" s="31" customFormat="1">
      <c r="A149" t="s">
        <v>2531</v>
      </c>
      <c r="B149" t="s">
        <v>2495</v>
      </c>
      <c r="C149" t="s">
        <v>2442</v>
      </c>
      <c r="D149">
        <v>49074</v>
      </c>
      <c r="E149" t="s">
        <v>2407</v>
      </c>
      <c r="F149" s="34" t="str">
        <f>INDEX('Crosswalk Particulates'!$B:$B,MATCH('2017 EPA Data'!A149,'Crosswalk Particulates'!$A:$A,0))</f>
        <v>process-mining-industry</v>
      </c>
      <c r="G149" s="38" t="str">
        <f>INDEX('Crosswalk Particulates'!$E:$E,MATCH('2017 EPA Data'!$B149,'Crosswalk Particulates'!$D:$D,0))</f>
        <v>PM25</v>
      </c>
      <c r="H149" s="45">
        <f t="shared" si="2"/>
        <v>44519236875.289169</v>
      </c>
    </row>
    <row r="150" spans="1:8" s="31" customFormat="1">
      <c r="A150" t="s">
        <v>2450</v>
      </c>
      <c r="B150" t="s">
        <v>2495</v>
      </c>
      <c r="C150" t="s">
        <v>2442</v>
      </c>
      <c r="D150">
        <v>48525</v>
      </c>
      <c r="E150" t="s">
        <v>2407</v>
      </c>
      <c r="F150" s="34" t="str">
        <f>INDEX('Crosswalk Particulates'!$B:$B,MATCH('2017 EPA Data'!A150,'Crosswalk Particulates'!$A:$A,0))</f>
        <v>Electricity Sector</v>
      </c>
      <c r="G150" s="38" t="str">
        <f>INDEX('Crosswalk Particulates'!$E:$E,MATCH('2017 EPA Data'!$B150,'Crosswalk Particulates'!$D:$D,0))</f>
        <v>PM25</v>
      </c>
      <c r="H150" s="45">
        <f t="shared" si="2"/>
        <v>44021191860.728836</v>
      </c>
    </row>
    <row r="151" spans="1:8" s="31" customFormat="1">
      <c r="A151" t="s">
        <v>2531</v>
      </c>
      <c r="B151" t="s">
        <v>2514</v>
      </c>
      <c r="C151" t="s">
        <v>2384</v>
      </c>
      <c r="D151">
        <v>48045</v>
      </c>
      <c r="E151" t="s">
        <v>2407</v>
      </c>
      <c r="F151" s="34" t="str">
        <f>INDEX('Crosswalk Particulates'!$B:$B,MATCH('2017 EPA Data'!A151,'Crosswalk Particulates'!$A:$A,0))</f>
        <v>process-mining-industry</v>
      </c>
      <c r="G151" s="38">
        <f>INDEX('Crosswalk Particulates'!$E:$E,MATCH('2017 EPA Data'!$B151,'Crosswalk Particulates'!$D:$D,0))</f>
        <v>0</v>
      </c>
      <c r="H151" s="45">
        <f t="shared" si="2"/>
        <v>43585742667.670624</v>
      </c>
    </row>
    <row r="152" spans="1:8" s="31" customFormat="1">
      <c r="A152" t="s">
        <v>2477</v>
      </c>
      <c r="B152" t="s">
        <v>2441</v>
      </c>
      <c r="C152" t="s">
        <v>2442</v>
      </c>
      <c r="D152">
        <v>47802</v>
      </c>
      <c r="E152" t="s">
        <v>2407</v>
      </c>
      <c r="F152" s="34" t="str">
        <f>INDEX('Crosswalk Particulates'!$B:$B,MATCH('2017 EPA Data'!A152,'Crosswalk Particulates'!$A:$A,0))</f>
        <v>process-ngps-industry</v>
      </c>
      <c r="G152" s="38" t="str">
        <f>INDEX('Crosswalk Particulates'!$E:$E,MATCH('2017 EPA Data'!$B152,'Crosswalk Particulates'!$D:$D,0))</f>
        <v>VOC</v>
      </c>
      <c r="H152" s="45">
        <f t="shared" si="2"/>
        <v>43365296513.684898</v>
      </c>
    </row>
    <row r="153" spans="1:8" s="31" customFormat="1">
      <c r="A153" t="s">
        <v>2516</v>
      </c>
      <c r="B153" t="s">
        <v>2494</v>
      </c>
      <c r="C153" t="s">
        <v>2442</v>
      </c>
      <c r="D153">
        <v>47600</v>
      </c>
      <c r="E153" t="s">
        <v>2407</v>
      </c>
      <c r="F153" s="34" t="str">
        <f>INDEX('Crosswalk Particulates'!$B:$B,MATCH('2017 EPA Data'!A153,'Crosswalk Particulates'!$A:$A,0))</f>
        <v>industry-fuel-other</v>
      </c>
      <c r="G153" s="38" t="str">
        <f>INDEX('Crosswalk Particulates'!$E:$E,MATCH('2017 EPA Data'!$B153,'Crosswalk Particulates'!$D:$D,0))</f>
        <v>NOX</v>
      </c>
      <c r="H153" s="45">
        <f t="shared" si="2"/>
        <v>43182044978.272903</v>
      </c>
    </row>
    <row r="154" spans="1:8" s="31" customFormat="1">
      <c r="A154" t="s">
        <v>2477</v>
      </c>
      <c r="B154" t="s">
        <v>2500</v>
      </c>
      <c r="C154" t="s">
        <v>2442</v>
      </c>
      <c r="D154">
        <v>47436</v>
      </c>
      <c r="E154" t="s">
        <v>2407</v>
      </c>
      <c r="F154" s="34" t="str">
        <f>INDEX('Crosswalk Particulates'!$B:$B,MATCH('2017 EPA Data'!A154,'Crosswalk Particulates'!$A:$A,0))</f>
        <v>process-ngps-industry</v>
      </c>
      <c r="G154" s="38" t="str">
        <f>INDEX('Crosswalk Particulates'!$E:$E,MATCH('2017 EPA Data'!$B154,'Crosswalk Particulates'!$D:$D,0))</f>
        <v>SOx</v>
      </c>
      <c r="H154" s="45">
        <f t="shared" si="2"/>
        <v>43033266503.978012</v>
      </c>
    </row>
    <row r="155" spans="1:8" s="31" customFormat="1">
      <c r="A155" t="s">
        <v>2419</v>
      </c>
      <c r="B155" t="s">
        <v>2475</v>
      </c>
      <c r="C155" t="s">
        <v>2442</v>
      </c>
      <c r="D155">
        <v>45176</v>
      </c>
      <c r="E155" t="s">
        <v>2407</v>
      </c>
      <c r="F155" s="34" t="str">
        <f>INDEX('Crosswalk Particulates'!$B:$B,MATCH('2017 EPA Data'!A155,'Crosswalk Particulates'!$A:$A,0))</f>
        <v>Other-EPA</v>
      </c>
      <c r="G155" s="38" t="str">
        <f>INDEX('Crosswalk Particulates'!$E:$E,MATCH('2017 EPA Data'!$B155,'Crosswalk Particulates'!$D:$D,0))</f>
        <v>PM10</v>
      </c>
      <c r="H155" s="45">
        <f t="shared" si="2"/>
        <v>40983026553.328918</v>
      </c>
    </row>
    <row r="156" spans="1:8" s="31" customFormat="1">
      <c r="A156" t="s">
        <v>2515</v>
      </c>
      <c r="B156" t="s">
        <v>2490</v>
      </c>
      <c r="C156" t="s">
        <v>2442</v>
      </c>
      <c r="D156">
        <v>44705</v>
      </c>
      <c r="E156" t="s">
        <v>2407</v>
      </c>
      <c r="F156" s="34" t="str">
        <f>INDEX('Crosswalk Particulates'!$B:$B,MATCH('2017 EPA Data'!A156,'Crosswalk Particulates'!$A:$A,0))</f>
        <v>Residential Buildings Sector</v>
      </c>
      <c r="G156" s="38">
        <f>INDEX('Crosswalk Particulates'!$E:$E,MATCH('2017 EPA Data'!$B156,'Crosswalk Particulates'!$D:$D,0))</f>
        <v>0</v>
      </c>
      <c r="H156" s="45">
        <f t="shared" si="2"/>
        <v>40555742032.640549</v>
      </c>
    </row>
    <row r="157" spans="1:8" s="31" customFormat="1">
      <c r="A157" t="s">
        <v>2504</v>
      </c>
      <c r="B157" t="s">
        <v>2494</v>
      </c>
      <c r="C157" t="s">
        <v>2442</v>
      </c>
      <c r="D157">
        <v>44490</v>
      </c>
      <c r="E157" t="s">
        <v>2407</v>
      </c>
      <c r="F157" s="34" t="str">
        <f>INDEX('Crosswalk Particulates'!$B:$B,MATCH('2017 EPA Data'!A157,'Crosswalk Particulates'!$A:$A,0))</f>
        <v>process-iron and steel-industry</v>
      </c>
      <c r="G157" s="38" t="str">
        <f>INDEX('Crosswalk Particulates'!$E:$E,MATCH('2017 EPA Data'!$B157,'Crosswalk Particulates'!$D:$D,0))</f>
        <v>NOX</v>
      </c>
      <c r="H157" s="45">
        <f t="shared" si="2"/>
        <v>40360697081.583221</v>
      </c>
    </row>
    <row r="158" spans="1:8" s="31" customFormat="1">
      <c r="A158" t="s">
        <v>2419</v>
      </c>
      <c r="B158" t="s">
        <v>2495</v>
      </c>
      <c r="C158" t="s">
        <v>2442</v>
      </c>
      <c r="D158">
        <v>43628</v>
      </c>
      <c r="E158" t="s">
        <v>2407</v>
      </c>
      <c r="F158" s="34" t="str">
        <f>INDEX('Crosswalk Particulates'!$B:$B,MATCH('2017 EPA Data'!A158,'Crosswalk Particulates'!$A:$A,0))</f>
        <v>Other-EPA</v>
      </c>
      <c r="G158" s="38" t="str">
        <f>INDEX('Crosswalk Particulates'!$E:$E,MATCH('2017 EPA Data'!$B158,'Crosswalk Particulates'!$D:$D,0))</f>
        <v>PM25</v>
      </c>
      <c r="H158" s="45">
        <f t="shared" si="2"/>
        <v>39578702905.716179</v>
      </c>
    </row>
    <row r="159" spans="1:8" s="31" customFormat="1">
      <c r="A159" t="s">
        <v>2548</v>
      </c>
      <c r="B159" t="s">
        <v>2494</v>
      </c>
      <c r="C159" t="s">
        <v>2442</v>
      </c>
      <c r="D159">
        <v>43585</v>
      </c>
      <c r="E159" t="s">
        <v>2407</v>
      </c>
      <c r="F159" s="34" t="str">
        <f>INDEX('Crosswalk Particulates'!$B:$B,MATCH('2017 EPA Data'!A159,'Crosswalk Particulates'!$A:$A,0))</f>
        <v>Commercial Buildings Sector</v>
      </c>
      <c r="G159" s="38" t="str">
        <f>INDEX('Crosswalk Particulates'!$E:$E,MATCH('2017 EPA Data'!$B159,'Crosswalk Particulates'!$D:$D,0))</f>
        <v>NOX</v>
      </c>
      <c r="H159" s="45">
        <f t="shared" si="2"/>
        <v>39539693915.504715</v>
      </c>
    </row>
    <row r="160" spans="1:8" s="31" customFormat="1">
      <c r="A160" t="s">
        <v>2481</v>
      </c>
      <c r="B160" t="s">
        <v>2494</v>
      </c>
      <c r="C160" t="s">
        <v>2442</v>
      </c>
      <c r="D160">
        <v>41858</v>
      </c>
      <c r="E160" t="s">
        <v>2407</v>
      </c>
      <c r="F160" s="34" t="str">
        <f>INDEX('Crosswalk Particulates'!$B:$B,MATCH('2017 EPA Data'!A160,'Crosswalk Particulates'!$A:$A,0))</f>
        <v>industry-fuel-coal</v>
      </c>
      <c r="G160" s="38" t="str">
        <f>INDEX('Crosswalk Particulates'!$E:$E,MATCH('2017 EPA Data'!$B160,'Crosswalk Particulates'!$D:$D,0))</f>
        <v>NOX</v>
      </c>
      <c r="H160" s="45">
        <f t="shared" si="2"/>
        <v>37972984006.314018</v>
      </c>
    </row>
    <row r="161" spans="1:8" s="31" customFormat="1">
      <c r="A161" t="s">
        <v>2412</v>
      </c>
      <c r="B161" t="s">
        <v>2495</v>
      </c>
      <c r="C161" t="s">
        <v>2442</v>
      </c>
      <c r="D161">
        <v>39700</v>
      </c>
      <c r="E161" t="s">
        <v>2407</v>
      </c>
      <c r="F161" s="34" t="str">
        <f>INDEX('Crosswalk Particulates'!$B:$B,MATCH('2017 EPA Data'!A161,'Crosswalk Particulates'!$A:$A,0))</f>
        <v>Transportation Sector</v>
      </c>
      <c r="G161" s="38" t="str">
        <f>INDEX('Crosswalk Particulates'!$E:$E,MATCH('2017 EPA Data'!$B161,'Crosswalk Particulates'!$D:$D,0))</f>
        <v>PM25</v>
      </c>
      <c r="H161" s="45">
        <f t="shared" si="2"/>
        <v>36015277009.189796</v>
      </c>
    </row>
    <row r="162" spans="1:8" s="31" customFormat="1">
      <c r="A162" t="s">
        <v>2417</v>
      </c>
      <c r="B162" t="s">
        <v>2475</v>
      </c>
      <c r="C162" t="s">
        <v>2442</v>
      </c>
      <c r="D162">
        <v>39481</v>
      </c>
      <c r="E162" t="s">
        <v>2407</v>
      </c>
      <c r="F162" s="34" t="str">
        <f>INDEX('Crosswalk Particulates'!$B:$B,MATCH('2017 EPA Data'!A162,'Crosswalk Particulates'!$A:$A,0))</f>
        <v>Other-EPA</v>
      </c>
      <c r="G162" s="38" t="str">
        <f>INDEX('Crosswalk Particulates'!$E:$E,MATCH('2017 EPA Data'!$B162,'Crosswalk Particulates'!$D:$D,0))</f>
        <v>PM10</v>
      </c>
      <c r="H162" s="45">
        <f t="shared" si="2"/>
        <v>35816603314.856987</v>
      </c>
    </row>
    <row r="163" spans="1:8" s="31" customFormat="1">
      <c r="A163" t="s">
        <v>2450</v>
      </c>
      <c r="B163" t="s">
        <v>2514</v>
      </c>
      <c r="C163" t="s">
        <v>2384</v>
      </c>
      <c r="D163">
        <v>38229</v>
      </c>
      <c r="E163" t="s">
        <v>2407</v>
      </c>
      <c r="F163" s="34" t="str">
        <f>INDEX('Crosswalk Particulates'!$B:$B,MATCH('2017 EPA Data'!A163,'Crosswalk Particulates'!$A:$A,0))</f>
        <v>Electricity Sector</v>
      </c>
      <c r="G163" s="38">
        <f>INDEX('Crosswalk Particulates'!$E:$E,MATCH('2017 EPA Data'!$B163,'Crosswalk Particulates'!$D:$D,0))</f>
        <v>0</v>
      </c>
      <c r="H163" s="45">
        <f t="shared" si="2"/>
        <v>34680806669.63015</v>
      </c>
    </row>
    <row r="164" spans="1:8" s="31" customFormat="1">
      <c r="A164" t="s">
        <v>2414</v>
      </c>
      <c r="B164" t="s">
        <v>2600</v>
      </c>
      <c r="C164" t="s">
        <v>2384</v>
      </c>
      <c r="D164">
        <v>38149</v>
      </c>
      <c r="E164" t="s">
        <v>2407</v>
      </c>
      <c r="F164" s="34" t="str">
        <f>INDEX('Crosswalk Particulates'!$B:$B,MATCH('2017 EPA Data'!A164,'Crosswalk Particulates'!$A:$A,0))</f>
        <v>Other-EPA</v>
      </c>
      <c r="G164" s="38" t="str">
        <f>INDEX('Crosswalk Particulates'!$E:$E,MATCH('2017 EPA Data'!$B164,'Crosswalk Particulates'!$D:$D,0))</f>
        <v>BC</v>
      </c>
      <c r="H164" s="45">
        <f t="shared" si="2"/>
        <v>34608231804.120445</v>
      </c>
    </row>
    <row r="165" spans="1:8" s="31" customFormat="1">
      <c r="A165" t="s">
        <v>2533</v>
      </c>
      <c r="B165" t="s">
        <v>2500</v>
      </c>
      <c r="C165" t="s">
        <v>2442</v>
      </c>
      <c r="D165">
        <v>37704</v>
      </c>
      <c r="E165" t="s">
        <v>2407</v>
      </c>
      <c r="F165" s="34" t="str">
        <f>INDEX('Crosswalk Particulates'!$B:$B,MATCH('2017 EPA Data'!A165,'Crosswalk Particulates'!$A:$A,0))</f>
        <v>Electricity Sector</v>
      </c>
      <c r="G165" s="38" t="str">
        <f>INDEX('Crosswalk Particulates'!$E:$E,MATCH('2017 EPA Data'!$B165,'Crosswalk Particulates'!$D:$D,0))</f>
        <v>SOx</v>
      </c>
      <c r="H165" s="45">
        <f t="shared" si="2"/>
        <v>34204534114.722721</v>
      </c>
    </row>
    <row r="166" spans="1:8" s="31" customFormat="1">
      <c r="A166" t="s">
        <v>2448</v>
      </c>
      <c r="B166" t="s">
        <v>2494</v>
      </c>
      <c r="C166" t="s">
        <v>2442</v>
      </c>
      <c r="D166">
        <v>37334</v>
      </c>
      <c r="E166" t="s">
        <v>2407</v>
      </c>
      <c r="F166" s="34" t="str">
        <f>INDEX('Crosswalk Particulates'!$B:$B,MATCH('2017 EPA Data'!A166,'Crosswalk Particulates'!$A:$A,0))</f>
        <v>Other-EPA</v>
      </c>
      <c r="G166" s="38" t="str">
        <f>INDEX('Crosswalk Particulates'!$E:$E,MATCH('2017 EPA Data'!$B166,'Crosswalk Particulates'!$D:$D,0))</f>
        <v>NOX</v>
      </c>
      <c r="H166" s="45">
        <f t="shared" si="2"/>
        <v>33868875361.740349</v>
      </c>
    </row>
    <row r="167" spans="1:8" s="31" customFormat="1">
      <c r="A167" t="s">
        <v>2423</v>
      </c>
      <c r="B167" t="s">
        <v>2475</v>
      </c>
      <c r="C167" t="s">
        <v>2442</v>
      </c>
      <c r="D167">
        <v>37220</v>
      </c>
      <c r="E167" t="s">
        <v>2407</v>
      </c>
      <c r="F167" s="34" t="str">
        <f>INDEX('Crosswalk Particulates'!$B:$B,MATCH('2017 EPA Data'!A167,'Crosswalk Particulates'!$A:$A,0))</f>
        <v>process-other-industry</v>
      </c>
      <c r="G167" s="38" t="str">
        <f>INDEX('Crosswalk Particulates'!$E:$E,MATCH('2017 EPA Data'!$B167,'Crosswalk Particulates'!$D:$D,0))</f>
        <v>PM10</v>
      </c>
      <c r="H167" s="45">
        <f t="shared" si="2"/>
        <v>33765456178.389023</v>
      </c>
    </row>
    <row r="168" spans="1:8" s="31" customFormat="1">
      <c r="A168" t="s">
        <v>2607</v>
      </c>
      <c r="B168" t="s">
        <v>2494</v>
      </c>
      <c r="C168" t="s">
        <v>2442</v>
      </c>
      <c r="D168">
        <v>36694</v>
      </c>
      <c r="E168" t="s">
        <v>2407</v>
      </c>
      <c r="F168" s="34" t="str">
        <f>INDEX('Crosswalk Particulates'!$B:$B,MATCH('2017 EPA Data'!A168,'Crosswalk Particulates'!$A:$A,0))</f>
        <v>Residential Buildings Sector</v>
      </c>
      <c r="G168" s="38" t="str">
        <f>INDEX('Crosswalk Particulates'!$E:$E,MATCH('2017 EPA Data'!$B168,'Crosswalk Particulates'!$D:$D,0))</f>
        <v>NOX</v>
      </c>
      <c r="H168" s="45">
        <f t="shared" si="2"/>
        <v>33288276437.662731</v>
      </c>
    </row>
    <row r="169" spans="1:8" s="31" customFormat="1">
      <c r="A169" t="s">
        <v>2471</v>
      </c>
      <c r="B169" t="s">
        <v>2475</v>
      </c>
      <c r="C169" t="s">
        <v>2442</v>
      </c>
      <c r="D169">
        <v>36398</v>
      </c>
      <c r="E169" t="s">
        <v>2407</v>
      </c>
      <c r="F169" s="34" t="str">
        <f>INDEX('Crosswalk Particulates'!$B:$B,MATCH('2017 EPA Data'!A169,'Crosswalk Particulates'!$A:$A,0))</f>
        <v>process-other-industry</v>
      </c>
      <c r="G169" s="38" t="str">
        <f>INDEX('Crosswalk Particulates'!$E:$E,MATCH('2017 EPA Data'!$B169,'Crosswalk Particulates'!$D:$D,0))</f>
        <v>PM10</v>
      </c>
      <c r="H169" s="45">
        <f t="shared" si="2"/>
        <v>33019749435.276833</v>
      </c>
    </row>
    <row r="170" spans="1:8" s="31" customFormat="1">
      <c r="A170" t="s">
        <v>2444</v>
      </c>
      <c r="B170" t="s">
        <v>2500</v>
      </c>
      <c r="C170" t="s">
        <v>2442</v>
      </c>
      <c r="D170">
        <v>35934</v>
      </c>
      <c r="E170" t="s">
        <v>2407</v>
      </c>
      <c r="F170" s="34" t="str">
        <f>INDEX('Crosswalk Particulates'!$B:$B,MATCH('2017 EPA Data'!A170,'Crosswalk Particulates'!$A:$A,0))</f>
        <v>process-waste-industry</v>
      </c>
      <c r="G170" s="38" t="str">
        <f>INDEX('Crosswalk Particulates'!$E:$E,MATCH('2017 EPA Data'!$B170,'Crosswalk Particulates'!$D:$D,0))</f>
        <v>SOx</v>
      </c>
      <c r="H170" s="45">
        <f t="shared" si="2"/>
        <v>32598815215.320557</v>
      </c>
    </row>
    <row r="171" spans="1:8" s="31" customFormat="1">
      <c r="A171" t="s">
        <v>2417</v>
      </c>
      <c r="B171" t="s">
        <v>2495</v>
      </c>
      <c r="C171" t="s">
        <v>2442</v>
      </c>
      <c r="D171">
        <v>35811</v>
      </c>
      <c r="E171" t="s">
        <v>2407</v>
      </c>
      <c r="F171" s="34" t="str">
        <f>INDEX('Crosswalk Particulates'!$B:$B,MATCH('2017 EPA Data'!A171,'Crosswalk Particulates'!$A:$A,0))</f>
        <v>Other-EPA</v>
      </c>
      <c r="G171" s="38" t="str">
        <f>INDEX('Crosswalk Particulates'!$E:$E,MATCH('2017 EPA Data'!$B171,'Crosswalk Particulates'!$D:$D,0))</f>
        <v>PM25</v>
      </c>
      <c r="H171" s="45">
        <f t="shared" si="2"/>
        <v>32487231359.599392</v>
      </c>
    </row>
    <row r="172" spans="1:8" s="31" customFormat="1">
      <c r="A172" t="s">
        <v>2419</v>
      </c>
      <c r="B172" t="s">
        <v>2600</v>
      </c>
      <c r="C172" t="s">
        <v>2384</v>
      </c>
      <c r="D172">
        <v>33542</v>
      </c>
      <c r="E172" t="s">
        <v>2407</v>
      </c>
      <c r="F172" s="34" t="str">
        <f>INDEX('Crosswalk Particulates'!$B:$B,MATCH('2017 EPA Data'!A172,'Crosswalk Particulates'!$A:$A,0))</f>
        <v>Other-EPA</v>
      </c>
      <c r="G172" s="38" t="str">
        <f>INDEX('Crosswalk Particulates'!$E:$E,MATCH('2017 EPA Data'!$B172,'Crosswalk Particulates'!$D:$D,0))</f>
        <v>BC</v>
      </c>
      <c r="H172" s="45">
        <f t="shared" si="2"/>
        <v>30428826736.580456</v>
      </c>
    </row>
    <row r="173" spans="1:8" s="31" customFormat="1">
      <c r="A173" t="s">
        <v>2516</v>
      </c>
      <c r="B173" t="s">
        <v>2500</v>
      </c>
      <c r="C173" t="s">
        <v>2442</v>
      </c>
      <c r="D173">
        <v>32649</v>
      </c>
      <c r="E173" t="s">
        <v>2407</v>
      </c>
      <c r="F173" s="34" t="str">
        <f>INDEX('Crosswalk Particulates'!$B:$B,MATCH('2017 EPA Data'!A173,'Crosswalk Particulates'!$A:$A,0))</f>
        <v>industry-fuel-other</v>
      </c>
      <c r="G173" s="38" t="str">
        <f>INDEX('Crosswalk Particulates'!$E:$E,MATCH('2017 EPA Data'!$B173,'Crosswalk Particulates'!$D:$D,0))</f>
        <v>SOx</v>
      </c>
      <c r="H173" s="45">
        <f t="shared" si="2"/>
        <v>29618709800.328403</v>
      </c>
    </row>
    <row r="174" spans="1:8" s="31" customFormat="1">
      <c r="A174" t="s">
        <v>2476</v>
      </c>
      <c r="B174" t="s">
        <v>2514</v>
      </c>
      <c r="C174" t="s">
        <v>2384</v>
      </c>
      <c r="D174">
        <v>32630</v>
      </c>
      <c r="E174" t="s">
        <v>2407</v>
      </c>
      <c r="F174" s="34" t="str">
        <f>INDEX('Crosswalk Particulates'!$B:$B,MATCH('2017 EPA Data'!A174,'Crosswalk Particulates'!$A:$A,0))</f>
        <v>Other-EPA</v>
      </c>
      <c r="G174" s="38">
        <f>INDEX('Crosswalk Particulates'!$E:$E,MATCH('2017 EPA Data'!$B174,'Crosswalk Particulates'!$D:$D,0))</f>
        <v>0</v>
      </c>
      <c r="H174" s="45">
        <f t="shared" si="2"/>
        <v>29601473269.769848</v>
      </c>
    </row>
    <row r="175" spans="1:8" s="31" customFormat="1">
      <c r="A175" t="s">
        <v>2408</v>
      </c>
      <c r="B175" t="s">
        <v>2495</v>
      </c>
      <c r="C175" t="s">
        <v>2442</v>
      </c>
      <c r="D175">
        <v>31677</v>
      </c>
      <c r="E175" t="s">
        <v>2407</v>
      </c>
      <c r="F175" s="34" t="str">
        <f>INDEX('Crosswalk Particulates'!$B:$B,MATCH('2017 EPA Data'!A175,'Crosswalk Particulates'!$A:$A,0))</f>
        <v>Transportation Sector</v>
      </c>
      <c r="G175" s="38" t="str">
        <f>INDEX('Crosswalk Particulates'!$E:$E,MATCH('2017 EPA Data'!$B175,'Crosswalk Particulates'!$D:$D,0))</f>
        <v>PM25</v>
      </c>
      <c r="H175" s="45">
        <f t="shared" si="2"/>
        <v>28736925184.385521</v>
      </c>
    </row>
    <row r="176" spans="1:8" s="31" customFormat="1">
      <c r="A176" t="s">
        <v>2488</v>
      </c>
      <c r="B176" t="s">
        <v>2445</v>
      </c>
      <c r="C176" t="s">
        <v>2442</v>
      </c>
      <c r="D176">
        <v>31518</v>
      </c>
      <c r="E176" t="s">
        <v>2407</v>
      </c>
      <c r="F176" s="34" t="str">
        <f>INDEX('Crosswalk Particulates'!$B:$B,MATCH('2017 EPA Data'!A176,'Crosswalk Particulates'!$A:$A,0))</f>
        <v>Transportation Sector</v>
      </c>
      <c r="G176" s="38" t="str">
        <f>INDEX('Crosswalk Particulates'!$E:$E,MATCH('2017 EPA Data'!$B176,'Crosswalk Particulates'!$D:$D,0))</f>
        <v>CO</v>
      </c>
      <c r="H176" s="45">
        <f t="shared" si="2"/>
        <v>28592682639.184986</v>
      </c>
    </row>
    <row r="177" spans="1:8" s="31" customFormat="1">
      <c r="A177" t="s">
        <v>2439</v>
      </c>
      <c r="B177" t="s">
        <v>2494</v>
      </c>
      <c r="C177" t="s">
        <v>2442</v>
      </c>
      <c r="D177">
        <v>31178</v>
      </c>
      <c r="E177" t="s">
        <v>2407</v>
      </c>
      <c r="F177" s="34" t="str">
        <f>INDEX('Crosswalk Particulates'!$B:$B,MATCH('2017 EPA Data'!A177,'Crosswalk Particulates'!$A:$A,0))</f>
        <v>Transportation Sector</v>
      </c>
      <c r="G177" s="38" t="str">
        <f>INDEX('Crosswalk Particulates'!$E:$E,MATCH('2017 EPA Data'!$B177,'Crosswalk Particulates'!$D:$D,0))</f>
        <v>NOX</v>
      </c>
      <c r="H177" s="45">
        <f t="shared" si="2"/>
        <v>28284239460.768753</v>
      </c>
    </row>
    <row r="178" spans="1:8" s="31" customFormat="1">
      <c r="A178" t="s">
        <v>2474</v>
      </c>
      <c r="B178" t="s">
        <v>2518</v>
      </c>
      <c r="C178" t="s">
        <v>2384</v>
      </c>
      <c r="D178">
        <v>31002</v>
      </c>
      <c r="E178" t="s">
        <v>2407</v>
      </c>
      <c r="F178" s="34" t="str">
        <f>INDEX('Crosswalk Particulates'!$B:$B,MATCH('2017 EPA Data'!A178,'Crosswalk Particulates'!$A:$A,0))</f>
        <v>Other-EPA</v>
      </c>
      <c r="G178" s="38" t="str">
        <f>INDEX('Crosswalk Particulates'!$E:$E,MATCH('2017 EPA Data'!$B178,'Crosswalk Particulates'!$D:$D,0))</f>
        <v>OC</v>
      </c>
      <c r="H178" s="45">
        <f t="shared" si="2"/>
        <v>28124574756.647404</v>
      </c>
    </row>
    <row r="179" spans="1:8" s="31" customFormat="1">
      <c r="A179" t="s">
        <v>2466</v>
      </c>
      <c r="B179" t="s">
        <v>2475</v>
      </c>
      <c r="C179" t="s">
        <v>2442</v>
      </c>
      <c r="D179">
        <v>30606</v>
      </c>
      <c r="E179" t="s">
        <v>2407</v>
      </c>
      <c r="F179" s="34" t="str">
        <f>INDEX('Crosswalk Particulates'!$B:$B,MATCH('2017 EPA Data'!A179,'Crosswalk Particulates'!$A:$A,0))</f>
        <v>Electricity Sector</v>
      </c>
      <c r="G179" s="38" t="str">
        <f>INDEX('Crosswalk Particulates'!$E:$E,MATCH('2017 EPA Data'!$B179,'Crosswalk Particulates'!$D:$D,0))</f>
        <v>PM10</v>
      </c>
      <c r="H179" s="45">
        <f t="shared" si="2"/>
        <v>27765329172.374378</v>
      </c>
    </row>
    <row r="180" spans="1:8" s="31" customFormat="1">
      <c r="A180" t="s">
        <v>2476</v>
      </c>
      <c r="B180" t="s">
        <v>2494</v>
      </c>
      <c r="C180" t="s">
        <v>2442</v>
      </c>
      <c r="D180">
        <v>30460</v>
      </c>
      <c r="E180" t="s">
        <v>2407</v>
      </c>
      <c r="F180" s="34" t="str">
        <f>INDEX('Crosswalk Particulates'!$B:$B,MATCH('2017 EPA Data'!A180,'Crosswalk Particulates'!$A:$A,0))</f>
        <v>Other-EPA</v>
      </c>
      <c r="G180" s="38" t="str">
        <f>INDEX('Crosswalk Particulates'!$E:$E,MATCH('2017 EPA Data'!$B180,'Crosswalk Particulates'!$D:$D,0))</f>
        <v>NOX</v>
      </c>
      <c r="H180" s="45">
        <f t="shared" si="2"/>
        <v>27632880042.819172</v>
      </c>
    </row>
    <row r="181" spans="1:8" s="31" customFormat="1">
      <c r="A181" t="s">
        <v>2466</v>
      </c>
      <c r="B181" t="s">
        <v>2495</v>
      </c>
      <c r="C181" t="s">
        <v>2442</v>
      </c>
      <c r="D181">
        <v>29638</v>
      </c>
      <c r="E181" t="s">
        <v>2407</v>
      </c>
      <c r="F181" s="34" t="str">
        <f>INDEX('Crosswalk Particulates'!$B:$B,MATCH('2017 EPA Data'!A181,'Crosswalk Particulates'!$A:$A,0))</f>
        <v>Electricity Sector</v>
      </c>
      <c r="G181" s="38" t="str">
        <f>INDEX('Crosswalk Particulates'!$E:$E,MATCH('2017 EPA Data'!$B181,'Crosswalk Particulates'!$D:$D,0))</f>
        <v>PM25</v>
      </c>
      <c r="H181" s="45">
        <f t="shared" si="2"/>
        <v>26887173299.706982</v>
      </c>
    </row>
    <row r="182" spans="1:8" s="31" customFormat="1">
      <c r="A182" t="s">
        <v>2423</v>
      </c>
      <c r="B182" t="s">
        <v>2495</v>
      </c>
      <c r="C182" t="s">
        <v>2442</v>
      </c>
      <c r="D182">
        <v>29585</v>
      </c>
      <c r="E182" t="s">
        <v>2407</v>
      </c>
      <c r="F182" s="34" t="str">
        <f>INDEX('Crosswalk Particulates'!$B:$B,MATCH('2017 EPA Data'!A182,'Crosswalk Particulates'!$A:$A,0))</f>
        <v>process-other-industry</v>
      </c>
      <c r="G182" s="38" t="str">
        <f>INDEX('Crosswalk Particulates'!$E:$E,MATCH('2017 EPA Data'!$B182,'Crosswalk Particulates'!$D:$D,0))</f>
        <v>PM25</v>
      </c>
      <c r="H182" s="45">
        <f t="shared" si="2"/>
        <v>26839092451.306801</v>
      </c>
    </row>
    <row r="183" spans="1:8" s="31" customFormat="1">
      <c r="A183" t="s">
        <v>2486</v>
      </c>
      <c r="B183" t="s">
        <v>2441</v>
      </c>
      <c r="C183" t="s">
        <v>2442</v>
      </c>
      <c r="D183">
        <v>29221</v>
      </c>
      <c r="E183" t="s">
        <v>2407</v>
      </c>
      <c r="F183" s="34" t="str">
        <f>INDEX('Crosswalk Particulates'!$B:$B,MATCH('2017 EPA Data'!A183,'Crosswalk Particulates'!$A:$A,0))</f>
        <v>Commercial Buildings Sector</v>
      </c>
      <c r="G183" s="38" t="str">
        <f>INDEX('Crosswalk Particulates'!$E:$E,MATCH('2017 EPA Data'!$B183,'Crosswalk Particulates'!$D:$D,0))</f>
        <v>VOC</v>
      </c>
      <c r="H183" s="45">
        <f t="shared" si="2"/>
        <v>26508876813.237656</v>
      </c>
    </row>
    <row r="184" spans="1:8" s="31" customFormat="1">
      <c r="A184" t="s">
        <v>2576</v>
      </c>
      <c r="B184" t="s">
        <v>2494</v>
      </c>
      <c r="C184" t="s">
        <v>2442</v>
      </c>
      <c r="D184">
        <v>28379</v>
      </c>
      <c r="E184" t="s">
        <v>2407</v>
      </c>
      <c r="F184" s="34" t="str">
        <f>INDEX('Crosswalk Particulates'!$B:$B,MATCH('2017 EPA Data'!A184,'Crosswalk Particulates'!$A:$A,0))</f>
        <v>Residential Buildings Sector</v>
      </c>
      <c r="G184" s="38" t="str">
        <f>INDEX('Crosswalk Particulates'!$E:$E,MATCH('2017 EPA Data'!$B184,'Crosswalk Particulates'!$D:$D,0))</f>
        <v>NOX</v>
      </c>
      <c r="H184" s="45">
        <f t="shared" si="2"/>
        <v>25745026353.748043</v>
      </c>
    </row>
    <row r="185" spans="1:8" s="31" customFormat="1">
      <c r="A185" t="s">
        <v>2492</v>
      </c>
      <c r="B185" t="s">
        <v>2500</v>
      </c>
      <c r="C185" t="s">
        <v>2442</v>
      </c>
      <c r="D185">
        <v>27860</v>
      </c>
      <c r="E185" t="s">
        <v>2407</v>
      </c>
      <c r="F185" s="34" t="str">
        <f>INDEX('Crosswalk Particulates'!$B:$B,MATCH('2017 EPA Data'!A185,'Crosswalk Particulates'!$A:$A,0))</f>
        <v>process-cement-industry</v>
      </c>
      <c r="G185" s="38" t="str">
        <f>INDEX('Crosswalk Particulates'!$E:$E,MATCH('2017 EPA Data'!$B185,'Crosswalk Particulates'!$D:$D,0))</f>
        <v>SOx</v>
      </c>
      <c r="H185" s="45">
        <f t="shared" si="2"/>
        <v>25274196913.753849</v>
      </c>
    </row>
    <row r="186" spans="1:8" s="31" customFormat="1">
      <c r="A186" t="s">
        <v>2405</v>
      </c>
      <c r="B186" t="s">
        <v>2490</v>
      </c>
      <c r="C186" t="s">
        <v>2442</v>
      </c>
      <c r="D186">
        <v>27721</v>
      </c>
      <c r="E186" t="s">
        <v>2407</v>
      </c>
      <c r="F186" s="34" t="str">
        <f>INDEX('Crosswalk Particulates'!$B:$B,MATCH('2017 EPA Data'!A186,'Crosswalk Particulates'!$A:$A,0))</f>
        <v>process-other-industry</v>
      </c>
      <c r="G186" s="38">
        <f>INDEX('Crosswalk Particulates'!$E:$E,MATCH('2017 EPA Data'!$B186,'Crosswalk Particulates'!$D:$D,0))</f>
        <v>0</v>
      </c>
      <c r="H186" s="45">
        <f t="shared" si="2"/>
        <v>25148098084.930737</v>
      </c>
    </row>
    <row r="187" spans="1:8" s="31" customFormat="1">
      <c r="A187" t="s">
        <v>2493</v>
      </c>
      <c r="B187" t="s">
        <v>2445</v>
      </c>
      <c r="C187" t="s">
        <v>2442</v>
      </c>
      <c r="D187">
        <v>27565</v>
      </c>
      <c r="E187" t="s">
        <v>2407</v>
      </c>
      <c r="F187" s="34" t="str">
        <f>INDEX('Crosswalk Particulates'!$B:$B,MATCH('2017 EPA Data'!A187,'Crosswalk Particulates'!$A:$A,0))</f>
        <v>Electricity Sector</v>
      </c>
      <c r="G187" s="38" t="str">
        <f>INDEX('Crosswalk Particulates'!$E:$E,MATCH('2017 EPA Data'!$B187,'Crosswalk Particulates'!$D:$D,0))</f>
        <v>CO</v>
      </c>
      <c r="H187" s="45">
        <f t="shared" si="2"/>
        <v>25006577097.186817</v>
      </c>
    </row>
    <row r="188" spans="1:8" s="31" customFormat="1">
      <c r="A188" t="s">
        <v>2463</v>
      </c>
      <c r="B188" t="s">
        <v>2490</v>
      </c>
      <c r="C188" t="s">
        <v>2442</v>
      </c>
      <c r="D188">
        <v>27183</v>
      </c>
      <c r="E188" t="s">
        <v>2407</v>
      </c>
      <c r="F188" s="34" t="str">
        <f>INDEX('Crosswalk Particulates'!$B:$B,MATCH('2017 EPA Data'!A188,'Crosswalk Particulates'!$A:$A,0))</f>
        <v>process-chemicals-industry</v>
      </c>
      <c r="G188" s="38">
        <f>INDEX('Crosswalk Particulates'!$E:$E,MATCH('2017 EPA Data'!$B188,'Crosswalk Particulates'!$D:$D,0))</f>
        <v>0</v>
      </c>
      <c r="H188" s="45">
        <f t="shared" si="2"/>
        <v>24660032114.377991</v>
      </c>
    </row>
    <row r="189" spans="1:8" s="31" customFormat="1">
      <c r="A189" t="s">
        <v>2439</v>
      </c>
      <c r="B189" t="s">
        <v>2441</v>
      </c>
      <c r="C189" t="s">
        <v>2442</v>
      </c>
      <c r="D189">
        <v>27174</v>
      </c>
      <c r="E189" t="s">
        <v>2407</v>
      </c>
      <c r="F189" s="34" t="str">
        <f>INDEX('Crosswalk Particulates'!$B:$B,MATCH('2017 EPA Data'!A189,'Crosswalk Particulates'!$A:$A,0))</f>
        <v>Transportation Sector</v>
      </c>
      <c r="G189" s="38" t="str">
        <f>INDEX('Crosswalk Particulates'!$E:$E,MATCH('2017 EPA Data'!$B189,'Crosswalk Particulates'!$D:$D,0))</f>
        <v>VOC</v>
      </c>
      <c r="H189" s="45">
        <f t="shared" si="2"/>
        <v>24651867442.008148</v>
      </c>
    </row>
    <row r="190" spans="1:8" s="31" customFormat="1">
      <c r="A190" t="s">
        <v>2434</v>
      </c>
      <c r="B190" t="s">
        <v>2600</v>
      </c>
      <c r="C190" t="s">
        <v>2384</v>
      </c>
      <c r="D190">
        <v>27032</v>
      </c>
      <c r="E190" t="s">
        <v>2407</v>
      </c>
      <c r="F190" s="34" t="str">
        <f>INDEX('Crosswalk Particulates'!$B:$B,MATCH('2017 EPA Data'!A190,'Crosswalk Particulates'!$A:$A,0))</f>
        <v>Residential Buildings Sector</v>
      </c>
      <c r="G190" s="38" t="str">
        <f>INDEX('Crosswalk Particulates'!$E:$E,MATCH('2017 EPA Data'!$B190,'Crosswalk Particulates'!$D:$D,0))</f>
        <v>BC</v>
      </c>
      <c r="H190" s="45">
        <f t="shared" si="2"/>
        <v>24523047055.728428</v>
      </c>
    </row>
    <row r="191" spans="1:8" s="31" customFormat="1">
      <c r="A191" t="s">
        <v>2463</v>
      </c>
      <c r="B191" t="s">
        <v>2475</v>
      </c>
      <c r="C191" t="s">
        <v>2442</v>
      </c>
      <c r="D191">
        <v>25758</v>
      </c>
      <c r="E191" t="s">
        <v>2407</v>
      </c>
      <c r="F191" s="34" t="str">
        <f>INDEX('Crosswalk Particulates'!$B:$B,MATCH('2017 EPA Data'!A191,'Crosswalk Particulates'!$A:$A,0))</f>
        <v>process-chemicals-industry</v>
      </c>
      <c r="G191" s="38" t="str">
        <f>INDEX('Crosswalk Particulates'!$E:$E,MATCH('2017 EPA Data'!$B191,'Crosswalk Particulates'!$D:$D,0))</f>
        <v>PM10</v>
      </c>
      <c r="H191" s="45">
        <f t="shared" si="2"/>
        <v>23367292322.486416</v>
      </c>
    </row>
    <row r="192" spans="1:8" s="31" customFormat="1">
      <c r="A192" t="s">
        <v>2476</v>
      </c>
      <c r="B192" t="s">
        <v>2518</v>
      </c>
      <c r="C192" t="s">
        <v>2384</v>
      </c>
      <c r="D192">
        <v>25536</v>
      </c>
      <c r="E192" t="s">
        <v>2407</v>
      </c>
      <c r="F192" s="34" t="str">
        <f>INDEX('Crosswalk Particulates'!$B:$B,MATCH('2017 EPA Data'!A192,'Crosswalk Particulates'!$A:$A,0))</f>
        <v>Other-EPA</v>
      </c>
      <c r="G192" s="38" t="str">
        <f>INDEX('Crosswalk Particulates'!$E:$E,MATCH('2017 EPA Data'!$B192,'Crosswalk Particulates'!$D:$D,0))</f>
        <v>OC</v>
      </c>
      <c r="H192" s="45">
        <f t="shared" si="2"/>
        <v>23165897070.696991</v>
      </c>
    </row>
    <row r="193" spans="1:8" s="31" customFormat="1">
      <c r="A193" t="s">
        <v>2513</v>
      </c>
      <c r="B193" t="s">
        <v>2445</v>
      </c>
      <c r="C193" t="s">
        <v>2442</v>
      </c>
      <c r="D193">
        <v>25224</v>
      </c>
      <c r="E193" t="s">
        <v>2407</v>
      </c>
      <c r="F193" s="34" t="str">
        <f>INDEX('Crosswalk Particulates'!$B:$B,MATCH('2017 EPA Data'!A193,'Crosswalk Particulates'!$A:$A,0))</f>
        <v>industry-fuel-oil</v>
      </c>
      <c r="G193" s="38" t="str">
        <f>INDEX('Crosswalk Particulates'!$E:$E,MATCH('2017 EPA Data'!$B193,'Crosswalk Particulates'!$D:$D,0))</f>
        <v>CO</v>
      </c>
      <c r="H193" s="45">
        <f t="shared" si="2"/>
        <v>22882855095.209152</v>
      </c>
    </row>
    <row r="194" spans="1:8" s="31" customFormat="1">
      <c r="A194" t="s">
        <v>2430</v>
      </c>
      <c r="B194" t="s">
        <v>2441</v>
      </c>
      <c r="C194" t="s">
        <v>2442</v>
      </c>
      <c r="D194">
        <v>23923</v>
      </c>
      <c r="E194" t="s">
        <v>2407</v>
      </c>
      <c r="F194" s="34" t="str">
        <f>INDEX('Crosswalk Particulates'!$B:$B,MATCH('2017 EPA Data'!A194,'Crosswalk Particulates'!$A:$A,0))</f>
        <v>Transportation Sector</v>
      </c>
      <c r="G194" s="38" t="str">
        <f>INDEX('Crosswalk Particulates'!$E:$E,MATCH('2017 EPA Data'!$B194,'Crosswalk Particulates'!$D:$D,0))</f>
        <v>VOC</v>
      </c>
      <c r="H194" s="45">
        <f t="shared" si="2"/>
        <v>21702606344.85762</v>
      </c>
    </row>
    <row r="195" spans="1:8" s="31" customFormat="1">
      <c r="A195" t="s">
        <v>2549</v>
      </c>
      <c r="B195" t="s">
        <v>2445</v>
      </c>
      <c r="C195" t="s">
        <v>2442</v>
      </c>
      <c r="D195">
        <v>23874</v>
      </c>
      <c r="E195" t="s">
        <v>2407</v>
      </c>
      <c r="F195" s="34" t="str">
        <f>INDEX('Crosswalk Particulates'!$B:$B,MATCH('2017 EPA Data'!A195,'Crosswalk Particulates'!$A:$A,0))</f>
        <v>Commercial Buildings Sector</v>
      </c>
      <c r="G195" s="38" t="str">
        <f>INDEX('Crosswalk Particulates'!$E:$E,MATCH('2017 EPA Data'!$B195,'Crosswalk Particulates'!$D:$D,0))</f>
        <v>CO</v>
      </c>
      <c r="H195" s="45">
        <f t="shared" si="2"/>
        <v>21658154239.732925</v>
      </c>
    </row>
    <row r="196" spans="1:8" s="31" customFormat="1">
      <c r="A196" t="s">
        <v>2444</v>
      </c>
      <c r="B196" t="s">
        <v>2600</v>
      </c>
      <c r="C196" t="s">
        <v>2384</v>
      </c>
      <c r="D196">
        <v>23696</v>
      </c>
      <c r="E196" t="s">
        <v>2407</v>
      </c>
      <c r="F196" s="34" t="str">
        <f>INDEX('Crosswalk Particulates'!$B:$B,MATCH('2017 EPA Data'!A196,'Crosswalk Particulates'!$A:$A,0))</f>
        <v>process-waste-industry</v>
      </c>
      <c r="G196" s="38" t="str">
        <f>INDEX('Crosswalk Particulates'!$E:$E,MATCH('2017 EPA Data'!$B196,'Crosswalk Particulates'!$D:$D,0))</f>
        <v>BC</v>
      </c>
      <c r="H196" s="45">
        <f t="shared" ref="H196:H259" si="3">IF(E196="TON",D196/metricton_to_shortton,0)*10^6</f>
        <v>21496675163.973839</v>
      </c>
    </row>
    <row r="197" spans="1:8" s="31" customFormat="1">
      <c r="A197" t="s">
        <v>2436</v>
      </c>
      <c r="B197" t="s">
        <v>2475</v>
      </c>
      <c r="C197" t="s">
        <v>2442</v>
      </c>
      <c r="D197">
        <v>23179</v>
      </c>
      <c r="E197" t="s">
        <v>2407</v>
      </c>
      <c r="F197" s="34" t="str">
        <f>INDEX('Crosswalk Particulates'!$B:$B,MATCH('2017 EPA Data'!A197,'Crosswalk Particulates'!$A:$A,0))</f>
        <v>industry-fuel-natural gas</v>
      </c>
      <c r="G197" s="38" t="str">
        <f>INDEX('Crosswalk Particulates'!$E:$E,MATCH('2017 EPA Data'!$B197,'Crosswalk Particulates'!$D:$D,0))</f>
        <v>PM10</v>
      </c>
      <c r="H197" s="45">
        <f t="shared" si="3"/>
        <v>21027660095.617386</v>
      </c>
    </row>
    <row r="198" spans="1:8" s="31" customFormat="1">
      <c r="A198" t="s">
        <v>2493</v>
      </c>
      <c r="B198" t="s">
        <v>2494</v>
      </c>
      <c r="C198" t="s">
        <v>2442</v>
      </c>
      <c r="D198">
        <v>22971</v>
      </c>
      <c r="E198" t="s">
        <v>2407</v>
      </c>
      <c r="F198" s="34" t="str">
        <f>INDEX('Crosswalk Particulates'!$B:$B,MATCH('2017 EPA Data'!A198,'Crosswalk Particulates'!$A:$A,0))</f>
        <v>Electricity Sector</v>
      </c>
      <c r="G198" s="38" t="str">
        <f>INDEX('Crosswalk Particulates'!$E:$E,MATCH('2017 EPA Data'!$B198,'Crosswalk Particulates'!$D:$D,0))</f>
        <v>NOX</v>
      </c>
      <c r="H198" s="45">
        <f t="shared" si="3"/>
        <v>20838965445.29216</v>
      </c>
    </row>
    <row r="199" spans="1:8" s="31" customFormat="1">
      <c r="A199" t="s">
        <v>2434</v>
      </c>
      <c r="B199" t="s">
        <v>2490</v>
      </c>
      <c r="C199" t="s">
        <v>2442</v>
      </c>
      <c r="D199">
        <v>22862</v>
      </c>
      <c r="E199" t="s">
        <v>2407</v>
      </c>
      <c r="F199" s="34" t="str">
        <f>INDEX('Crosswalk Particulates'!$B:$B,MATCH('2017 EPA Data'!A199,'Crosswalk Particulates'!$A:$A,0))</f>
        <v>Residential Buildings Sector</v>
      </c>
      <c r="G199" s="38">
        <f>INDEX('Crosswalk Particulates'!$E:$E,MATCH('2017 EPA Data'!$B199,'Crosswalk Particulates'!$D:$D,0))</f>
        <v>0</v>
      </c>
      <c r="H199" s="45">
        <f t="shared" si="3"/>
        <v>20740082191.035191</v>
      </c>
    </row>
    <row r="200" spans="1:8" s="31" customFormat="1">
      <c r="A200" t="s">
        <v>2487</v>
      </c>
      <c r="B200" t="s">
        <v>2500</v>
      </c>
      <c r="C200" t="s">
        <v>2442</v>
      </c>
      <c r="D200">
        <v>22444</v>
      </c>
      <c r="E200" t="s">
        <v>2407</v>
      </c>
      <c r="F200" s="34" t="str">
        <f>INDEX('Crosswalk Particulates'!$B:$B,MATCH('2017 EPA Data'!A200,'Crosswalk Particulates'!$A:$A,0))</f>
        <v>process-other-industry</v>
      </c>
      <c r="G200" s="38" t="str">
        <f>INDEX('Crosswalk Particulates'!$E:$E,MATCH('2017 EPA Data'!$B200,'Crosswalk Particulates'!$D:$D,0))</f>
        <v>SOx</v>
      </c>
      <c r="H200" s="45">
        <f t="shared" si="3"/>
        <v>20360878518.746998</v>
      </c>
    </row>
    <row r="201" spans="1:8" s="31" customFormat="1">
      <c r="A201" t="s">
        <v>2504</v>
      </c>
      <c r="B201" t="s">
        <v>2475</v>
      </c>
      <c r="C201" t="s">
        <v>2442</v>
      </c>
      <c r="D201">
        <v>22219</v>
      </c>
      <c r="E201" t="s">
        <v>2407</v>
      </c>
      <c r="F201" s="34" t="str">
        <f>INDEX('Crosswalk Particulates'!$B:$B,MATCH('2017 EPA Data'!A201,'Crosswalk Particulates'!$A:$A,0))</f>
        <v>process-iron and steel-industry</v>
      </c>
      <c r="G201" s="38" t="str">
        <f>INDEX('Crosswalk Particulates'!$E:$E,MATCH('2017 EPA Data'!$B201,'Crosswalk Particulates'!$D:$D,0))</f>
        <v>PM10</v>
      </c>
      <c r="H201" s="45">
        <f t="shared" si="3"/>
        <v>20156761709.500957</v>
      </c>
    </row>
    <row r="202" spans="1:8" s="31" customFormat="1">
      <c r="A202" t="s">
        <v>2412</v>
      </c>
      <c r="B202" t="s">
        <v>2600</v>
      </c>
      <c r="C202" t="s">
        <v>2384</v>
      </c>
      <c r="D202">
        <v>22090</v>
      </c>
      <c r="E202" t="s">
        <v>2407</v>
      </c>
      <c r="F202" s="34" t="str">
        <f>INDEX('Crosswalk Particulates'!$B:$B,MATCH('2017 EPA Data'!A202,'Crosswalk Particulates'!$A:$A,0))</f>
        <v>Transportation Sector</v>
      </c>
      <c r="G202" s="38" t="str">
        <f>INDEX('Crosswalk Particulates'!$E:$E,MATCH('2017 EPA Data'!$B202,'Crosswalk Particulates'!$D:$D,0))</f>
        <v>BC</v>
      </c>
      <c r="H202" s="45">
        <f t="shared" si="3"/>
        <v>20039734738.866562</v>
      </c>
    </row>
    <row r="203" spans="1:8" s="31" customFormat="1">
      <c r="A203" t="s">
        <v>2436</v>
      </c>
      <c r="B203" t="s">
        <v>2495</v>
      </c>
      <c r="C203" t="s">
        <v>2442</v>
      </c>
      <c r="D203">
        <v>21780</v>
      </c>
      <c r="E203" t="s">
        <v>2407</v>
      </c>
      <c r="F203" s="34" t="str">
        <f>INDEX('Crosswalk Particulates'!$B:$B,MATCH('2017 EPA Data'!A203,'Crosswalk Particulates'!$A:$A,0))</f>
        <v>industry-fuel-natural gas</v>
      </c>
      <c r="G203" s="38" t="str">
        <f>INDEX('Crosswalk Particulates'!$E:$E,MATCH('2017 EPA Data'!$B203,'Crosswalk Particulates'!$D:$D,0))</f>
        <v>PM25</v>
      </c>
      <c r="H203" s="45">
        <f t="shared" si="3"/>
        <v>19758507135.016468</v>
      </c>
    </row>
    <row r="204" spans="1:8" s="31" customFormat="1">
      <c r="A204" t="s">
        <v>2548</v>
      </c>
      <c r="B204" t="s">
        <v>2445</v>
      </c>
      <c r="C204" t="s">
        <v>2442</v>
      </c>
      <c r="D204">
        <v>21163</v>
      </c>
      <c r="E204" t="s">
        <v>2407</v>
      </c>
      <c r="F204" s="34" t="str">
        <f>INDEX('Crosswalk Particulates'!$B:$B,MATCH('2017 EPA Data'!A204,'Crosswalk Particulates'!$A:$A,0))</f>
        <v>Commercial Buildings Sector</v>
      </c>
      <c r="G204" s="38" t="str">
        <f>INDEX('Crosswalk Particulates'!$E:$E,MATCH('2017 EPA Data'!$B204,'Crosswalk Particulates'!$D:$D,0))</f>
        <v>CO</v>
      </c>
      <c r="H204" s="45">
        <f t="shared" si="3"/>
        <v>19198773484.772884</v>
      </c>
    </row>
    <row r="205" spans="1:8" s="31" customFormat="1">
      <c r="A205" t="s">
        <v>2463</v>
      </c>
      <c r="B205" t="s">
        <v>2495</v>
      </c>
      <c r="C205" t="s">
        <v>2442</v>
      </c>
      <c r="D205">
        <v>21160</v>
      </c>
      <c r="E205" t="s">
        <v>2407</v>
      </c>
      <c r="F205" s="34" t="str">
        <f>INDEX('Crosswalk Particulates'!$B:$B,MATCH('2017 EPA Data'!A205,'Crosswalk Particulates'!$A:$A,0))</f>
        <v>process-chemicals-industry</v>
      </c>
      <c r="G205" s="38" t="str">
        <f>INDEX('Crosswalk Particulates'!$E:$E,MATCH('2017 EPA Data'!$B205,'Crosswalk Particulates'!$D:$D,0))</f>
        <v>PM25</v>
      </c>
      <c r="H205" s="45">
        <f t="shared" si="3"/>
        <v>19196051927.316277</v>
      </c>
    </row>
    <row r="206" spans="1:8" s="31" customFormat="1">
      <c r="A206" t="s">
        <v>2454</v>
      </c>
      <c r="B206" t="s">
        <v>2441</v>
      </c>
      <c r="C206" t="s">
        <v>2442</v>
      </c>
      <c r="D206">
        <v>20046</v>
      </c>
      <c r="E206" t="s">
        <v>2407</v>
      </c>
      <c r="F206" s="34" t="str">
        <f>INDEX('Crosswalk Particulates'!$B:$B,MATCH('2017 EPA Data'!A206,'Crosswalk Particulates'!$A:$A,0))</f>
        <v>Transportation Sector</v>
      </c>
      <c r="G206" s="38" t="str">
        <f>INDEX('Crosswalk Particulates'!$E:$E,MATCH('2017 EPA Data'!$B206,'Crosswalk Particulates'!$D:$D,0))</f>
        <v>VOC</v>
      </c>
      <c r="H206" s="45">
        <f t="shared" si="3"/>
        <v>18185446925.093666</v>
      </c>
    </row>
    <row r="207" spans="1:8" s="31" customFormat="1">
      <c r="A207" t="s">
        <v>2423</v>
      </c>
      <c r="B207" t="s">
        <v>2500</v>
      </c>
      <c r="C207" t="s">
        <v>2442</v>
      </c>
      <c r="D207">
        <v>19718</v>
      </c>
      <c r="E207" t="s">
        <v>2407</v>
      </c>
      <c r="F207" s="34" t="str">
        <f>INDEX('Crosswalk Particulates'!$B:$B,MATCH('2017 EPA Data'!A207,'Crosswalk Particulates'!$A:$A,0))</f>
        <v>process-other-industry</v>
      </c>
      <c r="G207" s="38" t="str">
        <f>INDEX('Crosswalk Particulates'!$E:$E,MATCH('2017 EPA Data'!$B207,'Crosswalk Particulates'!$D:$D,0))</f>
        <v>SOx</v>
      </c>
      <c r="H207" s="45">
        <f t="shared" si="3"/>
        <v>17887889976.503887</v>
      </c>
    </row>
    <row r="208" spans="1:8" s="31" customFormat="1">
      <c r="A208" t="s">
        <v>2485</v>
      </c>
      <c r="B208" t="s">
        <v>2500</v>
      </c>
      <c r="C208" t="s">
        <v>2442</v>
      </c>
      <c r="D208">
        <v>19223</v>
      </c>
      <c r="E208" t="s">
        <v>2407</v>
      </c>
      <c r="F208" s="34" t="str">
        <f>INDEX('Crosswalk Particulates'!$B:$B,MATCH('2017 EPA Data'!A208,'Crosswalk Particulates'!$A:$A,0))</f>
        <v>industry-fuel-biomass</v>
      </c>
      <c r="G208" s="38" t="str">
        <f>INDEX('Crosswalk Particulates'!$E:$E,MATCH('2017 EPA Data'!$B208,'Crosswalk Particulates'!$D:$D,0))</f>
        <v>SOx</v>
      </c>
      <c r="H208" s="45">
        <f t="shared" si="3"/>
        <v>17438832996.162605</v>
      </c>
    </row>
    <row r="209" spans="1:8" s="31" customFormat="1">
      <c r="A209" t="s">
        <v>2511</v>
      </c>
      <c r="B209" t="s">
        <v>2518</v>
      </c>
      <c r="C209" t="s">
        <v>2384</v>
      </c>
      <c r="D209">
        <v>18928</v>
      </c>
      <c r="E209" t="s">
        <v>2407</v>
      </c>
      <c r="F209" s="34" t="str">
        <f>INDEX('Crosswalk Particulates'!$B:$B,MATCH('2017 EPA Data'!A209,'Crosswalk Particulates'!$A:$A,0))</f>
        <v>Other-EPA</v>
      </c>
      <c r="G209" s="38" t="str">
        <f>INDEX('Crosswalk Particulates'!$E:$E,MATCH('2017 EPA Data'!$B209,'Crosswalk Particulates'!$D:$D,0))</f>
        <v>OC</v>
      </c>
      <c r="H209" s="45">
        <f t="shared" si="3"/>
        <v>17171213179.595579</v>
      </c>
    </row>
    <row r="210" spans="1:8" s="31" customFormat="1">
      <c r="A210" t="s">
        <v>2549</v>
      </c>
      <c r="B210" t="s">
        <v>2475</v>
      </c>
      <c r="C210" t="s">
        <v>2442</v>
      </c>
      <c r="D210">
        <v>18256</v>
      </c>
      <c r="E210" t="s">
        <v>2407</v>
      </c>
      <c r="F210" s="34" t="str">
        <f>INDEX('Crosswalk Particulates'!$B:$B,MATCH('2017 EPA Data'!A210,'Crosswalk Particulates'!$A:$A,0))</f>
        <v>Commercial Buildings Sector</v>
      </c>
      <c r="G210" s="38" t="str">
        <f>INDEX('Crosswalk Particulates'!$E:$E,MATCH('2017 EPA Data'!$B210,'Crosswalk Particulates'!$D:$D,0))</f>
        <v>PM10</v>
      </c>
      <c r="H210" s="45">
        <f t="shared" si="3"/>
        <v>16561584309.314079</v>
      </c>
    </row>
    <row r="211" spans="1:8" s="31" customFormat="1">
      <c r="A211" t="s">
        <v>2504</v>
      </c>
      <c r="B211" t="s">
        <v>2500</v>
      </c>
      <c r="C211" t="s">
        <v>2442</v>
      </c>
      <c r="D211">
        <v>18095</v>
      </c>
      <c r="E211" t="s">
        <v>2407</v>
      </c>
      <c r="F211" s="34" t="str">
        <f>INDEX('Crosswalk Particulates'!$B:$B,MATCH('2017 EPA Data'!A211,'Crosswalk Particulates'!$A:$A,0))</f>
        <v>process-iron and steel-industry</v>
      </c>
      <c r="G211" s="38" t="str">
        <f>INDEX('Crosswalk Particulates'!$E:$E,MATCH('2017 EPA Data'!$B211,'Crosswalk Particulates'!$D:$D,0))</f>
        <v>SOx</v>
      </c>
      <c r="H211" s="45">
        <f t="shared" si="3"/>
        <v>16415527392.475803</v>
      </c>
    </row>
    <row r="212" spans="1:8" s="31" customFormat="1">
      <c r="A212" t="s">
        <v>2477</v>
      </c>
      <c r="B212" t="s">
        <v>2475</v>
      </c>
      <c r="C212" t="s">
        <v>2442</v>
      </c>
      <c r="D212">
        <v>18070</v>
      </c>
      <c r="E212" t="s">
        <v>2407</v>
      </c>
      <c r="F212" s="34" t="str">
        <f>INDEX('Crosswalk Particulates'!$B:$B,MATCH('2017 EPA Data'!A212,'Crosswalk Particulates'!$A:$A,0))</f>
        <v>process-ngps-industry</v>
      </c>
      <c r="G212" s="38" t="str">
        <f>INDEX('Crosswalk Particulates'!$E:$E,MATCH('2017 EPA Data'!$B212,'Crosswalk Particulates'!$D:$D,0))</f>
        <v>PM10</v>
      </c>
      <c r="H212" s="45">
        <f t="shared" si="3"/>
        <v>16392847747.004021</v>
      </c>
    </row>
    <row r="213" spans="1:8" s="31" customFormat="1">
      <c r="A213" t="s">
        <v>2504</v>
      </c>
      <c r="B213" t="s">
        <v>2495</v>
      </c>
      <c r="C213" t="s">
        <v>2442</v>
      </c>
      <c r="D213">
        <v>17444</v>
      </c>
      <c r="E213" t="s">
        <v>2407</v>
      </c>
      <c r="F213" s="34" t="str">
        <f>INDEX('Crosswalk Particulates'!$B:$B,MATCH('2017 EPA Data'!A213,'Crosswalk Particulates'!$A:$A,0))</f>
        <v>process-iron and steel-industry</v>
      </c>
      <c r="G213" s="38" t="str">
        <f>INDEX('Crosswalk Particulates'!$E:$E,MATCH('2017 EPA Data'!$B213,'Crosswalk Particulates'!$D:$D,0))</f>
        <v>PM25</v>
      </c>
      <c r="H213" s="45">
        <f t="shared" si="3"/>
        <v>15824949424.390598</v>
      </c>
    </row>
    <row r="214" spans="1:8" s="31" customFormat="1">
      <c r="A214" t="s">
        <v>2417</v>
      </c>
      <c r="B214" t="s">
        <v>2518</v>
      </c>
      <c r="C214" t="s">
        <v>2384</v>
      </c>
      <c r="D214">
        <v>16930</v>
      </c>
      <c r="E214" t="s">
        <v>2407</v>
      </c>
      <c r="F214" s="34" t="str">
        <f>INDEX('Crosswalk Particulates'!$B:$B,MATCH('2017 EPA Data'!A214,'Crosswalk Particulates'!$A:$A,0))</f>
        <v>Other-EPA</v>
      </c>
      <c r="G214" s="38" t="str">
        <f>INDEX('Crosswalk Particulates'!$E:$E,MATCH('2017 EPA Data'!$B214,'Crosswalk Particulates'!$D:$D,0))</f>
        <v>OC</v>
      </c>
      <c r="H214" s="45">
        <f t="shared" si="3"/>
        <v>15358655913.490763</v>
      </c>
    </row>
    <row r="215" spans="1:8" s="31" customFormat="1">
      <c r="A215" t="s">
        <v>2463</v>
      </c>
      <c r="B215" t="s">
        <v>2514</v>
      </c>
      <c r="C215" t="s">
        <v>2384</v>
      </c>
      <c r="D215">
        <v>16580</v>
      </c>
      <c r="E215" t="s">
        <v>2407</v>
      </c>
      <c r="F215" s="34" t="str">
        <f>INDEX('Crosswalk Particulates'!$B:$B,MATCH('2017 EPA Data'!A215,'Crosswalk Particulates'!$A:$A,0))</f>
        <v>process-chemicals-industry</v>
      </c>
      <c r="G215" s="38">
        <f>INDEX('Crosswalk Particulates'!$E:$E,MATCH('2017 EPA Data'!$B215,'Crosswalk Particulates'!$D:$D,0))</f>
        <v>0</v>
      </c>
      <c r="H215" s="45">
        <f t="shared" si="3"/>
        <v>15041140876.885815</v>
      </c>
    </row>
    <row r="216" spans="1:8" s="31" customFormat="1">
      <c r="A216" t="s">
        <v>2470</v>
      </c>
      <c r="B216" t="s">
        <v>2475</v>
      </c>
      <c r="C216" t="s">
        <v>2442</v>
      </c>
      <c r="D216">
        <v>16292</v>
      </c>
      <c r="E216" t="s">
        <v>2407</v>
      </c>
      <c r="F216" s="34" t="str">
        <f>INDEX('Crosswalk Particulates'!$B:$B,MATCH('2017 EPA Data'!A216,'Crosswalk Particulates'!$A:$A,0))</f>
        <v>process-other-industry</v>
      </c>
      <c r="G216" s="38" t="str">
        <f>INDEX('Crosswalk Particulates'!$E:$E,MATCH('2017 EPA Data'!$B216,'Crosswalk Particulates'!$D:$D,0))</f>
        <v>PM10</v>
      </c>
      <c r="H216" s="45">
        <f t="shared" si="3"/>
        <v>14779871361.050886</v>
      </c>
    </row>
    <row r="217" spans="1:8" s="31" customFormat="1">
      <c r="A217" t="s">
        <v>2553</v>
      </c>
      <c r="B217" t="s">
        <v>2494</v>
      </c>
      <c r="C217" t="s">
        <v>2442</v>
      </c>
      <c r="D217">
        <v>15981</v>
      </c>
      <c r="E217" t="s">
        <v>2407</v>
      </c>
      <c r="F217" s="34" t="str">
        <f>INDEX('Crosswalk Particulates'!$B:$B,MATCH('2017 EPA Data'!A217,'Crosswalk Particulates'!$A:$A,0))</f>
        <v>Commercial Buildings Sector</v>
      </c>
      <c r="G217" s="38" t="str">
        <f>INDEX('Crosswalk Particulates'!$E:$E,MATCH('2017 EPA Data'!$B217,'Crosswalk Particulates'!$D:$D,0))</f>
        <v>NOX</v>
      </c>
      <c r="H217" s="45">
        <f t="shared" si="3"/>
        <v>14497736571.381918</v>
      </c>
    </row>
    <row r="218" spans="1:8" s="31" customFormat="1">
      <c r="A218" t="s">
        <v>2493</v>
      </c>
      <c r="B218" t="s">
        <v>2500</v>
      </c>
      <c r="C218" t="s">
        <v>2442</v>
      </c>
      <c r="D218">
        <v>15894</v>
      </c>
      <c r="E218" t="s">
        <v>2407</v>
      </c>
      <c r="F218" s="34" t="str">
        <f>INDEX('Crosswalk Particulates'!$B:$B,MATCH('2017 EPA Data'!A218,'Crosswalk Particulates'!$A:$A,0))</f>
        <v>Electricity Sector</v>
      </c>
      <c r="G218" s="38" t="str">
        <f>INDEX('Crosswalk Particulates'!$E:$E,MATCH('2017 EPA Data'!$B218,'Crosswalk Particulates'!$D:$D,0))</f>
        <v>SOx</v>
      </c>
      <c r="H218" s="45">
        <f t="shared" si="3"/>
        <v>14418811405.140116</v>
      </c>
    </row>
    <row r="219" spans="1:8" s="31" customFormat="1">
      <c r="A219" t="s">
        <v>2531</v>
      </c>
      <c r="B219" t="s">
        <v>2445</v>
      </c>
      <c r="C219" t="s">
        <v>2442</v>
      </c>
      <c r="D219">
        <v>15757</v>
      </c>
      <c r="E219" t="s">
        <v>2407</v>
      </c>
      <c r="F219" s="34" t="str">
        <f>INDEX('Crosswalk Particulates'!$B:$B,MATCH('2017 EPA Data'!A219,'Crosswalk Particulates'!$A:$A,0))</f>
        <v>process-mining-industry</v>
      </c>
      <c r="G219" s="38" t="str">
        <f>INDEX('Crosswalk Particulates'!$E:$E,MATCH('2017 EPA Data'!$B219,'Crosswalk Particulates'!$D:$D,0))</f>
        <v>CO</v>
      </c>
      <c r="H219" s="45">
        <f t="shared" si="3"/>
        <v>14294526947.954752</v>
      </c>
    </row>
    <row r="220" spans="1:8" s="31" customFormat="1">
      <c r="A220" t="s">
        <v>2549</v>
      </c>
      <c r="B220" t="s">
        <v>2495</v>
      </c>
      <c r="C220" t="s">
        <v>2442</v>
      </c>
      <c r="D220">
        <v>15695</v>
      </c>
      <c r="E220" t="s">
        <v>2407</v>
      </c>
      <c r="F220" s="34" t="str">
        <f>INDEX('Crosswalk Particulates'!$B:$B,MATCH('2017 EPA Data'!A220,'Crosswalk Particulates'!$A:$A,0))</f>
        <v>Commercial Buildings Sector</v>
      </c>
      <c r="G220" s="38" t="str">
        <f>INDEX('Crosswalk Particulates'!$E:$E,MATCH('2017 EPA Data'!$B220,'Crosswalk Particulates'!$D:$D,0))</f>
        <v>PM25</v>
      </c>
      <c r="H220" s="45">
        <f t="shared" si="3"/>
        <v>14238281427.184731</v>
      </c>
    </row>
    <row r="221" spans="1:8" s="31" customFormat="1">
      <c r="A221" t="s">
        <v>2481</v>
      </c>
      <c r="B221" t="s">
        <v>2475</v>
      </c>
      <c r="C221" t="s">
        <v>2442</v>
      </c>
      <c r="D221">
        <v>14935</v>
      </c>
      <c r="E221" t="s">
        <v>2407</v>
      </c>
      <c r="F221" s="34" t="str">
        <f>INDEX('Crosswalk Particulates'!$B:$B,MATCH('2017 EPA Data'!A221,'Crosswalk Particulates'!$A:$A,0))</f>
        <v>industry-fuel-coal</v>
      </c>
      <c r="G221" s="38" t="str">
        <f>INDEX('Crosswalk Particulates'!$E:$E,MATCH('2017 EPA Data'!$B221,'Crosswalk Particulates'!$D:$D,0))</f>
        <v>PM10</v>
      </c>
      <c r="H221" s="45">
        <f t="shared" si="3"/>
        <v>13548820204.84256</v>
      </c>
    </row>
    <row r="222" spans="1:8" s="31" customFormat="1">
      <c r="A222" t="s">
        <v>2466</v>
      </c>
      <c r="B222" t="s">
        <v>2490</v>
      </c>
      <c r="C222" t="s">
        <v>2442</v>
      </c>
      <c r="D222">
        <v>14802</v>
      </c>
      <c r="E222" t="s">
        <v>2407</v>
      </c>
      <c r="F222" s="34" t="str">
        <f>INDEX('Crosswalk Particulates'!$B:$B,MATCH('2017 EPA Data'!A222,'Crosswalk Particulates'!$A:$A,0))</f>
        <v>Electricity Sector</v>
      </c>
      <c r="G222" s="38">
        <f>INDEX('Crosswalk Particulates'!$E:$E,MATCH('2017 EPA Data'!$B222,'Crosswalk Particulates'!$D:$D,0))</f>
        <v>0</v>
      </c>
      <c r="H222" s="45">
        <f t="shared" si="3"/>
        <v>13428164490.932678</v>
      </c>
    </row>
    <row r="223" spans="1:8" s="31" customFormat="1">
      <c r="A223" t="s">
        <v>2481</v>
      </c>
      <c r="B223" t="s">
        <v>2445</v>
      </c>
      <c r="C223" t="s">
        <v>2442</v>
      </c>
      <c r="D223">
        <v>14476</v>
      </c>
      <c r="E223" t="s">
        <v>2407</v>
      </c>
      <c r="F223" s="34" t="str">
        <f>INDEX('Crosswalk Particulates'!$B:$B,MATCH('2017 EPA Data'!A223,'Crosswalk Particulates'!$A:$A,0))</f>
        <v>industry-fuel-coal</v>
      </c>
      <c r="G223" s="38" t="str">
        <f>INDEX('Crosswalk Particulates'!$E:$E,MATCH('2017 EPA Data'!$B223,'Crosswalk Particulates'!$D:$D,0))</f>
        <v>CO</v>
      </c>
      <c r="H223" s="45">
        <f t="shared" si="3"/>
        <v>13132421913.98064</v>
      </c>
    </row>
    <row r="224" spans="1:8" s="31" customFormat="1">
      <c r="A224" t="s">
        <v>2417</v>
      </c>
      <c r="B224" t="s">
        <v>2514</v>
      </c>
      <c r="C224" t="s">
        <v>2384</v>
      </c>
      <c r="D224">
        <v>14275</v>
      </c>
      <c r="E224" t="s">
        <v>2407</v>
      </c>
      <c r="F224" s="34" t="str">
        <f>INDEX('Crosswalk Particulates'!$B:$B,MATCH('2017 EPA Data'!A224,'Crosswalk Particulates'!$A:$A,0))</f>
        <v>Other-EPA</v>
      </c>
      <c r="G224" s="38">
        <f>INDEX('Crosswalk Particulates'!$E:$E,MATCH('2017 EPA Data'!$B224,'Crosswalk Particulates'!$D:$D,0))</f>
        <v>0</v>
      </c>
      <c r="H224" s="45">
        <f t="shared" si="3"/>
        <v>12950077564.387514</v>
      </c>
    </row>
    <row r="225" spans="1:8" s="31" customFormat="1">
      <c r="A225" t="s">
        <v>2477</v>
      </c>
      <c r="B225" t="s">
        <v>2495</v>
      </c>
      <c r="C225" t="s">
        <v>2442</v>
      </c>
      <c r="D225">
        <v>14073</v>
      </c>
      <c r="E225" t="s">
        <v>2407</v>
      </c>
      <c r="F225" s="34" t="str">
        <f>INDEX('Crosswalk Particulates'!$B:$B,MATCH('2017 EPA Data'!A225,'Crosswalk Particulates'!$A:$A,0))</f>
        <v>process-ngps-industry</v>
      </c>
      <c r="G225" s="38" t="str">
        <f>INDEX('Crosswalk Particulates'!$E:$E,MATCH('2017 EPA Data'!$B225,'Crosswalk Particulates'!$D:$D,0))</f>
        <v>PM25</v>
      </c>
      <c r="H225" s="45">
        <f t="shared" si="3"/>
        <v>12766826028.975515</v>
      </c>
    </row>
    <row r="226" spans="1:8" s="31" customFormat="1">
      <c r="A226" t="s">
        <v>2466</v>
      </c>
      <c r="B226" t="s">
        <v>2518</v>
      </c>
      <c r="C226" t="s">
        <v>2384</v>
      </c>
      <c r="D226">
        <v>13577</v>
      </c>
      <c r="E226" t="s">
        <v>2407</v>
      </c>
      <c r="F226" s="34" t="str">
        <f>INDEX('Crosswalk Particulates'!$B:$B,MATCH('2017 EPA Data'!A226,'Crosswalk Particulates'!$A:$A,0))</f>
        <v>Electricity Sector</v>
      </c>
      <c r="G226" s="38" t="str">
        <f>INDEX('Crosswalk Particulates'!$E:$E,MATCH('2017 EPA Data'!$B226,'Crosswalk Particulates'!$D:$D,0))</f>
        <v>OC</v>
      </c>
      <c r="H226" s="45">
        <f t="shared" si="3"/>
        <v>12316861862.815361</v>
      </c>
    </row>
    <row r="227" spans="1:8" s="31" customFormat="1">
      <c r="A227" t="s">
        <v>2436</v>
      </c>
      <c r="B227" t="s">
        <v>2500</v>
      </c>
      <c r="C227" t="s">
        <v>2442</v>
      </c>
      <c r="D227">
        <v>13451</v>
      </c>
      <c r="E227" t="s">
        <v>2407</v>
      </c>
      <c r="F227" s="34" t="str">
        <f>INDEX('Crosswalk Particulates'!$B:$B,MATCH('2017 EPA Data'!A227,'Crosswalk Particulates'!$A:$A,0))</f>
        <v>industry-fuel-natural gas</v>
      </c>
      <c r="G227" s="38" t="str">
        <f>INDEX('Crosswalk Particulates'!$E:$E,MATCH('2017 EPA Data'!$B227,'Crosswalk Particulates'!$D:$D,0))</f>
        <v>SOx</v>
      </c>
      <c r="H227" s="45">
        <f t="shared" si="3"/>
        <v>12202556449.637581</v>
      </c>
    </row>
    <row r="228" spans="1:8" s="31" customFormat="1">
      <c r="A228" t="s">
        <v>2471</v>
      </c>
      <c r="B228" t="s">
        <v>2495</v>
      </c>
      <c r="C228" t="s">
        <v>2442</v>
      </c>
      <c r="D228">
        <v>13281</v>
      </c>
      <c r="E228" t="s">
        <v>2407</v>
      </c>
      <c r="F228" s="34" t="str">
        <f>INDEX('Crosswalk Particulates'!$B:$B,MATCH('2017 EPA Data'!A228,'Crosswalk Particulates'!$A:$A,0))</f>
        <v>process-other-industry</v>
      </c>
      <c r="G228" s="38" t="str">
        <f>INDEX('Crosswalk Particulates'!$E:$E,MATCH('2017 EPA Data'!$B228,'Crosswalk Particulates'!$D:$D,0))</f>
        <v>PM25</v>
      </c>
      <c r="H228" s="45">
        <f t="shared" si="3"/>
        <v>12048334860.429462</v>
      </c>
    </row>
    <row r="229" spans="1:8" s="31" customFormat="1">
      <c r="A229" t="s">
        <v>2408</v>
      </c>
      <c r="B229" t="s">
        <v>2514</v>
      </c>
      <c r="C229" t="s">
        <v>2384</v>
      </c>
      <c r="D229">
        <v>13230</v>
      </c>
      <c r="E229" t="s">
        <v>2407</v>
      </c>
      <c r="F229" s="34" t="str">
        <f>INDEX('Crosswalk Particulates'!$B:$B,MATCH('2017 EPA Data'!A229,'Crosswalk Particulates'!$A:$A,0))</f>
        <v>Transportation Sector</v>
      </c>
      <c r="G229" s="38">
        <f>INDEX('Crosswalk Particulates'!$E:$E,MATCH('2017 EPA Data'!$B229,'Crosswalk Particulates'!$D:$D,0))</f>
        <v>0</v>
      </c>
      <c r="H229" s="45">
        <f t="shared" si="3"/>
        <v>12002068383.667027</v>
      </c>
    </row>
    <row r="230" spans="1:8" s="31" customFormat="1">
      <c r="A230" t="s">
        <v>2423</v>
      </c>
      <c r="B230" t="s">
        <v>2514</v>
      </c>
      <c r="C230" t="s">
        <v>2384</v>
      </c>
      <c r="D230">
        <v>13122</v>
      </c>
      <c r="E230" t="s">
        <v>2407</v>
      </c>
      <c r="F230" s="34" t="str">
        <f>INDEX('Crosswalk Particulates'!$B:$B,MATCH('2017 EPA Data'!A230,'Crosswalk Particulates'!$A:$A,0))</f>
        <v>process-other-industry</v>
      </c>
      <c r="G230" s="38">
        <f>INDEX('Crosswalk Particulates'!$E:$E,MATCH('2017 EPA Data'!$B230,'Crosswalk Particulates'!$D:$D,0))</f>
        <v>0</v>
      </c>
      <c r="H230" s="45">
        <f t="shared" si="3"/>
        <v>11904092315.22893</v>
      </c>
    </row>
    <row r="231" spans="1:8" s="31" customFormat="1">
      <c r="A231" t="s">
        <v>2470</v>
      </c>
      <c r="B231" t="s">
        <v>2495</v>
      </c>
      <c r="C231" t="s">
        <v>2442</v>
      </c>
      <c r="D231">
        <v>12982</v>
      </c>
      <c r="E231" t="s">
        <v>2407</v>
      </c>
      <c r="F231" s="34" t="str">
        <f>INDEX('Crosswalk Particulates'!$B:$B,MATCH('2017 EPA Data'!A231,'Crosswalk Particulates'!$A:$A,0))</f>
        <v>process-other-industry</v>
      </c>
      <c r="G231" s="38" t="str">
        <f>INDEX('Crosswalk Particulates'!$E:$E,MATCH('2017 EPA Data'!$B231,'Crosswalk Particulates'!$D:$D,0))</f>
        <v>PM25</v>
      </c>
      <c r="H231" s="45">
        <f t="shared" si="3"/>
        <v>11777086300.58695</v>
      </c>
    </row>
    <row r="232" spans="1:8" s="31" customFormat="1">
      <c r="A232" t="s">
        <v>2427</v>
      </c>
      <c r="B232" t="s">
        <v>2475</v>
      </c>
      <c r="C232" t="s">
        <v>2442</v>
      </c>
      <c r="D232">
        <v>12858</v>
      </c>
      <c r="E232" t="s">
        <v>2407</v>
      </c>
      <c r="F232" s="34" t="str">
        <f>INDEX('Crosswalk Particulates'!$B:$B,MATCH('2017 EPA Data'!A232,'Crosswalk Particulates'!$A:$A,0))</f>
        <v>process-ngps-industry</v>
      </c>
      <c r="G232" s="38" t="str">
        <f>INDEX('Crosswalk Particulates'!$E:$E,MATCH('2017 EPA Data'!$B232,'Crosswalk Particulates'!$D:$D,0))</f>
        <v>PM10</v>
      </c>
      <c r="H232" s="45">
        <f t="shared" si="3"/>
        <v>11664595259.046911</v>
      </c>
    </row>
    <row r="233" spans="1:8" s="31" customFormat="1">
      <c r="A233" t="s">
        <v>2469</v>
      </c>
      <c r="B233" t="s">
        <v>2445</v>
      </c>
      <c r="C233" t="s">
        <v>2442</v>
      </c>
      <c r="D233">
        <v>12824</v>
      </c>
      <c r="E233" t="s">
        <v>2407</v>
      </c>
      <c r="F233" s="34" t="str">
        <f>INDEX('Crosswalk Particulates'!$B:$B,MATCH('2017 EPA Data'!A233,'Crosswalk Particulates'!$A:$A,0))</f>
        <v>Electricity Sector</v>
      </c>
      <c r="G233" s="38" t="str">
        <f>INDEX('Crosswalk Particulates'!$E:$E,MATCH('2017 EPA Data'!$B233,'Crosswalk Particulates'!$D:$D,0))</f>
        <v>CO</v>
      </c>
      <c r="H233" s="45">
        <f t="shared" si="3"/>
        <v>11633750941.205288</v>
      </c>
    </row>
    <row r="234" spans="1:8" s="31" customFormat="1">
      <c r="A234" t="s">
        <v>2515</v>
      </c>
      <c r="B234" t="s">
        <v>2441</v>
      </c>
      <c r="C234" t="s">
        <v>2442</v>
      </c>
      <c r="D234">
        <v>12591</v>
      </c>
      <c r="E234" t="s">
        <v>2407</v>
      </c>
      <c r="F234" s="34" t="str">
        <f>INDEX('Crosswalk Particulates'!$B:$B,MATCH('2017 EPA Data'!A234,'Crosswalk Particulates'!$A:$A,0))</f>
        <v>Residential Buildings Sector</v>
      </c>
      <c r="G234" s="38" t="str">
        <f>INDEX('Crosswalk Particulates'!$E:$E,MATCH('2017 EPA Data'!$B234,'Crosswalk Particulates'!$D:$D,0))</f>
        <v>VOC</v>
      </c>
      <c r="H234" s="45">
        <f t="shared" si="3"/>
        <v>11422376645.408279</v>
      </c>
    </row>
    <row r="235" spans="1:8" s="31" customFormat="1">
      <c r="A235" t="s">
        <v>2434</v>
      </c>
      <c r="B235" t="s">
        <v>2500</v>
      </c>
      <c r="C235" t="s">
        <v>2442</v>
      </c>
      <c r="D235">
        <v>12587</v>
      </c>
      <c r="E235" t="s">
        <v>2407</v>
      </c>
      <c r="F235" s="34" t="str">
        <f>INDEX('Crosswalk Particulates'!$B:$B,MATCH('2017 EPA Data'!A235,'Crosswalk Particulates'!$A:$A,0))</f>
        <v>Residential Buildings Sector</v>
      </c>
      <c r="G235" s="38" t="str">
        <f>INDEX('Crosswalk Particulates'!$E:$E,MATCH('2017 EPA Data'!$B235,'Crosswalk Particulates'!$D:$D,0))</f>
        <v>SOx</v>
      </c>
      <c r="H235" s="45">
        <f t="shared" si="3"/>
        <v>11418747902.132795</v>
      </c>
    </row>
    <row r="236" spans="1:8" s="31" customFormat="1">
      <c r="A236" t="s">
        <v>2427</v>
      </c>
      <c r="B236" t="s">
        <v>2495</v>
      </c>
      <c r="C236" t="s">
        <v>2442</v>
      </c>
      <c r="D236">
        <v>12458</v>
      </c>
      <c r="E236" t="s">
        <v>2407</v>
      </c>
      <c r="F236" s="34" t="str">
        <f>INDEX('Crosswalk Particulates'!$B:$B,MATCH('2017 EPA Data'!A236,'Crosswalk Particulates'!$A:$A,0))</f>
        <v>process-ngps-industry</v>
      </c>
      <c r="G236" s="38" t="str">
        <f>INDEX('Crosswalk Particulates'!$E:$E,MATCH('2017 EPA Data'!$B236,'Crosswalk Particulates'!$D:$D,0))</f>
        <v>PM25</v>
      </c>
      <c r="H236" s="45">
        <f t="shared" si="3"/>
        <v>11301720931.4984</v>
      </c>
    </row>
    <row r="237" spans="1:8" s="31" customFormat="1">
      <c r="A237" t="s">
        <v>2466</v>
      </c>
      <c r="B237" t="s">
        <v>2441</v>
      </c>
      <c r="C237" t="s">
        <v>2442</v>
      </c>
      <c r="D237">
        <v>12447</v>
      </c>
      <c r="E237" t="s">
        <v>2407</v>
      </c>
      <c r="F237" s="34" t="str">
        <f>INDEX('Crosswalk Particulates'!$B:$B,MATCH('2017 EPA Data'!A237,'Crosswalk Particulates'!$A:$A,0))</f>
        <v>Electricity Sector</v>
      </c>
      <c r="G237" s="38" t="str">
        <f>INDEX('Crosswalk Particulates'!$E:$E,MATCH('2017 EPA Data'!$B237,'Crosswalk Particulates'!$D:$D,0))</f>
        <v>VOC</v>
      </c>
      <c r="H237" s="45">
        <f t="shared" si="3"/>
        <v>11291741887.490816</v>
      </c>
    </row>
    <row r="238" spans="1:8" s="31" customFormat="1">
      <c r="A238" t="s">
        <v>2487</v>
      </c>
      <c r="B238" t="s">
        <v>2494</v>
      </c>
      <c r="C238" t="s">
        <v>2442</v>
      </c>
      <c r="D238">
        <v>12388</v>
      </c>
      <c r="E238" t="s">
        <v>2407</v>
      </c>
      <c r="F238" s="34" t="str">
        <f>INDEX('Crosswalk Particulates'!$B:$B,MATCH('2017 EPA Data'!A238,'Crosswalk Particulates'!$A:$A,0))</f>
        <v>process-other-industry</v>
      </c>
      <c r="G238" s="38" t="str">
        <f>INDEX('Crosswalk Particulates'!$E:$E,MATCH('2017 EPA Data'!$B238,'Crosswalk Particulates'!$D:$D,0))</f>
        <v>NOX</v>
      </c>
      <c r="H238" s="45">
        <f t="shared" si="3"/>
        <v>11238217924.17741</v>
      </c>
    </row>
    <row r="239" spans="1:8" s="31" customFormat="1">
      <c r="A239" t="s">
        <v>2513</v>
      </c>
      <c r="B239" t="s">
        <v>2500</v>
      </c>
      <c r="C239" t="s">
        <v>2442</v>
      </c>
      <c r="D239">
        <v>12353</v>
      </c>
      <c r="E239" t="s">
        <v>2407</v>
      </c>
      <c r="F239" s="34" t="str">
        <f>INDEX('Crosswalk Particulates'!$B:$B,MATCH('2017 EPA Data'!A239,'Crosswalk Particulates'!$A:$A,0))</f>
        <v>industry-fuel-oil</v>
      </c>
      <c r="G239" s="38" t="str">
        <f>INDEX('Crosswalk Particulates'!$E:$E,MATCH('2017 EPA Data'!$B239,'Crosswalk Particulates'!$D:$D,0))</f>
        <v>SOx</v>
      </c>
      <c r="H239" s="45">
        <f t="shared" si="3"/>
        <v>11206466420.516916</v>
      </c>
    </row>
    <row r="240" spans="1:8" s="31" customFormat="1">
      <c r="A240" t="s">
        <v>2504</v>
      </c>
      <c r="B240" t="s">
        <v>2514</v>
      </c>
      <c r="C240" t="s">
        <v>2384</v>
      </c>
      <c r="D240">
        <v>12170</v>
      </c>
      <c r="E240" t="s">
        <v>2407</v>
      </c>
      <c r="F240" s="34" t="str">
        <f>INDEX('Crosswalk Particulates'!$B:$B,MATCH('2017 EPA Data'!A240,'Crosswalk Particulates'!$A:$A,0))</f>
        <v>process-iron and steel-industry</v>
      </c>
      <c r="G240" s="38">
        <f>INDEX('Crosswalk Particulates'!$E:$E,MATCH('2017 EPA Data'!$B240,'Crosswalk Particulates'!$D:$D,0))</f>
        <v>0</v>
      </c>
      <c r="H240" s="45">
        <f t="shared" si="3"/>
        <v>11040451415.663471</v>
      </c>
    </row>
    <row r="241" spans="1:8" s="31" customFormat="1">
      <c r="A241" t="s">
        <v>2553</v>
      </c>
      <c r="B241" t="s">
        <v>2445</v>
      </c>
      <c r="C241" t="s">
        <v>2442</v>
      </c>
      <c r="D241">
        <v>11922</v>
      </c>
      <c r="E241" t="s">
        <v>2407</v>
      </c>
      <c r="F241" s="34" t="str">
        <f>INDEX('Crosswalk Particulates'!$B:$B,MATCH('2017 EPA Data'!A241,'Crosswalk Particulates'!$A:$A,0))</f>
        <v>Commercial Buildings Sector</v>
      </c>
      <c r="G241" s="38" t="str">
        <f>INDEX('Crosswalk Particulates'!$E:$E,MATCH('2017 EPA Data'!$B241,'Crosswalk Particulates'!$D:$D,0))</f>
        <v>CO</v>
      </c>
      <c r="H241" s="45">
        <f t="shared" si="3"/>
        <v>10815469332.583395</v>
      </c>
    </row>
    <row r="242" spans="1:8" s="31" customFormat="1">
      <c r="A242" t="s">
        <v>2454</v>
      </c>
      <c r="B242" t="s">
        <v>2475</v>
      </c>
      <c r="C242" t="s">
        <v>2442</v>
      </c>
      <c r="D242">
        <v>11824</v>
      </c>
      <c r="E242" t="s">
        <v>2407</v>
      </c>
      <c r="F242" s="34" t="str">
        <f>INDEX('Crosswalk Particulates'!$B:$B,MATCH('2017 EPA Data'!A242,'Crosswalk Particulates'!$A:$A,0))</f>
        <v>Transportation Sector</v>
      </c>
      <c r="G242" s="38" t="str">
        <f>INDEX('Crosswalk Particulates'!$E:$E,MATCH('2017 EPA Data'!$B242,'Crosswalk Particulates'!$D:$D,0))</f>
        <v>PM10</v>
      </c>
      <c r="H242" s="45">
        <f t="shared" si="3"/>
        <v>10726565122.334009</v>
      </c>
    </row>
    <row r="243" spans="1:8" s="31" customFormat="1">
      <c r="A243" t="s">
        <v>2487</v>
      </c>
      <c r="B243" t="s">
        <v>2475</v>
      </c>
      <c r="C243" t="s">
        <v>2442</v>
      </c>
      <c r="D243">
        <v>11623</v>
      </c>
      <c r="E243" t="s">
        <v>2407</v>
      </c>
      <c r="F243" s="34" t="str">
        <f>INDEX('Crosswalk Particulates'!$B:$B,MATCH('2017 EPA Data'!A243,'Crosswalk Particulates'!$A:$A,0))</f>
        <v>process-other-industry</v>
      </c>
      <c r="G243" s="38" t="str">
        <f>INDEX('Crosswalk Particulates'!$E:$E,MATCH('2017 EPA Data'!$B243,'Crosswalk Particulates'!$D:$D,0))</f>
        <v>PM10</v>
      </c>
      <c r="H243" s="45">
        <f t="shared" si="3"/>
        <v>10544220772.740883</v>
      </c>
    </row>
    <row r="244" spans="1:8" s="31" customFormat="1">
      <c r="A244" t="s">
        <v>2454</v>
      </c>
      <c r="B244" t="s">
        <v>2495</v>
      </c>
      <c r="C244" t="s">
        <v>2442</v>
      </c>
      <c r="D244">
        <v>11403</v>
      </c>
      <c r="E244" t="s">
        <v>2407</v>
      </c>
      <c r="F244" s="34" t="str">
        <f>INDEX('Crosswalk Particulates'!$B:$B,MATCH('2017 EPA Data'!A244,'Crosswalk Particulates'!$A:$A,0))</f>
        <v>Transportation Sector</v>
      </c>
      <c r="G244" s="38" t="str">
        <f>INDEX('Crosswalk Particulates'!$E:$E,MATCH('2017 EPA Data'!$B244,'Crosswalk Particulates'!$D:$D,0))</f>
        <v>PM25</v>
      </c>
      <c r="H244" s="45">
        <f t="shared" si="3"/>
        <v>10344639892.589201</v>
      </c>
    </row>
    <row r="245" spans="1:8" s="31" customFormat="1">
      <c r="A245" t="s">
        <v>2485</v>
      </c>
      <c r="B245" t="s">
        <v>2441</v>
      </c>
      <c r="C245" t="s">
        <v>2442</v>
      </c>
      <c r="D245">
        <v>11160</v>
      </c>
      <c r="E245" t="s">
        <v>2407</v>
      </c>
      <c r="F245" s="34" t="str">
        <f>INDEX('Crosswalk Particulates'!$B:$B,MATCH('2017 EPA Data'!A245,'Crosswalk Particulates'!$A:$A,0))</f>
        <v>industry-fuel-biomass</v>
      </c>
      <c r="G245" s="38" t="str">
        <f>INDEX('Crosswalk Particulates'!$E:$E,MATCH('2017 EPA Data'!$B245,'Crosswalk Particulates'!$D:$D,0))</f>
        <v>VOC</v>
      </c>
      <c r="H245" s="45">
        <f t="shared" si="3"/>
        <v>10124193738.603479</v>
      </c>
    </row>
    <row r="246" spans="1:8" s="31" customFormat="1">
      <c r="A246" t="s">
        <v>2484</v>
      </c>
      <c r="B246" t="s">
        <v>2600</v>
      </c>
      <c r="C246" t="s">
        <v>2384</v>
      </c>
      <c r="D246">
        <v>11156</v>
      </c>
      <c r="E246" t="s">
        <v>2407</v>
      </c>
      <c r="F246" s="34" t="str">
        <f>INDEX('Crosswalk Particulates'!$B:$B,MATCH('2017 EPA Data'!A246,'Crosswalk Particulates'!$A:$A,0))</f>
        <v>Other-EPA</v>
      </c>
      <c r="G246" s="38" t="str">
        <f>INDEX('Crosswalk Particulates'!$E:$E,MATCH('2017 EPA Data'!$B246,'Crosswalk Particulates'!$D:$D,0))</f>
        <v>BC</v>
      </c>
      <c r="H246" s="45">
        <f t="shared" si="3"/>
        <v>10120564995.327993</v>
      </c>
    </row>
    <row r="247" spans="1:8" s="31" customFormat="1">
      <c r="A247" t="s">
        <v>2408</v>
      </c>
      <c r="B247" t="s">
        <v>2518</v>
      </c>
      <c r="C247" t="s">
        <v>2384</v>
      </c>
      <c r="D247">
        <v>11120</v>
      </c>
      <c r="E247" t="s">
        <v>2407</v>
      </c>
      <c r="F247" s="34" t="str">
        <f>INDEX('Crosswalk Particulates'!$B:$B,MATCH('2017 EPA Data'!A247,'Crosswalk Particulates'!$A:$A,0))</f>
        <v>Transportation Sector</v>
      </c>
      <c r="G247" s="38" t="str">
        <f>INDEX('Crosswalk Particulates'!$E:$E,MATCH('2017 EPA Data'!$B247,'Crosswalk Particulates'!$D:$D,0))</f>
        <v>OC</v>
      </c>
      <c r="H247" s="45">
        <f t="shared" si="3"/>
        <v>10087906305.848629</v>
      </c>
    </row>
    <row r="248" spans="1:8" s="31" customFormat="1">
      <c r="A248" t="s">
        <v>2476</v>
      </c>
      <c r="B248" t="s">
        <v>2500</v>
      </c>
      <c r="C248" t="s">
        <v>2442</v>
      </c>
      <c r="D248">
        <v>11096</v>
      </c>
      <c r="E248" t="s">
        <v>2407</v>
      </c>
      <c r="F248" s="34" t="str">
        <f>INDEX('Crosswalk Particulates'!$B:$B,MATCH('2017 EPA Data'!A248,'Crosswalk Particulates'!$A:$A,0))</f>
        <v>Other-EPA</v>
      </c>
      <c r="G248" s="38" t="str">
        <f>INDEX('Crosswalk Particulates'!$E:$E,MATCH('2017 EPA Data'!$B248,'Crosswalk Particulates'!$D:$D,0))</f>
        <v>SOx</v>
      </c>
      <c r="H248" s="45">
        <f t="shared" si="3"/>
        <v>10066133846.195717</v>
      </c>
    </row>
    <row r="249" spans="1:8" s="31" customFormat="1">
      <c r="A249" t="s">
        <v>2492</v>
      </c>
      <c r="B249" t="s">
        <v>2475</v>
      </c>
      <c r="C249" t="s">
        <v>2442</v>
      </c>
      <c r="D249">
        <v>10963</v>
      </c>
      <c r="E249" t="s">
        <v>2407</v>
      </c>
      <c r="F249" s="34" t="str">
        <f>INDEX('Crosswalk Particulates'!$B:$B,MATCH('2017 EPA Data'!A249,'Crosswalk Particulates'!$A:$A,0))</f>
        <v>process-cement-industry</v>
      </c>
      <c r="G249" s="38" t="str">
        <f>INDEX('Crosswalk Particulates'!$E:$E,MATCH('2017 EPA Data'!$B249,'Crosswalk Particulates'!$D:$D,0))</f>
        <v>PM10</v>
      </c>
      <c r="H249" s="45">
        <f t="shared" si="3"/>
        <v>9945478132.2858353</v>
      </c>
    </row>
    <row r="250" spans="1:8" s="31" customFormat="1">
      <c r="A250" t="s">
        <v>2450</v>
      </c>
      <c r="B250" t="s">
        <v>2441</v>
      </c>
      <c r="C250" t="s">
        <v>2442</v>
      </c>
      <c r="D250">
        <v>10936</v>
      </c>
      <c r="E250" t="s">
        <v>2407</v>
      </c>
      <c r="F250" s="34" t="str">
        <f>INDEX('Crosswalk Particulates'!$B:$B,MATCH('2017 EPA Data'!A250,'Crosswalk Particulates'!$A:$A,0))</f>
        <v>Electricity Sector</v>
      </c>
      <c r="G250" s="38" t="str">
        <f>INDEX('Crosswalk Particulates'!$E:$E,MATCH('2017 EPA Data'!$B250,'Crosswalk Particulates'!$D:$D,0))</f>
        <v>VOC</v>
      </c>
      <c r="H250" s="45">
        <f t="shared" si="3"/>
        <v>9920984115.1763115</v>
      </c>
    </row>
    <row r="251" spans="1:8" s="31" customFormat="1">
      <c r="A251" t="s">
        <v>2471</v>
      </c>
      <c r="B251" t="s">
        <v>2514</v>
      </c>
      <c r="C251" t="s">
        <v>2384</v>
      </c>
      <c r="D251">
        <v>10656</v>
      </c>
      <c r="E251" t="s">
        <v>2407</v>
      </c>
      <c r="F251" s="34" t="str">
        <f>INDEX('Crosswalk Particulates'!$B:$B,MATCH('2017 EPA Data'!A251,'Crosswalk Particulates'!$A:$A,0))</f>
        <v>process-other-industry</v>
      </c>
      <c r="G251" s="38">
        <f>INDEX('Crosswalk Particulates'!$E:$E,MATCH('2017 EPA Data'!$B251,'Crosswalk Particulates'!$D:$D,0))</f>
        <v>0</v>
      </c>
      <c r="H251" s="45">
        <f t="shared" si="3"/>
        <v>9666972085.8923531</v>
      </c>
    </row>
    <row r="252" spans="1:8" s="31" customFormat="1">
      <c r="A252" t="s">
        <v>2466</v>
      </c>
      <c r="B252" t="s">
        <v>2514</v>
      </c>
      <c r="C252" t="s">
        <v>2384</v>
      </c>
      <c r="D252">
        <v>10386</v>
      </c>
      <c r="E252" t="s">
        <v>2407</v>
      </c>
      <c r="F252" s="34" t="str">
        <f>INDEX('Crosswalk Particulates'!$B:$B,MATCH('2017 EPA Data'!A252,'Crosswalk Particulates'!$A:$A,0))</f>
        <v>Electricity Sector</v>
      </c>
      <c r="G252" s="38">
        <f>INDEX('Crosswalk Particulates'!$E:$E,MATCH('2017 EPA Data'!$B252,'Crosswalk Particulates'!$D:$D,0))</f>
        <v>0</v>
      </c>
      <c r="H252" s="45">
        <f t="shared" si="3"/>
        <v>9422031914.7971096</v>
      </c>
    </row>
    <row r="253" spans="1:8" s="31" customFormat="1">
      <c r="A253" t="s">
        <v>2607</v>
      </c>
      <c r="B253" t="s">
        <v>2445</v>
      </c>
      <c r="C253" t="s">
        <v>2442</v>
      </c>
      <c r="D253">
        <v>10371</v>
      </c>
      <c r="E253" t="s">
        <v>2407</v>
      </c>
      <c r="F253" s="34" t="str">
        <f>INDEX('Crosswalk Particulates'!$B:$B,MATCH('2017 EPA Data'!A253,'Crosswalk Particulates'!$A:$A,0))</f>
        <v>Residential Buildings Sector</v>
      </c>
      <c r="G253" s="38" t="str">
        <f>INDEX('Crosswalk Particulates'!$E:$E,MATCH('2017 EPA Data'!$B253,'Crosswalk Particulates'!$D:$D,0))</f>
        <v>CO</v>
      </c>
      <c r="H253" s="45">
        <f t="shared" si="3"/>
        <v>9408424127.51404</v>
      </c>
    </row>
    <row r="254" spans="1:8" s="31" customFormat="1">
      <c r="A254" t="s">
        <v>2549</v>
      </c>
      <c r="B254" t="s">
        <v>2494</v>
      </c>
      <c r="C254" t="s">
        <v>2442</v>
      </c>
      <c r="D254">
        <v>10141</v>
      </c>
      <c r="E254" t="s">
        <v>2407</v>
      </c>
      <c r="F254" s="34" t="str">
        <f>INDEX('Crosswalk Particulates'!$B:$B,MATCH('2017 EPA Data'!A254,'Crosswalk Particulates'!$A:$A,0))</f>
        <v>Commercial Buildings Sector</v>
      </c>
      <c r="G254" s="38" t="str">
        <f>INDEX('Crosswalk Particulates'!$E:$E,MATCH('2017 EPA Data'!$B254,'Crosswalk Particulates'!$D:$D,0))</f>
        <v>NOX</v>
      </c>
      <c r="H254" s="45">
        <f t="shared" si="3"/>
        <v>9199771389.173645</v>
      </c>
    </row>
    <row r="255" spans="1:8" s="31" customFormat="1">
      <c r="A255" t="s">
        <v>2487</v>
      </c>
      <c r="B255" t="s">
        <v>2441</v>
      </c>
      <c r="C255" t="s">
        <v>2442</v>
      </c>
      <c r="D255">
        <v>9965</v>
      </c>
      <c r="E255" t="s">
        <v>2407</v>
      </c>
      <c r="F255" s="34" t="str">
        <f>INDEX('Crosswalk Particulates'!$B:$B,MATCH('2017 EPA Data'!A255,'Crosswalk Particulates'!$A:$A,0))</f>
        <v>process-other-industry</v>
      </c>
      <c r="G255" s="38" t="str">
        <f>INDEX('Crosswalk Particulates'!$E:$E,MATCH('2017 EPA Data'!$B255,'Crosswalk Particulates'!$D:$D,0))</f>
        <v>VOC</v>
      </c>
      <c r="H255" s="45">
        <f t="shared" si="3"/>
        <v>9040106685.0522995</v>
      </c>
    </row>
    <row r="256" spans="1:8" s="31" customFormat="1">
      <c r="A256" t="s">
        <v>2436</v>
      </c>
      <c r="B256" t="s">
        <v>2518</v>
      </c>
      <c r="C256" t="s">
        <v>2384</v>
      </c>
      <c r="D256">
        <v>9961</v>
      </c>
      <c r="E256" t="s">
        <v>2407</v>
      </c>
      <c r="F256" s="34" t="str">
        <f>INDEX('Crosswalk Particulates'!$B:$B,MATCH('2017 EPA Data'!A256,'Crosswalk Particulates'!$A:$A,0))</f>
        <v>industry-fuel-natural gas</v>
      </c>
      <c r="G256" s="38" t="str">
        <f>INDEX('Crosswalk Particulates'!$E:$E,MATCH('2017 EPA Data'!$B256,'Crosswalk Particulates'!$D:$D,0))</f>
        <v>OC</v>
      </c>
      <c r="H256" s="45">
        <f t="shared" si="3"/>
        <v>9036477941.7768154</v>
      </c>
    </row>
    <row r="257" spans="1:8" s="31" customFormat="1">
      <c r="A257" t="s">
        <v>2488</v>
      </c>
      <c r="B257" t="s">
        <v>2441</v>
      </c>
      <c r="C257" t="s">
        <v>2442</v>
      </c>
      <c r="D257">
        <v>9522</v>
      </c>
      <c r="E257" t="s">
        <v>2407</v>
      </c>
      <c r="F257" s="34" t="str">
        <f>INDEX('Crosswalk Particulates'!$B:$B,MATCH('2017 EPA Data'!A257,'Crosswalk Particulates'!$A:$A,0))</f>
        <v>Transportation Sector</v>
      </c>
      <c r="G257" s="38" t="str">
        <f>INDEX('Crosswalk Particulates'!$E:$E,MATCH('2017 EPA Data'!$B257,'Crosswalk Particulates'!$D:$D,0))</f>
        <v>VOC</v>
      </c>
      <c r="H257" s="45">
        <f t="shared" si="3"/>
        <v>8638223367.2923222</v>
      </c>
    </row>
    <row r="258" spans="1:8" s="31" customFormat="1">
      <c r="A258" t="s">
        <v>2412</v>
      </c>
      <c r="B258" t="s">
        <v>2518</v>
      </c>
      <c r="C258" t="s">
        <v>2384</v>
      </c>
      <c r="D258">
        <v>9396</v>
      </c>
      <c r="E258" t="s">
        <v>2407</v>
      </c>
      <c r="F258" s="34" t="str">
        <f>INDEX('Crosswalk Particulates'!$B:$B,MATCH('2017 EPA Data'!A258,'Crosswalk Particulates'!$A:$A,0))</f>
        <v>Transportation Sector</v>
      </c>
      <c r="G258" s="38" t="str">
        <f>INDEX('Crosswalk Particulates'!$E:$E,MATCH('2017 EPA Data'!$B258,'Crosswalk Particulates'!$D:$D,0))</f>
        <v>OC</v>
      </c>
      <c r="H258" s="45">
        <f t="shared" si="3"/>
        <v>8523917954.114542</v>
      </c>
    </row>
    <row r="259" spans="1:8" s="31" customFormat="1">
      <c r="A259" t="s">
        <v>2504</v>
      </c>
      <c r="B259" t="s">
        <v>2441</v>
      </c>
      <c r="C259" t="s">
        <v>2442</v>
      </c>
      <c r="D259">
        <v>9245</v>
      </c>
      <c r="E259" t="s">
        <v>2407</v>
      </c>
      <c r="F259" s="34" t="str">
        <f>INDEX('Crosswalk Particulates'!$B:$B,MATCH('2017 EPA Data'!A259,'Crosswalk Particulates'!$A:$A,0))</f>
        <v>process-iron and steel-industry</v>
      </c>
      <c r="G259" s="38" t="str">
        <f>INDEX('Crosswalk Particulates'!$E:$E,MATCH('2017 EPA Data'!$B259,'Crosswalk Particulates'!$D:$D,0))</f>
        <v>VOC</v>
      </c>
      <c r="H259" s="45">
        <f t="shared" si="3"/>
        <v>8386932895.4649792</v>
      </c>
    </row>
    <row r="260" spans="1:8" s="31" customFormat="1">
      <c r="A260" t="s">
        <v>2430</v>
      </c>
      <c r="B260" t="s">
        <v>2475</v>
      </c>
      <c r="C260" t="s">
        <v>2442</v>
      </c>
      <c r="D260">
        <v>9148</v>
      </c>
      <c r="E260" t="s">
        <v>2407</v>
      </c>
      <c r="F260" s="34" t="str">
        <f>INDEX('Crosswalk Particulates'!$B:$B,MATCH('2017 EPA Data'!A260,'Crosswalk Particulates'!$A:$A,0))</f>
        <v>Transportation Sector</v>
      </c>
      <c r="G260" s="38" t="str">
        <f>INDEX('Crosswalk Particulates'!$E:$E,MATCH('2017 EPA Data'!$B260,'Crosswalk Particulates'!$D:$D,0))</f>
        <v>PM10</v>
      </c>
      <c r="H260" s="45">
        <f t="shared" ref="H260:H323" si="4">IF(E260="TON",D260/metricton_to_shortton,0)*10^6</f>
        <v>8298935871.0344639</v>
      </c>
    </row>
    <row r="261" spans="1:8" s="31" customFormat="1">
      <c r="A261" t="s">
        <v>2467</v>
      </c>
      <c r="B261" t="s">
        <v>2441</v>
      </c>
      <c r="C261" t="s">
        <v>2442</v>
      </c>
      <c r="D261">
        <v>9115</v>
      </c>
      <c r="E261" t="s">
        <v>2407</v>
      </c>
      <c r="F261" s="34" t="str">
        <f>INDEX('Crosswalk Particulates'!$B:$B,MATCH('2017 EPA Data'!A261,'Crosswalk Particulates'!$A:$A,0))</f>
        <v>Commercial Buildings Sector</v>
      </c>
      <c r="G261" s="38" t="str">
        <f>INDEX('Crosswalk Particulates'!$E:$E,MATCH('2017 EPA Data'!$B261,'Crosswalk Particulates'!$D:$D,0))</f>
        <v>VOC</v>
      </c>
      <c r="H261" s="45">
        <f t="shared" si="4"/>
        <v>8268998739.011713</v>
      </c>
    </row>
    <row r="262" spans="1:8" s="31" customFormat="1">
      <c r="A262" t="s">
        <v>2426</v>
      </c>
      <c r="B262" t="s">
        <v>2500</v>
      </c>
      <c r="C262" t="s">
        <v>2442</v>
      </c>
      <c r="D262">
        <v>8978</v>
      </c>
      <c r="E262" t="s">
        <v>2407</v>
      </c>
      <c r="F262" s="34" t="str">
        <f>INDEX('Crosswalk Particulates'!$B:$B,MATCH('2017 EPA Data'!A262,'Crosswalk Particulates'!$A:$A,0))</f>
        <v>Transportation Sector</v>
      </c>
      <c r="G262" s="38" t="str">
        <f>INDEX('Crosswalk Particulates'!$E:$E,MATCH('2017 EPA Data'!$B262,'Crosswalk Particulates'!$D:$D,0))</f>
        <v>SOx</v>
      </c>
      <c r="H262" s="45">
        <f t="shared" si="4"/>
        <v>8144714281.8263474</v>
      </c>
    </row>
    <row r="263" spans="1:8" s="31" customFormat="1">
      <c r="A263" t="s">
        <v>2412</v>
      </c>
      <c r="B263" t="s">
        <v>2490</v>
      </c>
      <c r="C263" t="s">
        <v>2442</v>
      </c>
      <c r="D263">
        <v>8871</v>
      </c>
      <c r="E263" t="s">
        <v>2407</v>
      </c>
      <c r="F263" s="34" t="str">
        <f>INDEX('Crosswalk Particulates'!$B:$B,MATCH('2017 EPA Data'!A263,'Crosswalk Particulates'!$A:$A,0))</f>
        <v>Transportation Sector</v>
      </c>
      <c r="G263" s="38">
        <f>INDEX('Crosswalk Particulates'!$E:$E,MATCH('2017 EPA Data'!$B263,'Crosswalk Particulates'!$D:$D,0))</f>
        <v>0</v>
      </c>
      <c r="H263" s="45">
        <f t="shared" si="4"/>
        <v>8047645399.2071199</v>
      </c>
    </row>
    <row r="264" spans="1:8" s="31" customFormat="1">
      <c r="A264" t="s">
        <v>2516</v>
      </c>
      <c r="B264" t="s">
        <v>2475</v>
      </c>
      <c r="C264" t="s">
        <v>2442</v>
      </c>
      <c r="D264">
        <v>8800</v>
      </c>
      <c r="E264" t="s">
        <v>2407</v>
      </c>
      <c r="F264" s="34" t="str">
        <f>INDEX('Crosswalk Particulates'!$B:$B,MATCH('2017 EPA Data'!A264,'Crosswalk Particulates'!$A:$A,0))</f>
        <v>industry-fuel-other</v>
      </c>
      <c r="G264" s="38" t="str">
        <f>INDEX('Crosswalk Particulates'!$E:$E,MATCH('2017 EPA Data'!$B264,'Crosswalk Particulates'!$D:$D,0))</f>
        <v>PM10</v>
      </c>
      <c r="H264" s="45">
        <f t="shared" si="4"/>
        <v>7983235206.0672588</v>
      </c>
    </row>
    <row r="265" spans="1:8" s="31" customFormat="1">
      <c r="A265" t="s">
        <v>2487</v>
      </c>
      <c r="B265" t="s">
        <v>2495</v>
      </c>
      <c r="C265" t="s">
        <v>2442</v>
      </c>
      <c r="D265">
        <v>8753</v>
      </c>
      <c r="E265" t="s">
        <v>2407</v>
      </c>
      <c r="F265" s="34" t="str">
        <f>INDEX('Crosswalk Particulates'!$B:$B,MATCH('2017 EPA Data'!A265,'Crosswalk Particulates'!$A:$A,0))</f>
        <v>process-other-industry</v>
      </c>
      <c r="G265" s="38" t="str">
        <f>INDEX('Crosswalk Particulates'!$E:$E,MATCH('2017 EPA Data'!$B265,'Crosswalk Particulates'!$D:$D,0))</f>
        <v>PM25</v>
      </c>
      <c r="H265" s="45">
        <f t="shared" si="4"/>
        <v>7940597472.5803089</v>
      </c>
    </row>
    <row r="266" spans="1:8" s="31" customFormat="1">
      <c r="A266" t="s">
        <v>2454</v>
      </c>
      <c r="B266" t="s">
        <v>2600</v>
      </c>
      <c r="C266" t="s">
        <v>2384</v>
      </c>
      <c r="D266">
        <v>8737</v>
      </c>
      <c r="E266" t="s">
        <v>2407</v>
      </c>
      <c r="F266" s="34" t="str">
        <f>INDEX('Crosswalk Particulates'!$B:$B,MATCH('2017 EPA Data'!A266,'Crosswalk Particulates'!$A:$A,0))</f>
        <v>Transportation Sector</v>
      </c>
      <c r="G266" s="38" t="str">
        <f>INDEX('Crosswalk Particulates'!$E:$E,MATCH('2017 EPA Data'!$B266,'Crosswalk Particulates'!$D:$D,0))</f>
        <v>BC</v>
      </c>
      <c r="H266" s="45">
        <f t="shared" si="4"/>
        <v>7926082499.4783688</v>
      </c>
    </row>
    <row r="267" spans="1:8" s="31" customFormat="1">
      <c r="A267" t="s">
        <v>2469</v>
      </c>
      <c r="B267" t="s">
        <v>2494</v>
      </c>
      <c r="C267" t="s">
        <v>2442</v>
      </c>
      <c r="D267">
        <v>8733</v>
      </c>
      <c r="E267" t="s">
        <v>2407</v>
      </c>
      <c r="F267" s="34" t="str">
        <f>INDEX('Crosswalk Particulates'!$B:$B,MATCH('2017 EPA Data'!A267,'Crosswalk Particulates'!$A:$A,0))</f>
        <v>Electricity Sector</v>
      </c>
      <c r="G267" s="38" t="str">
        <f>INDEX('Crosswalk Particulates'!$E:$E,MATCH('2017 EPA Data'!$B267,'Crosswalk Particulates'!$D:$D,0))</f>
        <v>NOX</v>
      </c>
      <c r="H267" s="45">
        <f t="shared" si="4"/>
        <v>7922453756.2028837</v>
      </c>
    </row>
    <row r="268" spans="1:8" s="31" customFormat="1">
      <c r="A268" t="s">
        <v>2549</v>
      </c>
      <c r="B268" t="s">
        <v>2514</v>
      </c>
      <c r="C268" t="s">
        <v>2384</v>
      </c>
      <c r="D268">
        <v>8517</v>
      </c>
      <c r="E268" t="s">
        <v>2407</v>
      </c>
      <c r="F268" s="34" t="str">
        <f>INDEX('Crosswalk Particulates'!$B:$B,MATCH('2017 EPA Data'!A268,'Crosswalk Particulates'!$A:$A,0))</f>
        <v>Commercial Buildings Sector</v>
      </c>
      <c r="G268" s="38">
        <f>INDEX('Crosswalk Particulates'!$E:$E,MATCH('2017 EPA Data'!$B268,'Crosswalk Particulates'!$D:$D,0))</f>
        <v>0</v>
      </c>
      <c r="H268" s="45">
        <f t="shared" si="4"/>
        <v>7726501619.3266878</v>
      </c>
    </row>
    <row r="269" spans="1:8" s="31" customFormat="1">
      <c r="A269" t="s">
        <v>2470</v>
      </c>
      <c r="B269" t="s">
        <v>2518</v>
      </c>
      <c r="C269" t="s">
        <v>2384</v>
      </c>
      <c r="D269">
        <v>8496</v>
      </c>
      <c r="E269" t="s">
        <v>2407</v>
      </c>
      <c r="F269" s="34" t="str">
        <f>INDEX('Crosswalk Particulates'!$B:$B,MATCH('2017 EPA Data'!A269,'Crosswalk Particulates'!$A:$A,0))</f>
        <v>process-other-industry</v>
      </c>
      <c r="G269" s="38" t="str">
        <f>INDEX('Crosswalk Particulates'!$E:$E,MATCH('2017 EPA Data'!$B269,'Crosswalk Particulates'!$D:$D,0))</f>
        <v>OC</v>
      </c>
      <c r="H269" s="45">
        <f t="shared" si="4"/>
        <v>7707450717.1303902</v>
      </c>
    </row>
    <row r="270" spans="1:8" s="31" customFormat="1">
      <c r="A270" t="s">
        <v>2426</v>
      </c>
      <c r="B270" t="s">
        <v>2475</v>
      </c>
      <c r="C270" t="s">
        <v>2442</v>
      </c>
      <c r="D270">
        <v>8363</v>
      </c>
      <c r="E270" t="s">
        <v>2407</v>
      </c>
      <c r="F270" s="34" t="str">
        <f>INDEX('Crosswalk Particulates'!$B:$B,MATCH('2017 EPA Data'!A270,'Crosswalk Particulates'!$A:$A,0))</f>
        <v>Transportation Sector</v>
      </c>
      <c r="G270" s="38" t="str">
        <f>INDEX('Crosswalk Particulates'!$E:$E,MATCH('2017 EPA Data'!$B270,'Crosswalk Particulates'!$D:$D,0))</f>
        <v>PM10</v>
      </c>
      <c r="H270" s="45">
        <f t="shared" si="4"/>
        <v>7586795003.2205095</v>
      </c>
    </row>
    <row r="271" spans="1:8" s="31" customFormat="1">
      <c r="A271" t="s">
        <v>2436</v>
      </c>
      <c r="B271" t="s">
        <v>2490</v>
      </c>
      <c r="C271" t="s">
        <v>2442</v>
      </c>
      <c r="D271">
        <v>8287</v>
      </c>
      <c r="E271" t="s">
        <v>2407</v>
      </c>
      <c r="F271" s="34" t="str">
        <f>INDEX('Crosswalk Particulates'!$B:$B,MATCH('2017 EPA Data'!A271,'Crosswalk Particulates'!$A:$A,0))</f>
        <v>industry-fuel-natural gas</v>
      </c>
      <c r="G271" s="38">
        <f>INDEX('Crosswalk Particulates'!$E:$E,MATCH('2017 EPA Data'!$B271,'Crosswalk Particulates'!$D:$D,0))</f>
        <v>0</v>
      </c>
      <c r="H271" s="45">
        <f t="shared" si="4"/>
        <v>7517848880.9862928</v>
      </c>
    </row>
    <row r="272" spans="1:8" s="31" customFormat="1">
      <c r="A272" t="s">
        <v>2576</v>
      </c>
      <c r="B272" t="s">
        <v>2445</v>
      </c>
      <c r="C272" t="s">
        <v>2442</v>
      </c>
      <c r="D272">
        <v>8236</v>
      </c>
      <c r="E272" t="s">
        <v>2407</v>
      </c>
      <c r="F272" s="34" t="str">
        <f>INDEX('Crosswalk Particulates'!$B:$B,MATCH('2017 EPA Data'!A272,'Crosswalk Particulates'!$A:$A,0))</f>
        <v>Residential Buildings Sector</v>
      </c>
      <c r="G272" s="38" t="str">
        <f>INDEX('Crosswalk Particulates'!$E:$E,MATCH('2017 EPA Data'!$B272,'Crosswalk Particulates'!$D:$D,0))</f>
        <v>CO</v>
      </c>
      <c r="H272" s="45">
        <f t="shared" si="4"/>
        <v>7471582404.2238579</v>
      </c>
    </row>
    <row r="273" spans="1:8" s="31" customFormat="1">
      <c r="A273" t="s">
        <v>2405</v>
      </c>
      <c r="B273" t="s">
        <v>2518</v>
      </c>
      <c r="C273" t="s">
        <v>2384</v>
      </c>
      <c r="D273">
        <v>8002</v>
      </c>
      <c r="E273" t="s">
        <v>2407</v>
      </c>
      <c r="F273" s="34" t="str">
        <f>INDEX('Crosswalk Particulates'!$B:$B,MATCH('2017 EPA Data'!A273,'Crosswalk Particulates'!$A:$A,0))</f>
        <v>process-other-industry</v>
      </c>
      <c r="G273" s="38" t="str">
        <f>INDEX('Crosswalk Particulates'!$E:$E,MATCH('2017 EPA Data'!$B273,'Crosswalk Particulates'!$D:$D,0))</f>
        <v>OC</v>
      </c>
      <c r="H273" s="45">
        <f t="shared" si="4"/>
        <v>7259300922.6079788</v>
      </c>
    </row>
    <row r="274" spans="1:8" s="31" customFormat="1">
      <c r="A274" t="s">
        <v>2539</v>
      </c>
      <c r="B274" t="s">
        <v>2500</v>
      </c>
      <c r="C274" t="s">
        <v>2442</v>
      </c>
      <c r="D274">
        <v>7713</v>
      </c>
      <c r="E274" t="s">
        <v>2407</v>
      </c>
      <c r="F274" s="34" t="str">
        <f>INDEX('Crosswalk Particulates'!$B:$B,MATCH('2017 EPA Data'!A274,'Crosswalk Particulates'!$A:$A,0))</f>
        <v>Commercial Buildings Sector</v>
      </c>
      <c r="G274" s="38" t="str">
        <f>INDEX('Crosswalk Particulates'!$E:$E,MATCH('2017 EPA Data'!$B274,'Crosswalk Particulates'!$D:$D,0))</f>
        <v>SOx</v>
      </c>
      <c r="H274" s="45">
        <f t="shared" si="4"/>
        <v>6997124220.9541788</v>
      </c>
    </row>
    <row r="275" spans="1:8" s="31" customFormat="1">
      <c r="A275" t="s">
        <v>2516</v>
      </c>
      <c r="B275" t="s">
        <v>2495</v>
      </c>
      <c r="C275" t="s">
        <v>2442</v>
      </c>
      <c r="D275">
        <v>7711</v>
      </c>
      <c r="E275" t="s">
        <v>2407</v>
      </c>
      <c r="F275" s="34" t="str">
        <f>INDEX('Crosswalk Particulates'!$B:$B,MATCH('2017 EPA Data'!A275,'Crosswalk Particulates'!$A:$A,0))</f>
        <v>industry-fuel-other</v>
      </c>
      <c r="G275" s="38" t="str">
        <f>INDEX('Crosswalk Particulates'!$E:$E,MATCH('2017 EPA Data'!$B275,'Crosswalk Particulates'!$D:$D,0))</f>
        <v>PM25</v>
      </c>
      <c r="H275" s="45">
        <f t="shared" si="4"/>
        <v>6995309849.3164358</v>
      </c>
    </row>
    <row r="276" spans="1:8" s="31" customFormat="1">
      <c r="A276" t="s">
        <v>2408</v>
      </c>
      <c r="B276" t="s">
        <v>2500</v>
      </c>
      <c r="C276" t="s">
        <v>2442</v>
      </c>
      <c r="D276">
        <v>7688</v>
      </c>
      <c r="E276" t="s">
        <v>2407</v>
      </c>
      <c r="F276" s="34" t="str">
        <f>INDEX('Crosswalk Particulates'!$B:$B,MATCH('2017 EPA Data'!A276,'Crosswalk Particulates'!$A:$A,0))</f>
        <v>Transportation Sector</v>
      </c>
      <c r="G276" s="38" t="str">
        <f>INDEX('Crosswalk Particulates'!$E:$E,MATCH('2017 EPA Data'!$B276,'Crosswalk Particulates'!$D:$D,0))</f>
        <v>SOx</v>
      </c>
      <c r="H276" s="45">
        <f t="shared" si="4"/>
        <v>6974444575.4823961</v>
      </c>
    </row>
    <row r="277" spans="1:8" s="31" customFormat="1">
      <c r="A277" t="s">
        <v>2419</v>
      </c>
      <c r="B277" t="s">
        <v>2518</v>
      </c>
      <c r="C277" t="s">
        <v>2384</v>
      </c>
      <c r="D277">
        <v>7592</v>
      </c>
      <c r="E277" t="s">
        <v>2407</v>
      </c>
      <c r="F277" s="34" t="str">
        <f>INDEX('Crosswalk Particulates'!$B:$B,MATCH('2017 EPA Data'!A277,'Crosswalk Particulates'!$A:$A,0))</f>
        <v>Other-EPA</v>
      </c>
      <c r="G277" s="38" t="str">
        <f>INDEX('Crosswalk Particulates'!$E:$E,MATCH('2017 EPA Data'!$B277,'Crosswalk Particulates'!$D:$D,0))</f>
        <v>OC</v>
      </c>
      <c r="H277" s="45">
        <f t="shared" si="4"/>
        <v>6887354736.8707542</v>
      </c>
    </row>
    <row r="278" spans="1:8" s="31" customFormat="1">
      <c r="A278" t="s">
        <v>2436</v>
      </c>
      <c r="B278" t="s">
        <v>2514</v>
      </c>
      <c r="C278" t="s">
        <v>2384</v>
      </c>
      <c r="D278">
        <v>7581</v>
      </c>
      <c r="E278" t="s">
        <v>2407</v>
      </c>
      <c r="F278" s="34" t="str">
        <f>INDEX('Crosswalk Particulates'!$B:$B,MATCH('2017 EPA Data'!A278,'Crosswalk Particulates'!$A:$A,0))</f>
        <v>industry-fuel-natural gas</v>
      </c>
      <c r="G278" s="38">
        <f>INDEX('Crosswalk Particulates'!$E:$E,MATCH('2017 EPA Data'!$B278,'Crosswalk Particulates'!$D:$D,0))</f>
        <v>0</v>
      </c>
      <c r="H278" s="45">
        <f t="shared" si="4"/>
        <v>6877375692.8631697</v>
      </c>
    </row>
    <row r="279" spans="1:8" s="31" customFormat="1">
      <c r="A279" t="s">
        <v>2476</v>
      </c>
      <c r="B279" t="s">
        <v>2600</v>
      </c>
      <c r="C279" t="s">
        <v>2384</v>
      </c>
      <c r="D279">
        <v>7527</v>
      </c>
      <c r="E279" t="s">
        <v>2407</v>
      </c>
      <c r="F279" s="34" t="str">
        <f>INDEX('Crosswalk Particulates'!$B:$B,MATCH('2017 EPA Data'!A279,'Crosswalk Particulates'!$A:$A,0))</f>
        <v>Other-EPA</v>
      </c>
      <c r="G279" s="38" t="str">
        <f>INDEX('Crosswalk Particulates'!$E:$E,MATCH('2017 EPA Data'!$B279,'Crosswalk Particulates'!$D:$D,0))</f>
        <v>BC</v>
      </c>
      <c r="H279" s="45">
        <f t="shared" si="4"/>
        <v>6828387658.6441212</v>
      </c>
    </row>
    <row r="280" spans="1:8" s="31" customFormat="1">
      <c r="A280" t="s">
        <v>2477</v>
      </c>
      <c r="B280" t="s">
        <v>2514</v>
      </c>
      <c r="C280" t="s">
        <v>2384</v>
      </c>
      <c r="D280">
        <v>7504</v>
      </c>
      <c r="E280" t="s">
        <v>2407</v>
      </c>
      <c r="F280" s="34" t="str">
        <f>INDEX('Crosswalk Particulates'!$B:$B,MATCH('2017 EPA Data'!A280,'Crosswalk Particulates'!$A:$A,0))</f>
        <v>process-ngps-industry</v>
      </c>
      <c r="G280" s="38">
        <f>INDEX('Crosswalk Particulates'!$E:$E,MATCH('2017 EPA Data'!$B280,'Crosswalk Particulates'!$D:$D,0))</f>
        <v>0</v>
      </c>
      <c r="H280" s="45">
        <f t="shared" si="4"/>
        <v>6807522384.8100815</v>
      </c>
    </row>
    <row r="281" spans="1:8" s="31" customFormat="1">
      <c r="A281" t="s">
        <v>2426</v>
      </c>
      <c r="B281" t="s">
        <v>2495</v>
      </c>
      <c r="C281" t="s">
        <v>2442</v>
      </c>
      <c r="D281">
        <v>7360</v>
      </c>
      <c r="E281" t="s">
        <v>2407</v>
      </c>
      <c r="F281" s="34" t="str">
        <f>INDEX('Crosswalk Particulates'!$B:$B,MATCH('2017 EPA Data'!A281,'Crosswalk Particulates'!$A:$A,0))</f>
        <v>Transportation Sector</v>
      </c>
      <c r="G281" s="38" t="str">
        <f>INDEX('Crosswalk Particulates'!$E:$E,MATCH('2017 EPA Data'!$B281,'Crosswalk Particulates'!$D:$D,0))</f>
        <v>PM25</v>
      </c>
      <c r="H281" s="45">
        <f t="shared" si="4"/>
        <v>6676887626.8926172</v>
      </c>
    </row>
    <row r="282" spans="1:8" s="31" customFormat="1">
      <c r="A282" t="s">
        <v>2485</v>
      </c>
      <c r="B282" t="s">
        <v>2600</v>
      </c>
      <c r="C282" t="s">
        <v>2384</v>
      </c>
      <c r="D282">
        <v>7166</v>
      </c>
      <c r="E282" t="s">
        <v>2407</v>
      </c>
      <c r="F282" s="34" t="str">
        <f>INDEX('Crosswalk Particulates'!$B:$B,MATCH('2017 EPA Data'!A282,'Crosswalk Particulates'!$A:$A,0))</f>
        <v>industry-fuel-biomass</v>
      </c>
      <c r="G282" s="38" t="str">
        <f>INDEX('Crosswalk Particulates'!$E:$E,MATCH('2017 EPA Data'!$B282,'Crosswalk Particulates'!$D:$D,0))</f>
        <v>BC</v>
      </c>
      <c r="H282" s="45">
        <f t="shared" si="4"/>
        <v>6500893578.0315886</v>
      </c>
    </row>
    <row r="283" spans="1:8" s="31" customFormat="1">
      <c r="A283" t="s">
        <v>2492</v>
      </c>
      <c r="B283" t="s">
        <v>2495</v>
      </c>
      <c r="C283" t="s">
        <v>2442</v>
      </c>
      <c r="D283">
        <v>7135</v>
      </c>
      <c r="E283" t="s">
        <v>2407</v>
      </c>
      <c r="F283" s="34" t="str">
        <f>INDEX('Crosswalk Particulates'!$B:$B,MATCH('2017 EPA Data'!A283,'Crosswalk Particulates'!$A:$A,0))</f>
        <v>process-cement-industry</v>
      </c>
      <c r="G283" s="38" t="str">
        <f>INDEX('Crosswalk Particulates'!$E:$E,MATCH('2017 EPA Data'!$B283,'Crosswalk Particulates'!$D:$D,0))</f>
        <v>PM25</v>
      </c>
      <c r="H283" s="45">
        <f t="shared" si="4"/>
        <v>6472770817.6465797</v>
      </c>
    </row>
    <row r="284" spans="1:8" s="31" customFormat="1">
      <c r="A284" t="s">
        <v>2487</v>
      </c>
      <c r="B284" t="s">
        <v>2514</v>
      </c>
      <c r="C284" t="s">
        <v>2384</v>
      </c>
      <c r="D284">
        <v>7077</v>
      </c>
      <c r="E284" t="s">
        <v>2407</v>
      </c>
      <c r="F284" s="34" t="str">
        <f>INDEX('Crosswalk Particulates'!$B:$B,MATCH('2017 EPA Data'!A284,'Crosswalk Particulates'!$A:$A,0))</f>
        <v>process-other-industry</v>
      </c>
      <c r="G284" s="38">
        <f>INDEX('Crosswalk Particulates'!$E:$E,MATCH('2017 EPA Data'!$B284,'Crosswalk Particulates'!$D:$D,0))</f>
        <v>0</v>
      </c>
      <c r="H284" s="45">
        <f t="shared" si="4"/>
        <v>6420154040.1520452</v>
      </c>
    </row>
    <row r="285" spans="1:8" s="31" customFormat="1">
      <c r="A285" t="s">
        <v>2448</v>
      </c>
      <c r="B285" t="s">
        <v>2441</v>
      </c>
      <c r="C285" t="s">
        <v>2442</v>
      </c>
      <c r="D285">
        <v>6939</v>
      </c>
      <c r="E285" t="s">
        <v>2407</v>
      </c>
      <c r="F285" s="34" t="str">
        <f>INDEX('Crosswalk Particulates'!$B:$B,MATCH('2017 EPA Data'!A285,'Crosswalk Particulates'!$A:$A,0))</f>
        <v>Other-EPA</v>
      </c>
      <c r="G285" s="38" t="str">
        <f>INDEX('Crosswalk Particulates'!$E:$E,MATCH('2017 EPA Data'!$B285,'Crosswalk Particulates'!$D:$D,0))</f>
        <v>VOC</v>
      </c>
      <c r="H285" s="45">
        <f t="shared" si="4"/>
        <v>6294962397.147809</v>
      </c>
    </row>
    <row r="286" spans="1:8" s="31" customFormat="1">
      <c r="A286" t="s">
        <v>2533</v>
      </c>
      <c r="B286" t="s">
        <v>2445</v>
      </c>
      <c r="C286" t="s">
        <v>2442</v>
      </c>
      <c r="D286">
        <v>6789</v>
      </c>
      <c r="E286" t="s">
        <v>2407</v>
      </c>
      <c r="F286" s="34" t="str">
        <f>INDEX('Crosswalk Particulates'!$B:$B,MATCH('2017 EPA Data'!A286,'Crosswalk Particulates'!$A:$A,0))</f>
        <v>Electricity Sector</v>
      </c>
      <c r="G286" s="38" t="str">
        <f>INDEX('Crosswalk Particulates'!$E:$E,MATCH('2017 EPA Data'!$B286,'Crosswalk Particulates'!$D:$D,0))</f>
        <v>CO</v>
      </c>
      <c r="H286" s="45">
        <f t="shared" si="4"/>
        <v>6158884524.3171167</v>
      </c>
    </row>
    <row r="287" spans="1:8" s="31" customFormat="1">
      <c r="A287" t="s">
        <v>2423</v>
      </c>
      <c r="B287" t="s">
        <v>2518</v>
      </c>
      <c r="C287" t="s">
        <v>2384</v>
      </c>
      <c r="D287">
        <v>6564</v>
      </c>
      <c r="E287" t="s">
        <v>2407</v>
      </c>
      <c r="F287" s="34" t="str">
        <f>INDEX('Crosswalk Particulates'!$B:$B,MATCH('2017 EPA Data'!A287,'Crosswalk Particulates'!$A:$A,0))</f>
        <v>process-other-industry</v>
      </c>
      <c r="G287" s="38" t="str">
        <f>INDEX('Crosswalk Particulates'!$E:$E,MATCH('2017 EPA Data'!$B287,'Crosswalk Particulates'!$D:$D,0))</f>
        <v>OC</v>
      </c>
      <c r="H287" s="45">
        <f t="shared" si="4"/>
        <v>5954767715.0710793</v>
      </c>
    </row>
    <row r="288" spans="1:8" s="31" customFormat="1">
      <c r="A288" t="s">
        <v>2408</v>
      </c>
      <c r="B288" t="s">
        <v>2600</v>
      </c>
      <c r="C288" t="s">
        <v>2384</v>
      </c>
      <c r="D288">
        <v>6500</v>
      </c>
      <c r="E288" t="s">
        <v>2407</v>
      </c>
      <c r="F288" s="34" t="str">
        <f>INDEX('Crosswalk Particulates'!$B:$B,MATCH('2017 EPA Data'!A288,'Crosswalk Particulates'!$A:$A,0))</f>
        <v>Transportation Sector</v>
      </c>
      <c r="G288" s="38" t="str">
        <f>INDEX('Crosswalk Particulates'!$E:$E,MATCH('2017 EPA Data'!$B288,'Crosswalk Particulates'!$D:$D,0))</f>
        <v>BC</v>
      </c>
      <c r="H288" s="45">
        <f t="shared" si="4"/>
        <v>5896707822.6633167</v>
      </c>
    </row>
    <row r="289" spans="1:8" s="31" customFormat="1">
      <c r="A289" t="s">
        <v>2430</v>
      </c>
      <c r="B289" t="s">
        <v>2495</v>
      </c>
      <c r="C289" t="s">
        <v>2442</v>
      </c>
      <c r="D289">
        <v>6452</v>
      </c>
      <c r="E289" t="s">
        <v>2407</v>
      </c>
      <c r="F289" s="34" t="str">
        <f>INDEX('Crosswalk Particulates'!$B:$B,MATCH('2017 EPA Data'!A289,'Crosswalk Particulates'!$A:$A,0))</f>
        <v>Transportation Sector</v>
      </c>
      <c r="G289" s="38" t="str">
        <f>INDEX('Crosswalk Particulates'!$E:$E,MATCH('2017 EPA Data'!$B289,'Crosswalk Particulates'!$D:$D,0))</f>
        <v>PM25</v>
      </c>
      <c r="H289" s="45">
        <f t="shared" si="4"/>
        <v>5853162903.3574953</v>
      </c>
    </row>
    <row r="290" spans="1:8" s="31" customFormat="1">
      <c r="A290" t="s">
        <v>2486</v>
      </c>
      <c r="B290" t="s">
        <v>2600</v>
      </c>
      <c r="C290" t="s">
        <v>2384</v>
      </c>
      <c r="D290">
        <v>6231</v>
      </c>
      <c r="E290" t="s">
        <v>2407</v>
      </c>
      <c r="F290" s="34" t="str">
        <f>INDEX('Crosswalk Particulates'!$B:$B,MATCH('2017 EPA Data'!A290,'Crosswalk Particulates'!$A:$A,0))</f>
        <v>Commercial Buildings Sector</v>
      </c>
      <c r="G290" s="38" t="str">
        <f>INDEX('Crosswalk Particulates'!$E:$E,MATCH('2017 EPA Data'!$B290,'Crosswalk Particulates'!$D:$D,0))</f>
        <v>BC</v>
      </c>
      <c r="H290" s="45">
        <f t="shared" si="4"/>
        <v>5652674837.3869419</v>
      </c>
    </row>
    <row r="291" spans="1:8" s="31" customFormat="1">
      <c r="A291" t="s">
        <v>2412</v>
      </c>
      <c r="B291" t="s">
        <v>2514</v>
      </c>
      <c r="C291" t="s">
        <v>2384</v>
      </c>
      <c r="D291">
        <v>5922</v>
      </c>
      <c r="E291" t="s">
        <v>2407</v>
      </c>
      <c r="F291" s="34" t="str">
        <f>INDEX('Crosswalk Particulates'!$B:$B,MATCH('2017 EPA Data'!A291,'Crosswalk Particulates'!$A:$A,0))</f>
        <v>Transportation Sector</v>
      </c>
      <c r="G291" s="38">
        <f>INDEX('Crosswalk Particulates'!$E:$E,MATCH('2017 EPA Data'!$B291,'Crosswalk Particulates'!$D:$D,0))</f>
        <v>0</v>
      </c>
      <c r="H291" s="45">
        <f t="shared" si="4"/>
        <v>5372354419.3557177</v>
      </c>
    </row>
    <row r="292" spans="1:8" s="31" customFormat="1">
      <c r="A292" t="s">
        <v>2466</v>
      </c>
      <c r="B292" t="s">
        <v>2500</v>
      </c>
      <c r="C292" t="s">
        <v>2442</v>
      </c>
      <c r="D292">
        <v>5717</v>
      </c>
      <c r="E292" t="s">
        <v>2407</v>
      </c>
      <c r="F292" s="34" t="str">
        <f>INDEX('Crosswalk Particulates'!$B:$B,MATCH('2017 EPA Data'!A292,'Crosswalk Particulates'!$A:$A,0))</f>
        <v>Electricity Sector</v>
      </c>
      <c r="G292" s="38" t="str">
        <f>INDEX('Crosswalk Particulates'!$E:$E,MATCH('2017 EPA Data'!$B292,'Crosswalk Particulates'!$D:$D,0))</f>
        <v>SOx</v>
      </c>
      <c r="H292" s="45">
        <f t="shared" si="4"/>
        <v>5186381326.4871054</v>
      </c>
    </row>
    <row r="293" spans="1:8" s="31" customFormat="1">
      <c r="A293" t="s">
        <v>2503</v>
      </c>
      <c r="B293" t="s">
        <v>2518</v>
      </c>
      <c r="C293" t="s">
        <v>2384</v>
      </c>
      <c r="D293">
        <v>5575</v>
      </c>
      <c r="E293" t="s">
        <v>2407</v>
      </c>
      <c r="F293" s="34" t="str">
        <f>INDEX('Crosswalk Particulates'!$B:$B,MATCH('2017 EPA Data'!A293,'Crosswalk Particulates'!$A:$A,0))</f>
        <v>Other-EPA</v>
      </c>
      <c r="G293" s="38" t="str">
        <f>INDEX('Crosswalk Particulates'!$E:$E,MATCH('2017 EPA Data'!$B293,'Crosswalk Particulates'!$D:$D,0))</f>
        <v>OC</v>
      </c>
      <c r="H293" s="45">
        <f t="shared" si="4"/>
        <v>5057560940.2073832</v>
      </c>
    </row>
    <row r="294" spans="1:8" s="31" customFormat="1">
      <c r="A294" t="s">
        <v>2488</v>
      </c>
      <c r="B294" t="s">
        <v>2475</v>
      </c>
      <c r="C294" t="s">
        <v>2442</v>
      </c>
      <c r="D294">
        <v>5574</v>
      </c>
      <c r="E294" t="s">
        <v>2407</v>
      </c>
      <c r="F294" s="34" t="str">
        <f>INDEX('Crosswalk Particulates'!$B:$B,MATCH('2017 EPA Data'!A294,'Crosswalk Particulates'!$A:$A,0))</f>
        <v>Transportation Sector</v>
      </c>
      <c r="G294" s="38" t="str">
        <f>INDEX('Crosswalk Particulates'!$E:$E,MATCH('2017 EPA Data'!$B294,'Crosswalk Particulates'!$D:$D,0))</f>
        <v>PM10</v>
      </c>
      <c r="H294" s="45">
        <f t="shared" si="4"/>
        <v>5056653754.3885117</v>
      </c>
    </row>
    <row r="295" spans="1:8" s="31" customFormat="1">
      <c r="A295" t="s">
        <v>2432</v>
      </c>
      <c r="B295" t="s">
        <v>2445</v>
      </c>
      <c r="C295" t="s">
        <v>2442</v>
      </c>
      <c r="D295">
        <v>5535</v>
      </c>
      <c r="E295" t="s">
        <v>2407</v>
      </c>
      <c r="F295" s="34" t="str">
        <f>INDEX('Crosswalk Particulates'!$B:$B,MATCH('2017 EPA Data'!A295,'Crosswalk Particulates'!$A:$A,0))</f>
        <v>process-other-industry</v>
      </c>
      <c r="G295" s="38" t="str">
        <f>INDEX('Crosswalk Particulates'!$E:$E,MATCH('2017 EPA Data'!$B295,'Crosswalk Particulates'!$D:$D,0))</f>
        <v>CO</v>
      </c>
      <c r="H295" s="45">
        <f t="shared" si="4"/>
        <v>5021273507.4525318</v>
      </c>
    </row>
    <row r="296" spans="1:8" s="31" customFormat="1">
      <c r="A296" t="s">
        <v>2427</v>
      </c>
      <c r="B296" t="s">
        <v>2514</v>
      </c>
      <c r="C296" t="s">
        <v>2384</v>
      </c>
      <c r="D296">
        <v>5498</v>
      </c>
      <c r="E296" t="s">
        <v>2407</v>
      </c>
      <c r="F296" s="34" t="str">
        <f>INDEX('Crosswalk Particulates'!$B:$B,MATCH('2017 EPA Data'!A296,'Crosswalk Particulates'!$A:$A,0))</f>
        <v>process-ngps-industry</v>
      </c>
      <c r="G296" s="38">
        <f>INDEX('Crosswalk Particulates'!$E:$E,MATCH('2017 EPA Data'!$B296,'Crosswalk Particulates'!$D:$D,0))</f>
        <v>0</v>
      </c>
      <c r="H296" s="45">
        <f t="shared" si="4"/>
        <v>4987707632.154295</v>
      </c>
    </row>
    <row r="297" spans="1:8" s="31" customFormat="1">
      <c r="A297" t="s">
        <v>2492</v>
      </c>
      <c r="B297" t="s">
        <v>2441</v>
      </c>
      <c r="C297" t="s">
        <v>2442</v>
      </c>
      <c r="D297">
        <v>5484</v>
      </c>
      <c r="E297" t="s">
        <v>2407</v>
      </c>
      <c r="F297" s="34" t="str">
        <f>INDEX('Crosswalk Particulates'!$B:$B,MATCH('2017 EPA Data'!A297,'Crosswalk Particulates'!$A:$A,0))</f>
        <v>process-cement-industry</v>
      </c>
      <c r="G297" s="38" t="str">
        <f>INDEX('Crosswalk Particulates'!$E:$E,MATCH('2017 EPA Data'!$B297,'Crosswalk Particulates'!$D:$D,0))</f>
        <v>VOC</v>
      </c>
      <c r="H297" s="45">
        <f t="shared" si="4"/>
        <v>4975007030.6900969</v>
      </c>
    </row>
    <row r="298" spans="1:8" s="31" customFormat="1">
      <c r="A298" t="s">
        <v>2549</v>
      </c>
      <c r="B298" t="s">
        <v>2518</v>
      </c>
      <c r="C298" t="s">
        <v>2384</v>
      </c>
      <c r="D298">
        <v>5386</v>
      </c>
      <c r="E298" t="s">
        <v>2407</v>
      </c>
      <c r="F298" s="34" t="str">
        <f>INDEX('Crosswalk Particulates'!$B:$B,MATCH('2017 EPA Data'!A298,'Crosswalk Particulates'!$A:$A,0))</f>
        <v>Commercial Buildings Sector</v>
      </c>
      <c r="G298" s="38" t="str">
        <f>INDEX('Crosswalk Particulates'!$E:$E,MATCH('2017 EPA Data'!$B298,'Crosswalk Particulates'!$D:$D,0))</f>
        <v>OC</v>
      </c>
      <c r="H298" s="45">
        <f t="shared" si="4"/>
        <v>4886102820.440711</v>
      </c>
    </row>
    <row r="299" spans="1:8" s="31" customFormat="1">
      <c r="A299" t="s">
        <v>2488</v>
      </c>
      <c r="B299" t="s">
        <v>2495</v>
      </c>
      <c r="C299" t="s">
        <v>2442</v>
      </c>
      <c r="D299">
        <v>5314</v>
      </c>
      <c r="E299" t="s">
        <v>2407</v>
      </c>
      <c r="F299" s="34" t="str">
        <f>INDEX('Crosswalk Particulates'!$B:$B,MATCH('2017 EPA Data'!A299,'Crosswalk Particulates'!$A:$A,0))</f>
        <v>Transportation Sector</v>
      </c>
      <c r="G299" s="38" t="str">
        <f>INDEX('Crosswalk Particulates'!$E:$E,MATCH('2017 EPA Data'!$B299,'Crosswalk Particulates'!$D:$D,0))</f>
        <v>PM25</v>
      </c>
      <c r="H299" s="45">
        <f t="shared" si="4"/>
        <v>4820785441.4819794</v>
      </c>
    </row>
    <row r="300" spans="1:8" s="31" customFormat="1">
      <c r="A300" t="s">
        <v>2513</v>
      </c>
      <c r="B300" t="s">
        <v>2475</v>
      </c>
      <c r="C300" t="s">
        <v>2442</v>
      </c>
      <c r="D300">
        <v>5308</v>
      </c>
      <c r="E300" t="s">
        <v>2407</v>
      </c>
      <c r="F300" s="34" t="str">
        <f>INDEX('Crosswalk Particulates'!$B:$B,MATCH('2017 EPA Data'!A300,'Crosswalk Particulates'!$A:$A,0))</f>
        <v>industry-fuel-oil</v>
      </c>
      <c r="G300" s="38" t="str">
        <f>INDEX('Crosswalk Particulates'!$E:$E,MATCH('2017 EPA Data'!$B300,'Crosswalk Particulates'!$D:$D,0))</f>
        <v>PM10</v>
      </c>
      <c r="H300" s="45">
        <f t="shared" si="4"/>
        <v>4815342326.5687513</v>
      </c>
    </row>
    <row r="301" spans="1:8" s="31" customFormat="1">
      <c r="A301" t="s">
        <v>2513</v>
      </c>
      <c r="B301" t="s">
        <v>2441</v>
      </c>
      <c r="C301" t="s">
        <v>2442</v>
      </c>
      <c r="D301">
        <v>5119</v>
      </c>
      <c r="E301" t="s">
        <v>2407</v>
      </c>
      <c r="F301" s="34" t="str">
        <f>INDEX('Crosswalk Particulates'!$B:$B,MATCH('2017 EPA Data'!A301,'Crosswalk Particulates'!$A:$A,0))</f>
        <v>industry-fuel-oil</v>
      </c>
      <c r="G301" s="38" t="str">
        <f>INDEX('Crosswalk Particulates'!$E:$E,MATCH('2017 EPA Data'!$B301,'Crosswalk Particulates'!$D:$D,0))</f>
        <v>VOC</v>
      </c>
      <c r="H301" s="45">
        <f t="shared" si="4"/>
        <v>4643884206.8020792</v>
      </c>
    </row>
    <row r="302" spans="1:8" s="31" customFormat="1">
      <c r="A302" t="s">
        <v>2423</v>
      </c>
      <c r="B302" t="s">
        <v>2490</v>
      </c>
      <c r="C302" t="s">
        <v>2442</v>
      </c>
      <c r="D302">
        <v>4857</v>
      </c>
      <c r="E302" t="s">
        <v>2407</v>
      </c>
      <c r="F302" s="34" t="str">
        <f>INDEX('Crosswalk Particulates'!$B:$B,MATCH('2017 EPA Data'!A302,'Crosswalk Particulates'!$A:$A,0))</f>
        <v>process-other-industry</v>
      </c>
      <c r="G302" s="38">
        <f>INDEX('Crosswalk Particulates'!$E:$E,MATCH('2017 EPA Data'!$B302,'Crosswalk Particulates'!$D:$D,0))</f>
        <v>0</v>
      </c>
      <c r="H302" s="45">
        <f t="shared" si="4"/>
        <v>4406201522.2578049</v>
      </c>
    </row>
    <row r="303" spans="1:8" s="31" customFormat="1">
      <c r="A303" t="s">
        <v>2513</v>
      </c>
      <c r="B303" t="s">
        <v>2495</v>
      </c>
      <c r="C303" t="s">
        <v>2442</v>
      </c>
      <c r="D303">
        <v>4760</v>
      </c>
      <c r="E303" t="s">
        <v>2407</v>
      </c>
      <c r="F303" s="34" t="str">
        <f>INDEX('Crosswalk Particulates'!$B:$B,MATCH('2017 EPA Data'!A303,'Crosswalk Particulates'!$A:$A,0))</f>
        <v>industry-fuel-oil</v>
      </c>
      <c r="G303" s="38" t="str">
        <f>INDEX('Crosswalk Particulates'!$E:$E,MATCH('2017 EPA Data'!$B303,'Crosswalk Particulates'!$D:$D,0))</f>
        <v>PM25</v>
      </c>
      <c r="H303" s="45">
        <f t="shared" si="4"/>
        <v>4318204497.8272905</v>
      </c>
    </row>
    <row r="304" spans="1:8" s="31" customFormat="1">
      <c r="A304" t="s">
        <v>2488</v>
      </c>
      <c r="B304" t="s">
        <v>2500</v>
      </c>
      <c r="C304" t="s">
        <v>2442</v>
      </c>
      <c r="D304">
        <v>4713</v>
      </c>
      <c r="E304" t="s">
        <v>2407</v>
      </c>
      <c r="F304" s="34" t="str">
        <f>INDEX('Crosswalk Particulates'!$B:$B,MATCH('2017 EPA Data'!A304,'Crosswalk Particulates'!$A:$A,0))</f>
        <v>Transportation Sector</v>
      </c>
      <c r="G304" s="38" t="str">
        <f>INDEX('Crosswalk Particulates'!$E:$E,MATCH('2017 EPA Data'!$B304,'Crosswalk Particulates'!$D:$D,0))</f>
        <v>SOx</v>
      </c>
      <c r="H304" s="45">
        <f t="shared" si="4"/>
        <v>4275566764.3403401</v>
      </c>
    </row>
    <row r="305" spans="1:8" s="31" customFormat="1">
      <c r="A305" t="s">
        <v>2481</v>
      </c>
      <c r="B305" t="s">
        <v>2495</v>
      </c>
      <c r="C305" t="s">
        <v>2442</v>
      </c>
      <c r="D305">
        <v>4492</v>
      </c>
      <c r="E305" t="s">
        <v>2407</v>
      </c>
      <c r="F305" s="34" t="str">
        <f>INDEX('Crosswalk Particulates'!$B:$B,MATCH('2017 EPA Data'!A305,'Crosswalk Particulates'!$A:$A,0))</f>
        <v>industry-fuel-coal</v>
      </c>
      <c r="G305" s="38" t="str">
        <f>INDEX('Crosswalk Particulates'!$E:$E,MATCH('2017 EPA Data'!$B305,'Crosswalk Particulates'!$D:$D,0))</f>
        <v>PM25</v>
      </c>
      <c r="H305" s="45">
        <f t="shared" si="4"/>
        <v>4075078698.3697877</v>
      </c>
    </row>
    <row r="306" spans="1:8" s="31" customFormat="1">
      <c r="A306" t="s">
        <v>2427</v>
      </c>
      <c r="B306" t="s">
        <v>2518</v>
      </c>
      <c r="C306" t="s">
        <v>2384</v>
      </c>
      <c r="D306">
        <v>4452</v>
      </c>
      <c r="E306" t="s">
        <v>2407</v>
      </c>
      <c r="F306" s="34" t="str">
        <f>INDEX('Crosswalk Particulates'!$B:$B,MATCH('2017 EPA Data'!A306,'Crosswalk Particulates'!$A:$A,0))</f>
        <v>process-ngps-industry</v>
      </c>
      <c r="G306" s="38" t="str">
        <f>INDEX('Crosswalk Particulates'!$E:$E,MATCH('2017 EPA Data'!$B306,'Crosswalk Particulates'!$D:$D,0))</f>
        <v>OC</v>
      </c>
      <c r="H306" s="45">
        <f t="shared" si="4"/>
        <v>4038791265.6149364</v>
      </c>
    </row>
    <row r="307" spans="1:8" s="31" customFormat="1">
      <c r="A307" t="s">
        <v>2492</v>
      </c>
      <c r="B307" t="s">
        <v>2514</v>
      </c>
      <c r="C307" t="s">
        <v>2384</v>
      </c>
      <c r="D307">
        <v>4425</v>
      </c>
      <c r="E307" t="s">
        <v>2407</v>
      </c>
      <c r="F307" s="34" t="str">
        <f>INDEX('Crosswalk Particulates'!$B:$B,MATCH('2017 EPA Data'!A307,'Crosswalk Particulates'!$A:$A,0))</f>
        <v>process-cement-industry</v>
      </c>
      <c r="G307" s="38">
        <f>INDEX('Crosswalk Particulates'!$E:$E,MATCH('2017 EPA Data'!$B307,'Crosswalk Particulates'!$D:$D,0))</f>
        <v>0</v>
      </c>
      <c r="H307" s="45">
        <f t="shared" si="4"/>
        <v>4014297248.5054116</v>
      </c>
    </row>
    <row r="308" spans="1:8" s="31" customFormat="1">
      <c r="A308" t="s">
        <v>2471</v>
      </c>
      <c r="B308" t="s">
        <v>2445</v>
      </c>
      <c r="C308" t="s">
        <v>2442</v>
      </c>
      <c r="D308">
        <v>4385</v>
      </c>
      <c r="E308" t="s">
        <v>2407</v>
      </c>
      <c r="F308" s="34" t="str">
        <f>INDEX('Crosswalk Particulates'!$B:$B,MATCH('2017 EPA Data'!A308,'Crosswalk Particulates'!$A:$A,0))</f>
        <v>process-other-industry</v>
      </c>
      <c r="G308" s="38" t="str">
        <f>INDEX('Crosswalk Particulates'!$E:$E,MATCH('2017 EPA Data'!$B308,'Crosswalk Particulates'!$D:$D,0))</f>
        <v>CO</v>
      </c>
      <c r="H308" s="45">
        <f t="shared" si="4"/>
        <v>3978009815.7505603</v>
      </c>
    </row>
    <row r="309" spans="1:8" s="31" customFormat="1">
      <c r="A309" t="s">
        <v>2467</v>
      </c>
      <c r="B309" t="s">
        <v>2475</v>
      </c>
      <c r="C309" t="s">
        <v>2442</v>
      </c>
      <c r="D309">
        <v>4352</v>
      </c>
      <c r="E309" t="s">
        <v>2407</v>
      </c>
      <c r="F309" s="34" t="str">
        <f>INDEX('Crosswalk Particulates'!$B:$B,MATCH('2017 EPA Data'!A309,'Crosswalk Particulates'!$A:$A,0))</f>
        <v>Commercial Buildings Sector</v>
      </c>
      <c r="G309" s="38" t="str">
        <f>INDEX('Crosswalk Particulates'!$E:$E,MATCH('2017 EPA Data'!$B309,'Crosswalk Particulates'!$D:$D,0))</f>
        <v>PM10</v>
      </c>
      <c r="H309" s="45">
        <f t="shared" si="4"/>
        <v>3948072683.7278085</v>
      </c>
    </row>
    <row r="310" spans="1:8" s="31" customFormat="1">
      <c r="A310" t="s">
        <v>2430</v>
      </c>
      <c r="B310" t="s">
        <v>2600</v>
      </c>
      <c r="C310" t="s">
        <v>2384</v>
      </c>
      <c r="D310">
        <v>4351</v>
      </c>
      <c r="E310" t="s">
        <v>2407</v>
      </c>
      <c r="F310" s="34" t="str">
        <f>INDEX('Crosswalk Particulates'!$B:$B,MATCH('2017 EPA Data'!A310,'Crosswalk Particulates'!$A:$A,0))</f>
        <v>Transportation Sector</v>
      </c>
      <c r="G310" s="38" t="str">
        <f>INDEX('Crosswalk Particulates'!$E:$E,MATCH('2017 EPA Data'!$B310,'Crosswalk Particulates'!$D:$D,0))</f>
        <v>BC</v>
      </c>
      <c r="H310" s="45">
        <f t="shared" si="4"/>
        <v>3947165497.908937</v>
      </c>
    </row>
    <row r="311" spans="1:8" s="31" customFormat="1">
      <c r="A311" t="s">
        <v>2516</v>
      </c>
      <c r="B311" t="s">
        <v>2441</v>
      </c>
      <c r="C311" t="s">
        <v>2442</v>
      </c>
      <c r="D311">
        <v>4345</v>
      </c>
      <c r="E311" t="s">
        <v>2407</v>
      </c>
      <c r="F311" s="34" t="str">
        <f>INDEX('Crosswalk Particulates'!$B:$B,MATCH('2017 EPA Data'!A311,'Crosswalk Particulates'!$A:$A,0))</f>
        <v>industry-fuel-other</v>
      </c>
      <c r="G311" s="38" t="str">
        <f>INDEX('Crosswalk Particulates'!$E:$E,MATCH('2017 EPA Data'!$B311,'Crosswalk Particulates'!$D:$D,0))</f>
        <v>VOC</v>
      </c>
      <c r="H311" s="45">
        <f t="shared" si="4"/>
        <v>3941722382.9957094</v>
      </c>
    </row>
    <row r="312" spans="1:8" s="31" customFormat="1">
      <c r="A312" t="s">
        <v>2533</v>
      </c>
      <c r="B312" t="s">
        <v>2475</v>
      </c>
      <c r="C312" t="s">
        <v>2442</v>
      </c>
      <c r="D312">
        <v>4198</v>
      </c>
      <c r="E312" t="s">
        <v>2407</v>
      </c>
      <c r="F312" s="34" t="str">
        <f>INDEX('Crosswalk Particulates'!$B:$B,MATCH('2017 EPA Data'!A312,'Crosswalk Particulates'!$A:$A,0))</f>
        <v>Electricity Sector</v>
      </c>
      <c r="G312" s="38" t="str">
        <f>INDEX('Crosswalk Particulates'!$E:$E,MATCH('2017 EPA Data'!$B312,'Crosswalk Particulates'!$D:$D,0))</f>
        <v>PM10</v>
      </c>
      <c r="H312" s="45">
        <f t="shared" si="4"/>
        <v>3808366067.6216311</v>
      </c>
    </row>
    <row r="313" spans="1:8" s="31" customFormat="1">
      <c r="A313" t="s">
        <v>2531</v>
      </c>
      <c r="B313" t="s">
        <v>2494</v>
      </c>
      <c r="C313" t="s">
        <v>2442</v>
      </c>
      <c r="D313">
        <v>4185</v>
      </c>
      <c r="E313" t="s">
        <v>2407</v>
      </c>
      <c r="F313" s="34" t="str">
        <f>INDEX('Crosswalk Particulates'!$B:$B,MATCH('2017 EPA Data'!A313,'Crosswalk Particulates'!$A:$A,0))</f>
        <v>process-mining-industry</v>
      </c>
      <c r="G313" s="38" t="str">
        <f>INDEX('Crosswalk Particulates'!$E:$E,MATCH('2017 EPA Data'!$B313,'Crosswalk Particulates'!$D:$D,0))</f>
        <v>NOX</v>
      </c>
      <c r="H313" s="45">
        <f t="shared" si="4"/>
        <v>3796572651.9763045</v>
      </c>
    </row>
    <row r="314" spans="1:8" s="31" customFormat="1">
      <c r="A314" t="s">
        <v>2467</v>
      </c>
      <c r="B314" t="s">
        <v>2495</v>
      </c>
      <c r="C314" t="s">
        <v>2442</v>
      </c>
      <c r="D314">
        <v>4115</v>
      </c>
      <c r="E314" t="s">
        <v>2407</v>
      </c>
      <c r="F314" s="34" t="str">
        <f>INDEX('Crosswalk Particulates'!$B:$B,MATCH('2017 EPA Data'!A314,'Crosswalk Particulates'!$A:$A,0))</f>
        <v>Commercial Buildings Sector</v>
      </c>
      <c r="G314" s="38" t="str">
        <f>INDEX('Crosswalk Particulates'!$E:$E,MATCH('2017 EPA Data'!$B314,'Crosswalk Particulates'!$D:$D,0))</f>
        <v>PM25</v>
      </c>
      <c r="H314" s="45">
        <f t="shared" si="4"/>
        <v>3733069644.6553154</v>
      </c>
    </row>
    <row r="315" spans="1:8" s="31" customFormat="1">
      <c r="A315" t="s">
        <v>2417</v>
      </c>
      <c r="B315" t="s">
        <v>2600</v>
      </c>
      <c r="C315" t="s">
        <v>2384</v>
      </c>
      <c r="D315">
        <v>4113</v>
      </c>
      <c r="E315" t="s">
        <v>2407</v>
      </c>
      <c r="F315" s="34" t="str">
        <f>INDEX('Crosswalk Particulates'!$B:$B,MATCH('2017 EPA Data'!A315,'Crosswalk Particulates'!$A:$A,0))</f>
        <v>Other-EPA</v>
      </c>
      <c r="G315" s="38" t="str">
        <f>INDEX('Crosswalk Particulates'!$E:$E,MATCH('2017 EPA Data'!$B315,'Crosswalk Particulates'!$D:$D,0))</f>
        <v>BC</v>
      </c>
      <c r="H315" s="45">
        <f t="shared" si="4"/>
        <v>3731255273.0175724</v>
      </c>
    </row>
    <row r="316" spans="1:8" s="31" customFormat="1">
      <c r="A316" t="s">
        <v>2488</v>
      </c>
      <c r="B316" t="s">
        <v>2600</v>
      </c>
      <c r="C316" t="s">
        <v>2384</v>
      </c>
      <c r="D316">
        <v>4045</v>
      </c>
      <c r="E316" t="s">
        <v>2407</v>
      </c>
      <c r="F316" s="34" t="str">
        <f>INDEX('Crosswalk Particulates'!$B:$B,MATCH('2017 EPA Data'!A316,'Crosswalk Particulates'!$A:$A,0))</f>
        <v>Transportation Sector</v>
      </c>
      <c r="G316" s="38" t="str">
        <f>INDEX('Crosswalk Particulates'!$E:$E,MATCH('2017 EPA Data'!$B316,'Crosswalk Particulates'!$D:$D,0))</f>
        <v>BC</v>
      </c>
      <c r="H316" s="45">
        <f t="shared" si="4"/>
        <v>3669566637.3343258</v>
      </c>
    </row>
    <row r="317" spans="1:8" s="31" customFormat="1">
      <c r="A317" t="s">
        <v>2432</v>
      </c>
      <c r="B317" t="s">
        <v>2475</v>
      </c>
      <c r="C317" t="s">
        <v>2442</v>
      </c>
      <c r="D317">
        <v>4011</v>
      </c>
      <c r="E317" t="s">
        <v>2407</v>
      </c>
      <c r="F317" s="34" t="str">
        <f>INDEX('Crosswalk Particulates'!$B:$B,MATCH('2017 EPA Data'!A317,'Crosswalk Particulates'!$A:$A,0))</f>
        <v>process-other-industry</v>
      </c>
      <c r="G317" s="38" t="str">
        <f>INDEX('Crosswalk Particulates'!$E:$E,MATCH('2017 EPA Data'!$B317,'Crosswalk Particulates'!$D:$D,0))</f>
        <v>PM10</v>
      </c>
      <c r="H317" s="45">
        <f t="shared" si="4"/>
        <v>3638722319.492702</v>
      </c>
    </row>
    <row r="318" spans="1:8" s="31" customFormat="1">
      <c r="A318" t="s">
        <v>2481</v>
      </c>
      <c r="B318" t="s">
        <v>2514</v>
      </c>
      <c r="C318" t="s">
        <v>2384</v>
      </c>
      <c r="D318">
        <v>3683</v>
      </c>
      <c r="E318" t="s">
        <v>2407</v>
      </c>
      <c r="F318" s="34" t="str">
        <f>INDEX('Crosswalk Particulates'!$B:$B,MATCH('2017 EPA Data'!A318,'Crosswalk Particulates'!$A:$A,0))</f>
        <v>industry-fuel-coal</v>
      </c>
      <c r="G318" s="38">
        <f>INDEX('Crosswalk Particulates'!$E:$E,MATCH('2017 EPA Data'!$B318,'Crosswalk Particulates'!$D:$D,0))</f>
        <v>0</v>
      </c>
      <c r="H318" s="45">
        <f t="shared" si="4"/>
        <v>3341165370.9029226</v>
      </c>
    </row>
    <row r="319" spans="1:8" s="31" customFormat="1">
      <c r="A319" t="s">
        <v>2432</v>
      </c>
      <c r="B319" t="s">
        <v>2495</v>
      </c>
      <c r="C319" t="s">
        <v>2442</v>
      </c>
      <c r="D319">
        <v>3626</v>
      </c>
      <c r="E319" t="s">
        <v>2407</v>
      </c>
      <c r="F319" s="34" t="str">
        <f>INDEX('Crosswalk Particulates'!$B:$B,MATCH('2017 EPA Data'!A319,'Crosswalk Particulates'!$A:$A,0))</f>
        <v>process-other-industry</v>
      </c>
      <c r="G319" s="38" t="str">
        <f>INDEX('Crosswalk Particulates'!$E:$E,MATCH('2017 EPA Data'!$B319,'Crosswalk Particulates'!$D:$D,0))</f>
        <v>PM25</v>
      </c>
      <c r="H319" s="45">
        <f t="shared" si="4"/>
        <v>3289455779.2272596</v>
      </c>
    </row>
    <row r="320" spans="1:8" s="31" customFormat="1">
      <c r="A320" t="s">
        <v>2470</v>
      </c>
      <c r="B320" t="s">
        <v>2514</v>
      </c>
      <c r="C320" t="s">
        <v>2384</v>
      </c>
      <c r="D320">
        <v>3560</v>
      </c>
      <c r="E320" t="s">
        <v>2407</v>
      </c>
      <c r="F320" s="34" t="str">
        <f>INDEX('Crosswalk Particulates'!$B:$B,MATCH('2017 EPA Data'!A320,'Crosswalk Particulates'!$A:$A,0))</f>
        <v>process-other-industry</v>
      </c>
      <c r="G320" s="38">
        <f>INDEX('Crosswalk Particulates'!$E:$E,MATCH('2017 EPA Data'!$B320,'Crosswalk Particulates'!$D:$D,0))</f>
        <v>0</v>
      </c>
      <c r="H320" s="45">
        <f t="shared" si="4"/>
        <v>3229581515.1817551</v>
      </c>
    </row>
    <row r="321" spans="1:8" s="31" customFormat="1">
      <c r="A321" t="s">
        <v>2576</v>
      </c>
      <c r="B321" t="s">
        <v>2475</v>
      </c>
      <c r="C321" t="s">
        <v>2442</v>
      </c>
      <c r="D321">
        <v>3465</v>
      </c>
      <c r="E321" t="s">
        <v>2407</v>
      </c>
      <c r="F321" s="34" t="str">
        <f>INDEX('Crosswalk Particulates'!$B:$B,MATCH('2017 EPA Data'!A321,'Crosswalk Particulates'!$A:$A,0))</f>
        <v>Residential Buildings Sector</v>
      </c>
      <c r="G321" s="38" t="str">
        <f>INDEX('Crosswalk Particulates'!$E:$E,MATCH('2017 EPA Data'!$B321,'Crosswalk Particulates'!$D:$D,0))</f>
        <v>PM10</v>
      </c>
      <c r="H321" s="45">
        <f t="shared" si="4"/>
        <v>3143398862.3889837</v>
      </c>
    </row>
    <row r="322" spans="1:8" s="31" customFormat="1">
      <c r="A322" t="s">
        <v>2439</v>
      </c>
      <c r="B322" t="s">
        <v>2475</v>
      </c>
      <c r="C322" t="s">
        <v>2442</v>
      </c>
      <c r="D322">
        <v>3433</v>
      </c>
      <c r="E322" t="s">
        <v>2407</v>
      </c>
      <c r="F322" s="34" t="str">
        <f>INDEX('Crosswalk Particulates'!$B:$B,MATCH('2017 EPA Data'!A322,'Crosswalk Particulates'!$A:$A,0))</f>
        <v>Transportation Sector</v>
      </c>
      <c r="G322" s="38" t="str">
        <f>INDEX('Crosswalk Particulates'!$E:$E,MATCH('2017 EPA Data'!$B322,'Crosswalk Particulates'!$D:$D,0))</f>
        <v>PM10</v>
      </c>
      <c r="H322" s="45">
        <f t="shared" si="4"/>
        <v>3114368916.1851025</v>
      </c>
    </row>
    <row r="323" spans="1:8" s="31" customFormat="1">
      <c r="A323" t="s">
        <v>2548</v>
      </c>
      <c r="B323" t="s">
        <v>2441</v>
      </c>
      <c r="C323" t="s">
        <v>2442</v>
      </c>
      <c r="D323">
        <v>3392</v>
      </c>
      <c r="E323" t="s">
        <v>2407</v>
      </c>
      <c r="F323" s="34" t="str">
        <f>INDEX('Crosswalk Particulates'!$B:$B,MATCH('2017 EPA Data'!A323,'Crosswalk Particulates'!$A:$A,0))</f>
        <v>Commercial Buildings Sector</v>
      </c>
      <c r="G323" s="38" t="str">
        <f>INDEX('Crosswalk Particulates'!$E:$E,MATCH('2017 EPA Data'!$B323,'Crosswalk Particulates'!$D:$D,0))</f>
        <v>VOC</v>
      </c>
      <c r="H323" s="45">
        <f t="shared" si="4"/>
        <v>3077174297.6113801</v>
      </c>
    </row>
    <row r="324" spans="1:8" s="31" customFormat="1">
      <c r="A324" t="s">
        <v>2485</v>
      </c>
      <c r="B324" t="s">
        <v>2490</v>
      </c>
      <c r="C324" t="s">
        <v>2442</v>
      </c>
      <c r="D324">
        <v>3382</v>
      </c>
      <c r="E324" t="s">
        <v>2407</v>
      </c>
      <c r="F324" s="34" t="str">
        <f>INDEX('Crosswalk Particulates'!$B:$B,MATCH('2017 EPA Data'!A324,'Crosswalk Particulates'!$A:$A,0))</f>
        <v>industry-fuel-biomass</v>
      </c>
      <c r="G324" s="38">
        <f>INDEX('Crosswalk Particulates'!$E:$E,MATCH('2017 EPA Data'!$B324,'Crosswalk Particulates'!$D:$D,0))</f>
        <v>0</v>
      </c>
      <c r="H324" s="45">
        <f t="shared" ref="H324:H387" si="5">IF(E324="TON",D324/metricton_to_shortton,0)*10^6</f>
        <v>3068102439.4226675</v>
      </c>
    </row>
    <row r="325" spans="1:8" s="31" customFormat="1">
      <c r="A325" t="s">
        <v>2533</v>
      </c>
      <c r="B325" t="s">
        <v>2495</v>
      </c>
      <c r="C325" t="s">
        <v>2442</v>
      </c>
      <c r="D325">
        <v>3252</v>
      </c>
      <c r="E325" t="s">
        <v>2407</v>
      </c>
      <c r="F325" s="34" t="str">
        <f>INDEX('Crosswalk Particulates'!$B:$B,MATCH('2017 EPA Data'!A325,'Crosswalk Particulates'!$A:$A,0))</f>
        <v>Electricity Sector</v>
      </c>
      <c r="G325" s="38" t="str">
        <f>INDEX('Crosswalk Particulates'!$E:$E,MATCH('2017 EPA Data'!$B325,'Crosswalk Particulates'!$D:$D,0))</f>
        <v>PM25</v>
      </c>
      <c r="H325" s="45">
        <f t="shared" si="5"/>
        <v>2950168282.9694009</v>
      </c>
    </row>
    <row r="326" spans="1:8" s="31" customFormat="1">
      <c r="A326" t="s">
        <v>2516</v>
      </c>
      <c r="B326" t="s">
        <v>2514</v>
      </c>
      <c r="C326" t="s">
        <v>2384</v>
      </c>
      <c r="D326">
        <v>3243</v>
      </c>
      <c r="E326" t="s">
        <v>2407</v>
      </c>
      <c r="F326" s="34" t="str">
        <f>INDEX('Crosswalk Particulates'!$B:$B,MATCH('2017 EPA Data'!A326,'Crosswalk Particulates'!$A:$A,0))</f>
        <v>industry-fuel-other</v>
      </c>
      <c r="G326" s="38">
        <f>INDEX('Crosswalk Particulates'!$E:$E,MATCH('2017 EPA Data'!$B326,'Crosswalk Particulates'!$D:$D,0))</f>
        <v>0</v>
      </c>
      <c r="H326" s="45">
        <f t="shared" si="5"/>
        <v>2942003610.5995598</v>
      </c>
    </row>
    <row r="327" spans="1:8" s="31" customFormat="1">
      <c r="A327" t="s">
        <v>2469</v>
      </c>
      <c r="B327" t="s">
        <v>2500</v>
      </c>
      <c r="C327" t="s">
        <v>2442</v>
      </c>
      <c r="D327">
        <v>3158</v>
      </c>
      <c r="E327" t="s">
        <v>2407</v>
      </c>
      <c r="F327" s="34" t="str">
        <f>INDEX('Crosswalk Particulates'!$B:$B,MATCH('2017 EPA Data'!A327,'Crosswalk Particulates'!$A:$A,0))</f>
        <v>Electricity Sector</v>
      </c>
      <c r="G327" s="38" t="str">
        <f>INDEX('Crosswalk Particulates'!$E:$E,MATCH('2017 EPA Data'!$B327,'Crosswalk Particulates'!$D:$D,0))</f>
        <v>SOx</v>
      </c>
      <c r="H327" s="45">
        <f t="shared" si="5"/>
        <v>2864892815.9955006</v>
      </c>
    </row>
    <row r="328" spans="1:8" s="31" customFormat="1">
      <c r="A328" t="s">
        <v>2493</v>
      </c>
      <c r="B328" t="s">
        <v>2441</v>
      </c>
      <c r="C328" t="s">
        <v>2442</v>
      </c>
      <c r="D328">
        <v>3147</v>
      </c>
      <c r="E328" t="s">
        <v>2407</v>
      </c>
      <c r="F328" s="34" t="str">
        <f>INDEX('Crosswalk Particulates'!$B:$B,MATCH('2017 EPA Data'!A328,'Crosswalk Particulates'!$A:$A,0))</f>
        <v>Electricity Sector</v>
      </c>
      <c r="G328" s="38" t="str">
        <f>INDEX('Crosswalk Particulates'!$E:$E,MATCH('2017 EPA Data'!$B328,'Crosswalk Particulates'!$D:$D,0))</f>
        <v>VOC</v>
      </c>
      <c r="H328" s="45">
        <f t="shared" si="5"/>
        <v>2854913771.9879165</v>
      </c>
    </row>
    <row r="329" spans="1:8" s="31" customFormat="1">
      <c r="A329" t="s">
        <v>2576</v>
      </c>
      <c r="B329" t="s">
        <v>2495</v>
      </c>
      <c r="C329" t="s">
        <v>2442</v>
      </c>
      <c r="D329">
        <v>3118</v>
      </c>
      <c r="E329" t="s">
        <v>2407</v>
      </c>
      <c r="F329" s="34" t="str">
        <f>INDEX('Crosswalk Particulates'!$B:$B,MATCH('2017 EPA Data'!A329,'Crosswalk Particulates'!$A:$A,0))</f>
        <v>Residential Buildings Sector</v>
      </c>
      <c r="G329" s="38" t="str">
        <f>INDEX('Crosswalk Particulates'!$E:$E,MATCH('2017 EPA Data'!$B329,'Crosswalk Particulates'!$D:$D,0))</f>
        <v>PM25</v>
      </c>
      <c r="H329" s="45">
        <f t="shared" si="5"/>
        <v>2828605383.2406497</v>
      </c>
    </row>
    <row r="330" spans="1:8" s="31" customFormat="1">
      <c r="A330" t="s">
        <v>2548</v>
      </c>
      <c r="B330" t="s">
        <v>2475</v>
      </c>
      <c r="C330" t="s">
        <v>2442</v>
      </c>
      <c r="D330">
        <v>3112</v>
      </c>
      <c r="E330" t="s">
        <v>2407</v>
      </c>
      <c r="F330" s="34" t="str">
        <f>INDEX('Crosswalk Particulates'!$B:$B,MATCH('2017 EPA Data'!A330,'Crosswalk Particulates'!$A:$A,0))</f>
        <v>Commercial Buildings Sector</v>
      </c>
      <c r="G330" s="38" t="str">
        <f>INDEX('Crosswalk Particulates'!$E:$E,MATCH('2017 EPA Data'!$B330,'Crosswalk Particulates'!$D:$D,0))</f>
        <v>PM10</v>
      </c>
      <c r="H330" s="45">
        <f t="shared" si="5"/>
        <v>2823162268.3274217</v>
      </c>
    </row>
    <row r="331" spans="1:8" s="31" customFormat="1">
      <c r="A331" t="s">
        <v>2516</v>
      </c>
      <c r="B331" t="s">
        <v>2518</v>
      </c>
      <c r="C331" t="s">
        <v>2384</v>
      </c>
      <c r="D331">
        <v>2928</v>
      </c>
      <c r="E331" t="s">
        <v>2407</v>
      </c>
      <c r="F331" s="34" t="str">
        <f>INDEX('Crosswalk Particulates'!$B:$B,MATCH('2017 EPA Data'!A331,'Crosswalk Particulates'!$A:$A,0))</f>
        <v>industry-fuel-other</v>
      </c>
      <c r="G331" s="38" t="str">
        <f>INDEX('Crosswalk Particulates'!$E:$E,MATCH('2017 EPA Data'!$B331,'Crosswalk Particulates'!$D:$D,0))</f>
        <v>OC</v>
      </c>
      <c r="H331" s="45">
        <f t="shared" si="5"/>
        <v>2656240077.6551061</v>
      </c>
    </row>
    <row r="332" spans="1:8" s="31" customFormat="1">
      <c r="A332" t="s">
        <v>2548</v>
      </c>
      <c r="B332" t="s">
        <v>2495</v>
      </c>
      <c r="C332" t="s">
        <v>2442</v>
      </c>
      <c r="D332">
        <v>2829</v>
      </c>
      <c r="E332" t="s">
        <v>2407</v>
      </c>
      <c r="F332" s="34" t="str">
        <f>INDEX('Crosswalk Particulates'!$B:$B,MATCH('2017 EPA Data'!A332,'Crosswalk Particulates'!$A:$A,0))</f>
        <v>Commercial Buildings Sector</v>
      </c>
      <c r="G332" s="38" t="str">
        <f>INDEX('Crosswalk Particulates'!$E:$E,MATCH('2017 EPA Data'!$B332,'Crosswalk Particulates'!$D:$D,0))</f>
        <v>PM25</v>
      </c>
      <c r="H332" s="45">
        <f t="shared" si="5"/>
        <v>2566428681.5868497</v>
      </c>
    </row>
    <row r="333" spans="1:8" s="31" customFormat="1">
      <c r="A333" t="s">
        <v>2548</v>
      </c>
      <c r="B333" t="s">
        <v>2500</v>
      </c>
      <c r="C333" t="s">
        <v>2442</v>
      </c>
      <c r="D333">
        <v>2827</v>
      </c>
      <c r="E333" t="s">
        <v>2407</v>
      </c>
      <c r="F333" s="34" t="str">
        <f>INDEX('Crosswalk Particulates'!$B:$B,MATCH('2017 EPA Data'!A333,'Crosswalk Particulates'!$A:$A,0))</f>
        <v>Commercial Buildings Sector</v>
      </c>
      <c r="G333" s="38" t="str">
        <f>INDEX('Crosswalk Particulates'!$E:$E,MATCH('2017 EPA Data'!$B333,'Crosswalk Particulates'!$D:$D,0))</f>
        <v>SOx</v>
      </c>
      <c r="H333" s="45">
        <f t="shared" si="5"/>
        <v>2564614309.9491067</v>
      </c>
    </row>
    <row r="334" spans="1:8" s="31" customFormat="1">
      <c r="A334" t="s">
        <v>2426</v>
      </c>
      <c r="B334" t="s">
        <v>2514</v>
      </c>
      <c r="C334" t="s">
        <v>2384</v>
      </c>
      <c r="D334">
        <v>2785</v>
      </c>
      <c r="E334" t="s">
        <v>2407</v>
      </c>
      <c r="F334" s="34" t="str">
        <f>INDEX('Crosswalk Particulates'!$B:$B,MATCH('2017 EPA Data'!A334,'Crosswalk Particulates'!$A:$A,0))</f>
        <v>Transportation Sector</v>
      </c>
      <c r="G334" s="38">
        <f>INDEX('Crosswalk Particulates'!$E:$E,MATCH('2017 EPA Data'!$B334,'Crosswalk Particulates'!$D:$D,0))</f>
        <v>0</v>
      </c>
      <c r="H334" s="45">
        <f t="shared" si="5"/>
        <v>2526512505.5565138</v>
      </c>
    </row>
    <row r="335" spans="1:8" s="31" customFormat="1">
      <c r="A335" t="s">
        <v>2493</v>
      </c>
      <c r="B335" t="s">
        <v>2475</v>
      </c>
      <c r="C335" t="s">
        <v>2442</v>
      </c>
      <c r="D335">
        <v>2775</v>
      </c>
      <c r="E335" t="s">
        <v>2407</v>
      </c>
      <c r="F335" s="34" t="str">
        <f>INDEX('Crosswalk Particulates'!$B:$B,MATCH('2017 EPA Data'!A335,'Crosswalk Particulates'!$A:$A,0))</f>
        <v>Electricity Sector</v>
      </c>
      <c r="G335" s="38" t="str">
        <f>INDEX('Crosswalk Particulates'!$E:$E,MATCH('2017 EPA Data'!$B335,'Crosswalk Particulates'!$D:$D,0))</f>
        <v>PM10</v>
      </c>
      <c r="H335" s="45">
        <f t="shared" si="5"/>
        <v>2517440647.3678002</v>
      </c>
    </row>
    <row r="336" spans="1:8" s="31" customFormat="1">
      <c r="A336" t="s">
        <v>2432</v>
      </c>
      <c r="B336" t="s">
        <v>2514</v>
      </c>
      <c r="C336" t="s">
        <v>2384</v>
      </c>
      <c r="D336">
        <v>2752</v>
      </c>
      <c r="E336" t="s">
        <v>2407</v>
      </c>
      <c r="F336" s="34" t="str">
        <f>INDEX('Crosswalk Particulates'!$B:$B,MATCH('2017 EPA Data'!A336,'Crosswalk Particulates'!$A:$A,0))</f>
        <v>process-other-industry</v>
      </c>
      <c r="G336" s="38">
        <f>INDEX('Crosswalk Particulates'!$E:$E,MATCH('2017 EPA Data'!$B336,'Crosswalk Particulates'!$D:$D,0))</f>
        <v>0</v>
      </c>
      <c r="H336" s="45">
        <f t="shared" si="5"/>
        <v>2496575373.533761</v>
      </c>
    </row>
    <row r="337" spans="1:8" s="31" customFormat="1">
      <c r="A337" t="s">
        <v>2450</v>
      </c>
      <c r="B337" t="s">
        <v>2518</v>
      </c>
      <c r="C337" t="s">
        <v>2384</v>
      </c>
      <c r="D337">
        <v>2734</v>
      </c>
      <c r="E337" t="s">
        <v>2407</v>
      </c>
      <c r="F337" s="34" t="str">
        <f>INDEX('Crosswalk Particulates'!$B:$B,MATCH('2017 EPA Data'!A337,'Crosswalk Particulates'!$A:$A,0))</f>
        <v>Electricity Sector</v>
      </c>
      <c r="G337" s="38" t="str">
        <f>INDEX('Crosswalk Particulates'!$E:$E,MATCH('2017 EPA Data'!$B337,'Crosswalk Particulates'!$D:$D,0))</f>
        <v>OC</v>
      </c>
      <c r="H337" s="45">
        <f t="shared" si="5"/>
        <v>2480246028.7940779</v>
      </c>
    </row>
    <row r="338" spans="1:8" s="31" customFormat="1">
      <c r="A338" t="s">
        <v>2493</v>
      </c>
      <c r="B338" t="s">
        <v>2495</v>
      </c>
      <c r="C338" t="s">
        <v>2442</v>
      </c>
      <c r="D338">
        <v>2701</v>
      </c>
      <c r="E338" t="s">
        <v>2407</v>
      </c>
      <c r="F338" s="34" t="str">
        <f>INDEX('Crosswalk Particulates'!$B:$B,MATCH('2017 EPA Data'!A338,'Crosswalk Particulates'!$A:$A,0))</f>
        <v>Electricity Sector</v>
      </c>
      <c r="G338" s="38" t="str">
        <f>INDEX('Crosswalk Particulates'!$E:$E,MATCH('2017 EPA Data'!$B338,'Crosswalk Particulates'!$D:$D,0))</f>
        <v>PM25</v>
      </c>
      <c r="H338" s="45">
        <f t="shared" si="5"/>
        <v>2450308896.7713261</v>
      </c>
    </row>
    <row r="339" spans="1:8" s="31" customFormat="1">
      <c r="A339" t="s">
        <v>2515</v>
      </c>
      <c r="B339" t="s">
        <v>2475</v>
      </c>
      <c r="C339" t="s">
        <v>2442</v>
      </c>
      <c r="D339">
        <v>2689</v>
      </c>
      <c r="E339" t="s">
        <v>2407</v>
      </c>
      <c r="F339" s="34" t="str">
        <f>INDEX('Crosswalk Particulates'!$B:$B,MATCH('2017 EPA Data'!A339,'Crosswalk Particulates'!$A:$A,0))</f>
        <v>Residential Buildings Sector</v>
      </c>
      <c r="G339" s="38" t="str">
        <f>INDEX('Crosswalk Particulates'!$E:$E,MATCH('2017 EPA Data'!$B339,'Crosswalk Particulates'!$D:$D,0))</f>
        <v>PM10</v>
      </c>
      <c r="H339" s="45">
        <f t="shared" si="5"/>
        <v>2439422666.9448705</v>
      </c>
    </row>
    <row r="340" spans="1:8" s="31" customFormat="1">
      <c r="A340" t="s">
        <v>2515</v>
      </c>
      <c r="B340" t="s">
        <v>2495</v>
      </c>
      <c r="C340" t="s">
        <v>2442</v>
      </c>
      <c r="D340">
        <v>2509</v>
      </c>
      <c r="E340" t="s">
        <v>2407</v>
      </c>
      <c r="F340" s="34" t="str">
        <f>INDEX('Crosswalk Particulates'!$B:$B,MATCH('2017 EPA Data'!A340,'Crosswalk Particulates'!$A:$A,0))</f>
        <v>Residential Buildings Sector</v>
      </c>
      <c r="G340" s="38" t="str">
        <f>INDEX('Crosswalk Particulates'!$E:$E,MATCH('2017 EPA Data'!$B340,'Crosswalk Particulates'!$D:$D,0))</f>
        <v>PM25</v>
      </c>
      <c r="H340" s="45">
        <f t="shared" si="5"/>
        <v>2276129219.5480399</v>
      </c>
    </row>
    <row r="341" spans="1:8" s="31" customFormat="1">
      <c r="A341" t="s">
        <v>2432</v>
      </c>
      <c r="B341" t="s">
        <v>2494</v>
      </c>
      <c r="C341" t="s">
        <v>2442</v>
      </c>
      <c r="D341">
        <v>2433</v>
      </c>
      <c r="E341" t="s">
        <v>2407</v>
      </c>
      <c r="F341" s="34" t="str">
        <f>INDEX('Crosswalk Particulates'!$B:$B,MATCH('2017 EPA Data'!A341,'Crosswalk Particulates'!$A:$A,0))</f>
        <v>process-other-industry</v>
      </c>
      <c r="G341" s="38" t="str">
        <f>INDEX('Crosswalk Particulates'!$E:$E,MATCH('2017 EPA Data'!$B341,'Crosswalk Particulates'!$D:$D,0))</f>
        <v>NOX</v>
      </c>
      <c r="H341" s="45">
        <f t="shared" si="5"/>
        <v>2207183097.3138232</v>
      </c>
    </row>
    <row r="342" spans="1:8" s="31" customFormat="1">
      <c r="A342" t="s">
        <v>2426</v>
      </c>
      <c r="B342" t="s">
        <v>2600</v>
      </c>
      <c r="C342" t="s">
        <v>2384</v>
      </c>
      <c r="D342">
        <v>2378</v>
      </c>
      <c r="E342" t="s">
        <v>2407</v>
      </c>
      <c r="F342" s="34" t="str">
        <f>INDEX('Crosswalk Particulates'!$B:$B,MATCH('2017 EPA Data'!A342,'Crosswalk Particulates'!$A:$A,0))</f>
        <v>Transportation Sector</v>
      </c>
      <c r="G342" s="38" t="str">
        <f>INDEX('Crosswalk Particulates'!$E:$E,MATCH('2017 EPA Data'!$B342,'Crosswalk Particulates'!$D:$D,0))</f>
        <v>BC</v>
      </c>
      <c r="H342" s="45">
        <f t="shared" si="5"/>
        <v>2157287877.2759027</v>
      </c>
    </row>
    <row r="343" spans="1:8" s="31" customFormat="1">
      <c r="A343" t="s">
        <v>2477</v>
      </c>
      <c r="B343" t="s">
        <v>2490</v>
      </c>
      <c r="C343" t="s">
        <v>2442</v>
      </c>
      <c r="D343">
        <v>2350</v>
      </c>
      <c r="E343" t="s">
        <v>2407</v>
      </c>
      <c r="F343" s="34" t="str">
        <f>INDEX('Crosswalk Particulates'!$B:$B,MATCH('2017 EPA Data'!A343,'Crosswalk Particulates'!$A:$A,0))</f>
        <v>process-ngps-industry</v>
      </c>
      <c r="G343" s="38">
        <f>INDEX('Crosswalk Particulates'!$E:$E,MATCH('2017 EPA Data'!$B343,'Crosswalk Particulates'!$D:$D,0))</f>
        <v>0</v>
      </c>
      <c r="H343" s="45">
        <f t="shared" si="5"/>
        <v>2131886674.3475068</v>
      </c>
    </row>
    <row r="344" spans="1:8" s="31" customFormat="1">
      <c r="A344" t="s">
        <v>2450</v>
      </c>
      <c r="B344" t="s">
        <v>2490</v>
      </c>
      <c r="C344" t="s">
        <v>2442</v>
      </c>
      <c r="D344">
        <v>2273</v>
      </c>
      <c r="E344" t="s">
        <v>2407</v>
      </c>
      <c r="F344" s="34" t="str">
        <f>INDEX('Crosswalk Particulates'!$B:$B,MATCH('2017 EPA Data'!A344,'Crosswalk Particulates'!$A:$A,0))</f>
        <v>Electricity Sector</v>
      </c>
      <c r="G344" s="38">
        <f>INDEX('Crosswalk Particulates'!$E:$E,MATCH('2017 EPA Data'!$B344,'Crosswalk Particulates'!$D:$D,0))</f>
        <v>0</v>
      </c>
      <c r="H344" s="45">
        <f t="shared" si="5"/>
        <v>2062033366.2944181</v>
      </c>
    </row>
    <row r="345" spans="1:8" s="31" customFormat="1">
      <c r="A345" t="s">
        <v>2457</v>
      </c>
      <c r="B345" t="s">
        <v>2441</v>
      </c>
      <c r="C345" t="s">
        <v>2442</v>
      </c>
      <c r="D345">
        <v>2191</v>
      </c>
      <c r="E345" t="s">
        <v>2407</v>
      </c>
      <c r="F345" s="34" t="str">
        <f>INDEX('Crosswalk Particulates'!$B:$B,MATCH('2017 EPA Data'!A345,'Crosswalk Particulates'!$A:$A,0))</f>
        <v>process-other-industry</v>
      </c>
      <c r="G345" s="38" t="str">
        <f>INDEX('Crosswalk Particulates'!$E:$E,MATCH('2017 EPA Data'!$B345,'Crosswalk Particulates'!$D:$D,0))</f>
        <v>VOC</v>
      </c>
      <c r="H345" s="45">
        <f t="shared" si="5"/>
        <v>1987644129.1469734</v>
      </c>
    </row>
    <row r="346" spans="1:8" s="31" customFormat="1">
      <c r="A346" t="s">
        <v>2470</v>
      </c>
      <c r="B346" t="s">
        <v>2494</v>
      </c>
      <c r="C346" t="s">
        <v>2442</v>
      </c>
      <c r="D346">
        <v>2174</v>
      </c>
      <c r="E346" t="s">
        <v>2407</v>
      </c>
      <c r="F346" s="34" t="str">
        <f>INDEX('Crosswalk Particulates'!$B:$B,MATCH('2017 EPA Data'!A346,'Crosswalk Particulates'!$A:$A,0))</f>
        <v>process-other-industry</v>
      </c>
      <c r="G346" s="38" t="str">
        <f>INDEX('Crosswalk Particulates'!$E:$E,MATCH('2017 EPA Data'!$B346,'Crosswalk Particulates'!$D:$D,0))</f>
        <v>NOX</v>
      </c>
      <c r="H346" s="45">
        <f t="shared" si="5"/>
        <v>1972221970.2261617</v>
      </c>
    </row>
    <row r="347" spans="1:8" s="31" customFormat="1">
      <c r="A347" t="s">
        <v>2439</v>
      </c>
      <c r="B347" t="s">
        <v>2490</v>
      </c>
      <c r="C347" t="s">
        <v>2442</v>
      </c>
      <c r="D347">
        <v>2128</v>
      </c>
      <c r="E347" t="s">
        <v>2407</v>
      </c>
      <c r="F347" s="34" t="str">
        <f>INDEX('Crosswalk Particulates'!$B:$B,MATCH('2017 EPA Data'!A347,'Crosswalk Particulates'!$A:$A,0))</f>
        <v>Transportation Sector</v>
      </c>
      <c r="G347" s="38">
        <f>INDEX('Crosswalk Particulates'!$E:$E,MATCH('2017 EPA Data'!$B347,'Crosswalk Particulates'!$D:$D,0))</f>
        <v>0</v>
      </c>
      <c r="H347" s="45">
        <f t="shared" si="5"/>
        <v>1930491422.5580828</v>
      </c>
    </row>
    <row r="348" spans="1:8" s="31" customFormat="1">
      <c r="A348" t="s">
        <v>2463</v>
      </c>
      <c r="B348" t="s">
        <v>2518</v>
      </c>
      <c r="C348" t="s">
        <v>2384</v>
      </c>
      <c r="D348">
        <v>2128</v>
      </c>
      <c r="E348" t="s">
        <v>2407</v>
      </c>
      <c r="F348" s="34" t="str">
        <f>INDEX('Crosswalk Particulates'!$B:$B,MATCH('2017 EPA Data'!A348,'Crosswalk Particulates'!$A:$A,0))</f>
        <v>process-chemicals-industry</v>
      </c>
      <c r="G348" s="38" t="str">
        <f>INDEX('Crosswalk Particulates'!$E:$E,MATCH('2017 EPA Data'!$B348,'Crosswalk Particulates'!$D:$D,0))</f>
        <v>OC</v>
      </c>
      <c r="H348" s="45">
        <f t="shared" si="5"/>
        <v>1930491422.5580828</v>
      </c>
    </row>
    <row r="349" spans="1:8" s="31" customFormat="1">
      <c r="A349" t="s">
        <v>2477</v>
      </c>
      <c r="B349" t="s">
        <v>2518</v>
      </c>
      <c r="C349" t="s">
        <v>2384</v>
      </c>
      <c r="D349">
        <v>2123</v>
      </c>
      <c r="E349" t="s">
        <v>2407</v>
      </c>
      <c r="F349" s="34" t="str">
        <f>INDEX('Crosswalk Particulates'!$B:$B,MATCH('2017 EPA Data'!A349,'Crosswalk Particulates'!$A:$A,0))</f>
        <v>process-ngps-industry</v>
      </c>
      <c r="G349" s="38" t="str">
        <f>INDEX('Crosswalk Particulates'!$E:$E,MATCH('2017 EPA Data'!$B349,'Crosswalk Particulates'!$D:$D,0))</f>
        <v>OC</v>
      </c>
      <c r="H349" s="45">
        <f t="shared" si="5"/>
        <v>1925955493.4637263</v>
      </c>
    </row>
    <row r="350" spans="1:8" s="31" customFormat="1">
      <c r="A350" t="s">
        <v>2471</v>
      </c>
      <c r="B350" t="s">
        <v>2494</v>
      </c>
      <c r="C350" t="s">
        <v>2442</v>
      </c>
      <c r="D350">
        <v>2044</v>
      </c>
      <c r="E350" t="s">
        <v>2407</v>
      </c>
      <c r="F350" s="34" t="str">
        <f>INDEX('Crosswalk Particulates'!$B:$B,MATCH('2017 EPA Data'!A350,'Crosswalk Particulates'!$A:$A,0))</f>
        <v>process-other-industry</v>
      </c>
      <c r="G350" s="38" t="str">
        <f>INDEX('Crosswalk Particulates'!$E:$E,MATCH('2017 EPA Data'!$B350,'Crosswalk Particulates'!$D:$D,0))</f>
        <v>NOX</v>
      </c>
      <c r="H350" s="45">
        <f t="shared" si="5"/>
        <v>1854287813.7728953</v>
      </c>
    </row>
    <row r="351" spans="1:8" s="31" customFormat="1">
      <c r="A351" t="s">
        <v>2466</v>
      </c>
      <c r="B351" t="s">
        <v>2600</v>
      </c>
      <c r="C351" t="s">
        <v>2384</v>
      </c>
      <c r="D351">
        <v>2010</v>
      </c>
      <c r="E351" t="s">
        <v>2407</v>
      </c>
      <c r="F351" s="34" t="str">
        <f>INDEX('Crosswalk Particulates'!$B:$B,MATCH('2017 EPA Data'!A351,'Crosswalk Particulates'!$A:$A,0))</f>
        <v>Electricity Sector</v>
      </c>
      <c r="G351" s="38" t="str">
        <f>INDEX('Crosswalk Particulates'!$E:$E,MATCH('2017 EPA Data'!$B351,'Crosswalk Particulates'!$D:$D,0))</f>
        <v>BC</v>
      </c>
      <c r="H351" s="45">
        <f t="shared" si="5"/>
        <v>1823443495.9312718</v>
      </c>
    </row>
    <row r="352" spans="1:8" s="31" customFormat="1">
      <c r="A352" t="s">
        <v>2539</v>
      </c>
      <c r="B352" t="s">
        <v>2494</v>
      </c>
      <c r="C352" t="s">
        <v>2442</v>
      </c>
      <c r="D352">
        <v>2008</v>
      </c>
      <c r="E352" t="s">
        <v>2407</v>
      </c>
      <c r="F352" s="34" t="str">
        <f>INDEX('Crosswalk Particulates'!$B:$B,MATCH('2017 EPA Data'!A352,'Crosswalk Particulates'!$A:$A,0))</f>
        <v>Commercial Buildings Sector</v>
      </c>
      <c r="G352" s="38" t="str">
        <f>INDEX('Crosswalk Particulates'!$E:$E,MATCH('2017 EPA Data'!$B352,'Crosswalk Particulates'!$D:$D,0))</f>
        <v>NOX</v>
      </c>
      <c r="H352" s="45">
        <f t="shared" si="5"/>
        <v>1821629124.2935293</v>
      </c>
    </row>
    <row r="353" spans="1:8" s="31" customFormat="1">
      <c r="A353" t="s">
        <v>2419</v>
      </c>
      <c r="B353" t="s">
        <v>2514</v>
      </c>
      <c r="C353" t="s">
        <v>2384</v>
      </c>
      <c r="D353">
        <v>1921</v>
      </c>
      <c r="E353" t="s">
        <v>2407</v>
      </c>
      <c r="F353" s="34" t="str">
        <f>INDEX('Crosswalk Particulates'!$B:$B,MATCH('2017 EPA Data'!A353,'Crosswalk Particulates'!$A:$A,0))</f>
        <v>Other-EPA</v>
      </c>
      <c r="G353" s="38">
        <f>INDEX('Crosswalk Particulates'!$E:$E,MATCH('2017 EPA Data'!$B353,'Crosswalk Particulates'!$D:$D,0))</f>
        <v>0</v>
      </c>
      <c r="H353" s="45">
        <f t="shared" si="5"/>
        <v>1742703958.0517278</v>
      </c>
    </row>
    <row r="354" spans="1:8" s="31" customFormat="1">
      <c r="A354" t="s">
        <v>2450</v>
      </c>
      <c r="B354" t="s">
        <v>2600</v>
      </c>
      <c r="C354" t="s">
        <v>2384</v>
      </c>
      <c r="D354">
        <v>1896</v>
      </c>
      <c r="E354" t="s">
        <v>2407</v>
      </c>
      <c r="F354" s="34" t="str">
        <f>INDEX('Crosswalk Particulates'!$B:$B,MATCH('2017 EPA Data'!A354,'Crosswalk Particulates'!$A:$A,0))</f>
        <v>Electricity Sector</v>
      </c>
      <c r="G354" s="38" t="str">
        <f>INDEX('Crosswalk Particulates'!$E:$E,MATCH('2017 EPA Data'!$B354,'Crosswalk Particulates'!$D:$D,0))</f>
        <v>BC</v>
      </c>
      <c r="H354" s="45">
        <f t="shared" si="5"/>
        <v>1720024312.5799458</v>
      </c>
    </row>
    <row r="355" spans="1:8" s="31" customFormat="1">
      <c r="A355" t="s">
        <v>2454</v>
      </c>
      <c r="B355" t="s">
        <v>2518</v>
      </c>
      <c r="C355" t="s">
        <v>2384</v>
      </c>
      <c r="D355">
        <v>1859</v>
      </c>
      <c r="E355" t="s">
        <v>2407</v>
      </c>
      <c r="F355" s="34" t="str">
        <f>INDEX('Crosswalk Particulates'!$B:$B,MATCH('2017 EPA Data'!A355,'Crosswalk Particulates'!$A:$A,0))</f>
        <v>Transportation Sector</v>
      </c>
      <c r="G355" s="38" t="str">
        <f>INDEX('Crosswalk Particulates'!$E:$E,MATCH('2017 EPA Data'!$B355,'Crosswalk Particulates'!$D:$D,0))</f>
        <v>OC</v>
      </c>
      <c r="H355" s="45">
        <f t="shared" si="5"/>
        <v>1686458437.2817085</v>
      </c>
    </row>
    <row r="356" spans="1:8" s="31" customFormat="1">
      <c r="A356" t="s">
        <v>2467</v>
      </c>
      <c r="B356" t="s">
        <v>2518</v>
      </c>
      <c r="C356" t="s">
        <v>2384</v>
      </c>
      <c r="D356">
        <v>1845</v>
      </c>
      <c r="E356" t="s">
        <v>2407</v>
      </c>
      <c r="F356" s="34" t="str">
        <f>INDEX('Crosswalk Particulates'!$B:$B,MATCH('2017 EPA Data'!A356,'Crosswalk Particulates'!$A:$A,0))</f>
        <v>Commercial Buildings Sector</v>
      </c>
      <c r="G356" s="38" t="str">
        <f>INDEX('Crosswalk Particulates'!$E:$E,MATCH('2017 EPA Data'!$B356,'Crosswalk Particulates'!$D:$D,0))</f>
        <v>OC</v>
      </c>
      <c r="H356" s="45">
        <f t="shared" si="5"/>
        <v>1673757835.8175106</v>
      </c>
    </row>
    <row r="357" spans="1:8" s="31" customFormat="1">
      <c r="A357" t="s">
        <v>2448</v>
      </c>
      <c r="B357" t="s">
        <v>2475</v>
      </c>
      <c r="C357" t="s">
        <v>2442</v>
      </c>
      <c r="D357">
        <v>1809</v>
      </c>
      <c r="E357" t="s">
        <v>2407</v>
      </c>
      <c r="F357" s="34" t="str">
        <f>INDEX('Crosswalk Particulates'!$B:$B,MATCH('2017 EPA Data'!A357,'Crosswalk Particulates'!$A:$A,0))</f>
        <v>Other-EPA</v>
      </c>
      <c r="G357" s="38" t="str">
        <f>INDEX('Crosswalk Particulates'!$E:$E,MATCH('2017 EPA Data'!$B357,'Crosswalk Particulates'!$D:$D,0))</f>
        <v>PM10</v>
      </c>
      <c r="H357" s="45">
        <f t="shared" si="5"/>
        <v>1641099146.3381448</v>
      </c>
    </row>
    <row r="358" spans="1:8" s="31" customFormat="1">
      <c r="A358" t="s">
        <v>2448</v>
      </c>
      <c r="B358" t="s">
        <v>2495</v>
      </c>
      <c r="C358" t="s">
        <v>2442</v>
      </c>
      <c r="D358">
        <v>1808</v>
      </c>
      <c r="E358" t="s">
        <v>2407</v>
      </c>
      <c r="F358" s="34" t="str">
        <f>INDEX('Crosswalk Particulates'!$B:$B,MATCH('2017 EPA Data'!A358,'Crosswalk Particulates'!$A:$A,0))</f>
        <v>Other-EPA</v>
      </c>
      <c r="G358" s="38" t="str">
        <f>INDEX('Crosswalk Particulates'!$E:$E,MATCH('2017 EPA Data'!$B358,'Crosswalk Particulates'!$D:$D,0))</f>
        <v>PM25</v>
      </c>
      <c r="H358" s="45">
        <f t="shared" si="5"/>
        <v>1640191960.5192733</v>
      </c>
    </row>
    <row r="359" spans="1:8" s="31" customFormat="1">
      <c r="A359" t="s">
        <v>2504</v>
      </c>
      <c r="B359" t="s">
        <v>2518</v>
      </c>
      <c r="C359" t="s">
        <v>2384</v>
      </c>
      <c r="D359">
        <v>1806</v>
      </c>
      <c r="E359" t="s">
        <v>2407</v>
      </c>
      <c r="F359" s="34" t="str">
        <f>INDEX('Crosswalk Particulates'!$B:$B,MATCH('2017 EPA Data'!A359,'Crosswalk Particulates'!$A:$A,0))</f>
        <v>process-iron and steel-industry</v>
      </c>
      <c r="G359" s="38" t="str">
        <f>INDEX('Crosswalk Particulates'!$E:$E,MATCH('2017 EPA Data'!$B359,'Crosswalk Particulates'!$D:$D,0))</f>
        <v>OC</v>
      </c>
      <c r="H359" s="45">
        <f t="shared" si="5"/>
        <v>1638377588.8815308</v>
      </c>
    </row>
    <row r="360" spans="1:8" s="31" customFormat="1">
      <c r="A360" t="s">
        <v>2511</v>
      </c>
      <c r="B360" t="s">
        <v>2600</v>
      </c>
      <c r="C360" t="s">
        <v>2384</v>
      </c>
      <c r="D360">
        <v>1731</v>
      </c>
      <c r="E360" t="s">
        <v>2407</v>
      </c>
      <c r="F360" s="34" t="str">
        <f>INDEX('Crosswalk Particulates'!$B:$B,MATCH('2017 EPA Data'!A360,'Crosswalk Particulates'!$A:$A,0))</f>
        <v>Other-EPA</v>
      </c>
      <c r="G360" s="38" t="str">
        <f>INDEX('Crosswalk Particulates'!$E:$E,MATCH('2017 EPA Data'!$B360,'Crosswalk Particulates'!$D:$D,0))</f>
        <v>BC</v>
      </c>
      <c r="H360" s="45">
        <f t="shared" si="5"/>
        <v>1570338652.4661849</v>
      </c>
    </row>
    <row r="361" spans="1:8" s="31" customFormat="1">
      <c r="A361" t="s">
        <v>2516</v>
      </c>
      <c r="B361" t="s">
        <v>2490</v>
      </c>
      <c r="C361" t="s">
        <v>2442</v>
      </c>
      <c r="D361">
        <v>1604</v>
      </c>
      <c r="E361" t="s">
        <v>2407</v>
      </c>
      <c r="F361" s="34" t="str">
        <f>INDEX('Crosswalk Particulates'!$B:$B,MATCH('2017 EPA Data'!A361,'Crosswalk Particulates'!$A:$A,0))</f>
        <v>industry-fuel-other</v>
      </c>
      <c r="G361" s="38">
        <f>INDEX('Crosswalk Particulates'!$E:$E,MATCH('2017 EPA Data'!$B361,'Crosswalk Particulates'!$D:$D,0))</f>
        <v>0</v>
      </c>
      <c r="H361" s="45">
        <f t="shared" si="5"/>
        <v>1455126053.4695323</v>
      </c>
    </row>
    <row r="362" spans="1:8" s="31" customFormat="1">
      <c r="A362" t="s">
        <v>2513</v>
      </c>
      <c r="B362" t="s">
        <v>2514</v>
      </c>
      <c r="C362" t="s">
        <v>2384</v>
      </c>
      <c r="D362">
        <v>1578</v>
      </c>
      <c r="E362" t="s">
        <v>2407</v>
      </c>
      <c r="F362" s="34" t="str">
        <f>INDEX('Crosswalk Particulates'!$B:$B,MATCH('2017 EPA Data'!A362,'Crosswalk Particulates'!$A:$A,0))</f>
        <v>industry-fuel-oil</v>
      </c>
      <c r="G362" s="38">
        <f>INDEX('Crosswalk Particulates'!$E:$E,MATCH('2017 EPA Data'!$B362,'Crosswalk Particulates'!$D:$D,0))</f>
        <v>0</v>
      </c>
      <c r="H362" s="45">
        <f t="shared" si="5"/>
        <v>1431539222.178879</v>
      </c>
    </row>
    <row r="363" spans="1:8" s="31" customFormat="1">
      <c r="A363" t="s">
        <v>2553</v>
      </c>
      <c r="B363" t="s">
        <v>2441</v>
      </c>
      <c r="C363" t="s">
        <v>2442</v>
      </c>
      <c r="D363">
        <v>1492</v>
      </c>
      <c r="E363" t="s">
        <v>2407</v>
      </c>
      <c r="F363" s="34" t="str">
        <f>INDEX('Crosswalk Particulates'!$B:$B,MATCH('2017 EPA Data'!A363,'Crosswalk Particulates'!$A:$A,0))</f>
        <v>Commercial Buildings Sector</v>
      </c>
      <c r="G363" s="38" t="str">
        <f>INDEX('Crosswalk Particulates'!$E:$E,MATCH('2017 EPA Data'!$B363,'Crosswalk Particulates'!$D:$D,0))</f>
        <v>VOC</v>
      </c>
      <c r="H363" s="45">
        <f t="shared" si="5"/>
        <v>1353521241.755949</v>
      </c>
    </row>
    <row r="364" spans="1:8" s="31" customFormat="1">
      <c r="A364" t="s">
        <v>2469</v>
      </c>
      <c r="B364" t="s">
        <v>2475</v>
      </c>
      <c r="C364" t="s">
        <v>2442</v>
      </c>
      <c r="D364">
        <v>1431</v>
      </c>
      <c r="E364" t="s">
        <v>2407</v>
      </c>
      <c r="F364" s="34" t="str">
        <f>INDEX('Crosswalk Particulates'!$B:$B,MATCH('2017 EPA Data'!A364,'Crosswalk Particulates'!$A:$A,0))</f>
        <v>Electricity Sector</v>
      </c>
      <c r="G364" s="38" t="str">
        <f>INDEX('Crosswalk Particulates'!$E:$E,MATCH('2017 EPA Data'!$B364,'Crosswalk Particulates'!$D:$D,0))</f>
        <v>PM10</v>
      </c>
      <c r="H364" s="45">
        <f t="shared" si="5"/>
        <v>1298182906.804801</v>
      </c>
    </row>
    <row r="365" spans="1:8" s="31" customFormat="1">
      <c r="A365" t="s">
        <v>2576</v>
      </c>
      <c r="B365" t="s">
        <v>2490</v>
      </c>
      <c r="C365" t="s">
        <v>2442</v>
      </c>
      <c r="D365">
        <v>1415</v>
      </c>
      <c r="E365" t="s">
        <v>2407</v>
      </c>
      <c r="F365" s="34" t="str">
        <f>INDEX('Crosswalk Particulates'!$B:$B,MATCH('2017 EPA Data'!A365,'Crosswalk Particulates'!$A:$A,0))</f>
        <v>Residential Buildings Sector</v>
      </c>
      <c r="G365" s="38">
        <f>INDEX('Crosswalk Particulates'!$E:$E,MATCH('2017 EPA Data'!$B365,'Crosswalk Particulates'!$D:$D,0))</f>
        <v>0</v>
      </c>
      <c r="H365" s="45">
        <f t="shared" si="5"/>
        <v>1283667933.7028604</v>
      </c>
    </row>
    <row r="366" spans="1:8" s="31" customFormat="1">
      <c r="A366" t="s">
        <v>2467</v>
      </c>
      <c r="B366" t="s">
        <v>2514</v>
      </c>
      <c r="C366" t="s">
        <v>2384</v>
      </c>
      <c r="D366">
        <v>1402</v>
      </c>
      <c r="E366" t="s">
        <v>2407</v>
      </c>
      <c r="F366" s="34" t="str">
        <f>INDEX('Crosswalk Particulates'!$B:$B,MATCH('2017 EPA Data'!A366,'Crosswalk Particulates'!$A:$A,0))</f>
        <v>Commercial Buildings Sector</v>
      </c>
      <c r="G366" s="38">
        <f>INDEX('Crosswalk Particulates'!$E:$E,MATCH('2017 EPA Data'!$B366,'Crosswalk Particulates'!$D:$D,0))</f>
        <v>0</v>
      </c>
      <c r="H366" s="45">
        <f t="shared" si="5"/>
        <v>1271874518.0575337</v>
      </c>
    </row>
    <row r="367" spans="1:8" s="31" customFormat="1">
      <c r="A367" t="s">
        <v>2436</v>
      </c>
      <c r="B367" t="s">
        <v>2600</v>
      </c>
      <c r="C367" t="s">
        <v>2384</v>
      </c>
      <c r="D367">
        <v>1363</v>
      </c>
      <c r="E367" t="s">
        <v>2407</v>
      </c>
      <c r="F367" s="34" t="str">
        <f>INDEX('Crosswalk Particulates'!$B:$B,MATCH('2017 EPA Data'!A367,'Crosswalk Particulates'!$A:$A,0))</f>
        <v>industry-fuel-natural gas</v>
      </c>
      <c r="G367" s="38" t="str">
        <f>INDEX('Crosswalk Particulates'!$E:$E,MATCH('2017 EPA Data'!$B367,'Crosswalk Particulates'!$D:$D,0))</f>
        <v>BC</v>
      </c>
      <c r="H367" s="45">
        <f t="shared" si="5"/>
        <v>1236494271.1215539</v>
      </c>
    </row>
    <row r="368" spans="1:8" s="31" customFormat="1">
      <c r="A368" t="s">
        <v>2493</v>
      </c>
      <c r="B368" t="s">
        <v>2514</v>
      </c>
      <c r="C368" t="s">
        <v>2384</v>
      </c>
      <c r="D368">
        <v>1355</v>
      </c>
      <c r="E368" t="s">
        <v>2407</v>
      </c>
      <c r="F368" s="34" t="str">
        <f>INDEX('Crosswalk Particulates'!$B:$B,MATCH('2017 EPA Data'!A368,'Crosswalk Particulates'!$A:$A,0))</f>
        <v>Electricity Sector</v>
      </c>
      <c r="G368" s="38">
        <f>INDEX('Crosswalk Particulates'!$E:$E,MATCH('2017 EPA Data'!$B368,'Crosswalk Particulates'!$D:$D,0))</f>
        <v>0</v>
      </c>
      <c r="H368" s="45">
        <f t="shared" si="5"/>
        <v>1229236784.5705838</v>
      </c>
    </row>
    <row r="369" spans="1:8" s="31" customFormat="1">
      <c r="A369" t="s">
        <v>2576</v>
      </c>
      <c r="B369" t="s">
        <v>2514</v>
      </c>
      <c r="C369" t="s">
        <v>2384</v>
      </c>
      <c r="D369">
        <v>1350</v>
      </c>
      <c r="E369" t="s">
        <v>2407</v>
      </c>
      <c r="F369" s="34" t="str">
        <f>INDEX('Crosswalk Particulates'!$B:$B,MATCH('2017 EPA Data'!A369,'Crosswalk Particulates'!$A:$A,0))</f>
        <v>Residential Buildings Sector</v>
      </c>
      <c r="G369" s="38">
        <f>INDEX('Crosswalk Particulates'!$E:$E,MATCH('2017 EPA Data'!$B369,'Crosswalk Particulates'!$D:$D,0))</f>
        <v>0</v>
      </c>
      <c r="H369" s="45">
        <f t="shared" si="5"/>
        <v>1224700855.4762273</v>
      </c>
    </row>
    <row r="370" spans="1:8" s="31" customFormat="1">
      <c r="A370" t="s">
        <v>2533</v>
      </c>
      <c r="B370" t="s">
        <v>2441</v>
      </c>
      <c r="C370" t="s">
        <v>2442</v>
      </c>
      <c r="D370">
        <v>1337</v>
      </c>
      <c r="E370" t="s">
        <v>2407</v>
      </c>
      <c r="F370" s="34" t="str">
        <f>INDEX('Crosswalk Particulates'!$B:$B,MATCH('2017 EPA Data'!A370,'Crosswalk Particulates'!$A:$A,0))</f>
        <v>Electricity Sector</v>
      </c>
      <c r="G370" s="38" t="str">
        <f>INDEX('Crosswalk Particulates'!$E:$E,MATCH('2017 EPA Data'!$B370,'Crosswalk Particulates'!$D:$D,0))</f>
        <v>VOC</v>
      </c>
      <c r="H370" s="45">
        <f t="shared" si="5"/>
        <v>1212907439.8309007</v>
      </c>
    </row>
    <row r="371" spans="1:8" s="31" customFormat="1">
      <c r="A371" t="s">
        <v>2412</v>
      </c>
      <c r="B371" t="s">
        <v>2500</v>
      </c>
      <c r="C371" t="s">
        <v>2442</v>
      </c>
      <c r="D371">
        <v>1337</v>
      </c>
      <c r="E371" t="s">
        <v>2407</v>
      </c>
      <c r="F371" s="34" t="str">
        <f>INDEX('Crosswalk Particulates'!$B:$B,MATCH('2017 EPA Data'!A371,'Crosswalk Particulates'!$A:$A,0))</f>
        <v>Transportation Sector</v>
      </c>
      <c r="G371" s="38" t="str">
        <f>INDEX('Crosswalk Particulates'!$E:$E,MATCH('2017 EPA Data'!$B371,'Crosswalk Particulates'!$D:$D,0))</f>
        <v>SOx</v>
      </c>
      <c r="H371" s="45">
        <f t="shared" si="5"/>
        <v>1212907439.8309007</v>
      </c>
    </row>
    <row r="372" spans="1:8" s="31" customFormat="1">
      <c r="A372" t="s">
        <v>2492</v>
      </c>
      <c r="B372" t="s">
        <v>2490</v>
      </c>
      <c r="C372" t="s">
        <v>2442</v>
      </c>
      <c r="D372">
        <v>1334</v>
      </c>
      <c r="E372" t="s">
        <v>2407</v>
      </c>
      <c r="F372" s="34" t="str">
        <f>INDEX('Crosswalk Particulates'!$B:$B,MATCH('2017 EPA Data'!A372,'Crosswalk Particulates'!$A:$A,0))</f>
        <v>process-cement-industry</v>
      </c>
      <c r="G372" s="38">
        <f>INDEX('Crosswalk Particulates'!$E:$E,MATCH('2017 EPA Data'!$B372,'Crosswalk Particulates'!$D:$D,0))</f>
        <v>0</v>
      </c>
      <c r="H372" s="45">
        <f t="shared" si="5"/>
        <v>1210185882.3742869</v>
      </c>
    </row>
    <row r="373" spans="1:8" s="31" customFormat="1">
      <c r="A373" t="s">
        <v>2469</v>
      </c>
      <c r="B373" t="s">
        <v>2495</v>
      </c>
      <c r="C373" t="s">
        <v>2442</v>
      </c>
      <c r="D373">
        <v>1277</v>
      </c>
      <c r="E373" t="s">
        <v>2407</v>
      </c>
      <c r="F373" s="34" t="str">
        <f>INDEX('Crosswalk Particulates'!$B:$B,MATCH('2017 EPA Data'!A373,'Crosswalk Particulates'!$A:$A,0))</f>
        <v>Electricity Sector</v>
      </c>
      <c r="G373" s="38" t="str">
        <f>INDEX('Crosswalk Particulates'!$E:$E,MATCH('2017 EPA Data'!$B373,'Crosswalk Particulates'!$D:$D,0))</f>
        <v>PM25</v>
      </c>
      <c r="H373" s="45">
        <f t="shared" si="5"/>
        <v>1158476290.6986239</v>
      </c>
    </row>
    <row r="374" spans="1:8" s="31" customFormat="1">
      <c r="A374" t="s">
        <v>2515</v>
      </c>
      <c r="B374" t="s">
        <v>2500</v>
      </c>
      <c r="C374" t="s">
        <v>2442</v>
      </c>
      <c r="D374">
        <v>1260</v>
      </c>
      <c r="E374" t="s">
        <v>2407</v>
      </c>
      <c r="F374" s="34" t="str">
        <f>INDEX('Crosswalk Particulates'!$B:$B,MATCH('2017 EPA Data'!A374,'Crosswalk Particulates'!$A:$A,0))</f>
        <v>Residential Buildings Sector</v>
      </c>
      <c r="G374" s="38" t="str">
        <f>INDEX('Crosswalk Particulates'!$E:$E,MATCH('2017 EPA Data'!$B374,'Crosswalk Particulates'!$D:$D,0))</f>
        <v>SOx</v>
      </c>
      <c r="H374" s="45">
        <f t="shared" si="5"/>
        <v>1143054131.7778122</v>
      </c>
    </row>
    <row r="375" spans="1:8" s="31" customFormat="1">
      <c r="A375" t="s">
        <v>2513</v>
      </c>
      <c r="B375" t="s">
        <v>2600</v>
      </c>
      <c r="C375" t="s">
        <v>2384</v>
      </c>
      <c r="D375">
        <v>1246</v>
      </c>
      <c r="E375" t="s">
        <v>2407</v>
      </c>
      <c r="F375" s="34" t="str">
        <f>INDEX('Crosswalk Particulates'!$B:$B,MATCH('2017 EPA Data'!A375,'Crosswalk Particulates'!$A:$A,0))</f>
        <v>industry-fuel-oil</v>
      </c>
      <c r="G375" s="38" t="str">
        <f>INDEX('Crosswalk Particulates'!$E:$E,MATCH('2017 EPA Data'!$B375,'Crosswalk Particulates'!$D:$D,0))</f>
        <v>BC</v>
      </c>
      <c r="H375" s="45">
        <f t="shared" si="5"/>
        <v>1130353530.3136144</v>
      </c>
    </row>
    <row r="376" spans="1:8" s="31" customFormat="1">
      <c r="A376" t="s">
        <v>2426</v>
      </c>
      <c r="B376" t="s">
        <v>2518</v>
      </c>
      <c r="C376" t="s">
        <v>2384</v>
      </c>
      <c r="D376">
        <v>1196</v>
      </c>
      <c r="E376" t="s">
        <v>2407</v>
      </c>
      <c r="F376" s="34" t="str">
        <f>INDEX('Crosswalk Particulates'!$B:$B,MATCH('2017 EPA Data'!A376,'Crosswalk Particulates'!$A:$A,0))</f>
        <v>Transportation Sector</v>
      </c>
      <c r="G376" s="38" t="str">
        <f>INDEX('Crosswalk Particulates'!$E:$E,MATCH('2017 EPA Data'!$B376,'Crosswalk Particulates'!$D:$D,0))</f>
        <v>OC</v>
      </c>
      <c r="H376" s="45">
        <f t="shared" si="5"/>
        <v>1084994239.3700502</v>
      </c>
    </row>
    <row r="377" spans="1:8" s="31" customFormat="1">
      <c r="A377" t="s">
        <v>2405</v>
      </c>
      <c r="B377" t="s">
        <v>2600</v>
      </c>
      <c r="C377" t="s">
        <v>2384</v>
      </c>
      <c r="D377">
        <v>1187</v>
      </c>
      <c r="E377" t="s">
        <v>2407</v>
      </c>
      <c r="F377" s="34" t="str">
        <f>INDEX('Crosswalk Particulates'!$B:$B,MATCH('2017 EPA Data'!A377,'Crosswalk Particulates'!$A:$A,0))</f>
        <v>process-other-industry</v>
      </c>
      <c r="G377" s="38" t="str">
        <f>INDEX('Crosswalk Particulates'!$E:$E,MATCH('2017 EPA Data'!$B377,'Crosswalk Particulates'!$D:$D,0))</f>
        <v>BC</v>
      </c>
      <c r="H377" s="45">
        <f t="shared" si="5"/>
        <v>1076829567.0002086</v>
      </c>
    </row>
    <row r="378" spans="1:8" s="31" customFormat="1">
      <c r="A378" t="s">
        <v>2515</v>
      </c>
      <c r="B378" t="s">
        <v>2518</v>
      </c>
      <c r="C378" t="s">
        <v>2384</v>
      </c>
      <c r="D378">
        <v>1186</v>
      </c>
      <c r="E378" t="s">
        <v>2407</v>
      </c>
      <c r="F378" s="34" t="str">
        <f>INDEX('Crosswalk Particulates'!$B:$B,MATCH('2017 EPA Data'!A378,'Crosswalk Particulates'!$A:$A,0))</f>
        <v>Residential Buildings Sector</v>
      </c>
      <c r="G378" s="38" t="str">
        <f>INDEX('Crosswalk Particulates'!$E:$E,MATCH('2017 EPA Data'!$B378,'Crosswalk Particulates'!$D:$D,0))</f>
        <v>OC</v>
      </c>
      <c r="H378" s="45">
        <f t="shared" si="5"/>
        <v>1075922381.1813374</v>
      </c>
    </row>
    <row r="379" spans="1:8" s="31" customFormat="1">
      <c r="A379" t="s">
        <v>2548</v>
      </c>
      <c r="B379" t="s">
        <v>2514</v>
      </c>
      <c r="C379" t="s">
        <v>2384</v>
      </c>
      <c r="D379">
        <v>1171</v>
      </c>
      <c r="E379" t="s">
        <v>2407</v>
      </c>
      <c r="F379" s="34" t="str">
        <f>INDEX('Crosswalk Particulates'!$B:$B,MATCH('2017 EPA Data'!A379,'Crosswalk Particulates'!$A:$A,0))</f>
        <v>Commercial Buildings Sector</v>
      </c>
      <c r="G379" s="38">
        <f>INDEX('Crosswalk Particulates'!$E:$E,MATCH('2017 EPA Data'!$B379,'Crosswalk Particulates'!$D:$D,0))</f>
        <v>0</v>
      </c>
      <c r="H379" s="45">
        <f t="shared" si="5"/>
        <v>1062314593.8982682</v>
      </c>
    </row>
    <row r="380" spans="1:8" s="31" customFormat="1">
      <c r="A380" t="s">
        <v>2539</v>
      </c>
      <c r="B380" t="s">
        <v>2475</v>
      </c>
      <c r="C380" t="s">
        <v>2442</v>
      </c>
      <c r="D380">
        <v>1167</v>
      </c>
      <c r="E380" t="s">
        <v>2407</v>
      </c>
      <c r="F380" s="34" t="str">
        <f>INDEX('Crosswalk Particulates'!$B:$B,MATCH('2017 EPA Data'!A380,'Crosswalk Particulates'!$A:$A,0))</f>
        <v>Commercial Buildings Sector</v>
      </c>
      <c r="G380" s="38" t="str">
        <f>INDEX('Crosswalk Particulates'!$E:$E,MATCH('2017 EPA Data'!$B380,'Crosswalk Particulates'!$D:$D,0))</f>
        <v>PM10</v>
      </c>
      <c r="H380" s="45">
        <f t="shared" si="5"/>
        <v>1058685850.6227832</v>
      </c>
    </row>
    <row r="381" spans="1:8" s="31" customFormat="1">
      <c r="A381" t="s">
        <v>2467</v>
      </c>
      <c r="B381" t="s">
        <v>2490</v>
      </c>
      <c r="C381" t="s">
        <v>2442</v>
      </c>
      <c r="D381">
        <v>1153</v>
      </c>
      <c r="E381" t="s">
        <v>2407</v>
      </c>
      <c r="F381" s="34" t="str">
        <f>INDEX('Crosswalk Particulates'!$B:$B,MATCH('2017 EPA Data'!A381,'Crosswalk Particulates'!$A:$A,0))</f>
        <v>Commercial Buildings Sector</v>
      </c>
      <c r="G381" s="38">
        <f>INDEX('Crosswalk Particulates'!$E:$E,MATCH('2017 EPA Data'!$B381,'Crosswalk Particulates'!$D:$D,0))</f>
        <v>0</v>
      </c>
      <c r="H381" s="45">
        <f t="shared" si="5"/>
        <v>1045985249.1585852</v>
      </c>
    </row>
    <row r="382" spans="1:8" s="31" customFormat="1">
      <c r="A382" t="s">
        <v>2607</v>
      </c>
      <c r="B382" t="s">
        <v>2441</v>
      </c>
      <c r="C382" t="s">
        <v>2442</v>
      </c>
      <c r="D382">
        <v>1149</v>
      </c>
      <c r="E382" t="s">
        <v>2407</v>
      </c>
      <c r="F382" s="34" t="str">
        <f>INDEX('Crosswalk Particulates'!$B:$B,MATCH('2017 EPA Data'!A382,'Crosswalk Particulates'!$A:$A,0))</f>
        <v>Residential Buildings Sector</v>
      </c>
      <c r="G382" s="38" t="str">
        <f>INDEX('Crosswalk Particulates'!$E:$E,MATCH('2017 EPA Data'!$B382,'Crosswalk Particulates'!$D:$D,0))</f>
        <v>VOC</v>
      </c>
      <c r="H382" s="45">
        <f t="shared" si="5"/>
        <v>1042356505.8831003</v>
      </c>
    </row>
    <row r="383" spans="1:8" s="31" customFormat="1">
      <c r="A383" t="s">
        <v>2467</v>
      </c>
      <c r="B383" t="s">
        <v>2500</v>
      </c>
      <c r="C383" t="s">
        <v>2442</v>
      </c>
      <c r="D383">
        <v>1130</v>
      </c>
      <c r="E383" t="s">
        <v>2407</v>
      </c>
      <c r="F383" s="34" t="str">
        <f>INDEX('Crosswalk Particulates'!$B:$B,MATCH('2017 EPA Data'!A383,'Crosswalk Particulates'!$A:$A,0))</f>
        <v>Commercial Buildings Sector</v>
      </c>
      <c r="G383" s="38" t="str">
        <f>INDEX('Crosswalk Particulates'!$E:$E,MATCH('2017 EPA Data'!$B383,'Crosswalk Particulates'!$D:$D,0))</f>
        <v>SOx</v>
      </c>
      <c r="H383" s="45">
        <f t="shared" si="5"/>
        <v>1025119975.3245457</v>
      </c>
    </row>
    <row r="384" spans="1:8" s="31" customFormat="1">
      <c r="A384" t="s">
        <v>2471</v>
      </c>
      <c r="B384" t="s">
        <v>2518</v>
      </c>
      <c r="C384" t="s">
        <v>2384</v>
      </c>
      <c r="D384">
        <v>1088</v>
      </c>
      <c r="E384" t="s">
        <v>2407</v>
      </c>
      <c r="F384" s="34" t="str">
        <f>INDEX('Crosswalk Particulates'!$B:$B,MATCH('2017 EPA Data'!A384,'Crosswalk Particulates'!$A:$A,0))</f>
        <v>process-other-industry</v>
      </c>
      <c r="G384" s="38" t="str">
        <f>INDEX('Crosswalk Particulates'!$E:$E,MATCH('2017 EPA Data'!$B384,'Crosswalk Particulates'!$D:$D,0))</f>
        <v>OC</v>
      </c>
      <c r="H384" s="45">
        <f t="shared" si="5"/>
        <v>987018170.93195212</v>
      </c>
    </row>
    <row r="385" spans="1:8" s="31" customFormat="1">
      <c r="A385" t="s">
        <v>2430</v>
      </c>
      <c r="B385" t="s">
        <v>2490</v>
      </c>
      <c r="C385" t="s">
        <v>2442</v>
      </c>
      <c r="D385">
        <v>1079</v>
      </c>
      <c r="E385" t="s">
        <v>2407</v>
      </c>
      <c r="F385" s="34" t="str">
        <f>INDEX('Crosswalk Particulates'!$B:$B,MATCH('2017 EPA Data'!A385,'Crosswalk Particulates'!$A:$A,0))</f>
        <v>Transportation Sector</v>
      </c>
      <c r="G385" s="38">
        <f>INDEX('Crosswalk Particulates'!$E:$E,MATCH('2017 EPA Data'!$B385,'Crosswalk Particulates'!$D:$D,0))</f>
        <v>0</v>
      </c>
      <c r="H385" s="45">
        <f t="shared" si="5"/>
        <v>978853498.56211054</v>
      </c>
    </row>
    <row r="386" spans="1:8" s="31" customFormat="1">
      <c r="A386" t="s">
        <v>2539</v>
      </c>
      <c r="B386" t="s">
        <v>2445</v>
      </c>
      <c r="C386" t="s">
        <v>2442</v>
      </c>
      <c r="D386">
        <v>1078</v>
      </c>
      <c r="E386" t="s">
        <v>2407</v>
      </c>
      <c r="F386" s="34" t="str">
        <f>INDEX('Crosswalk Particulates'!$B:$B,MATCH('2017 EPA Data'!A386,'Crosswalk Particulates'!$A:$A,0))</f>
        <v>Commercial Buildings Sector</v>
      </c>
      <c r="G386" s="38" t="str">
        <f>INDEX('Crosswalk Particulates'!$E:$E,MATCH('2017 EPA Data'!$B386,'Crosswalk Particulates'!$D:$D,0))</f>
        <v>CO</v>
      </c>
      <c r="H386" s="45">
        <f t="shared" si="5"/>
        <v>977946312.74323928</v>
      </c>
    </row>
    <row r="387" spans="1:8" s="31" customFormat="1">
      <c r="A387" t="s">
        <v>2531</v>
      </c>
      <c r="B387" t="s">
        <v>2441</v>
      </c>
      <c r="C387" t="s">
        <v>2442</v>
      </c>
      <c r="D387">
        <v>1073</v>
      </c>
      <c r="E387" t="s">
        <v>2407</v>
      </c>
      <c r="F387" s="34" t="str">
        <f>INDEX('Crosswalk Particulates'!$B:$B,MATCH('2017 EPA Data'!A387,'Crosswalk Particulates'!$A:$A,0))</f>
        <v>process-mining-industry</v>
      </c>
      <c r="G387" s="38" t="str">
        <f>INDEX('Crosswalk Particulates'!$E:$E,MATCH('2017 EPA Data'!$B387,'Crosswalk Particulates'!$D:$D,0))</f>
        <v>VOC</v>
      </c>
      <c r="H387" s="45">
        <f t="shared" si="5"/>
        <v>973410383.64888287</v>
      </c>
    </row>
    <row r="388" spans="1:8" s="31" customFormat="1">
      <c r="A388" t="s">
        <v>2533</v>
      </c>
      <c r="B388" t="s">
        <v>2514</v>
      </c>
      <c r="C388" t="s">
        <v>2384</v>
      </c>
      <c r="D388">
        <v>1068</v>
      </c>
      <c r="E388" t="s">
        <v>2407</v>
      </c>
      <c r="F388" s="34" t="str">
        <f>INDEX('Crosswalk Particulates'!$B:$B,MATCH('2017 EPA Data'!A388,'Crosswalk Particulates'!$A:$A,0))</f>
        <v>Electricity Sector</v>
      </c>
      <c r="G388" s="38">
        <f>INDEX('Crosswalk Particulates'!$E:$E,MATCH('2017 EPA Data'!$B388,'Crosswalk Particulates'!$D:$D,0))</f>
        <v>0</v>
      </c>
      <c r="H388" s="45">
        <f t="shared" ref="H388:H451" si="6">IF(E388="TON",D388/metricton_to_shortton,0)*10^6</f>
        <v>968874454.55452645</v>
      </c>
    </row>
    <row r="389" spans="1:8" s="31" customFormat="1">
      <c r="A389" t="s">
        <v>2533</v>
      </c>
      <c r="B389" t="s">
        <v>2600</v>
      </c>
      <c r="C389" t="s">
        <v>2384</v>
      </c>
      <c r="D389">
        <v>1051</v>
      </c>
      <c r="E389" t="s">
        <v>2407</v>
      </c>
      <c r="F389" s="34" t="str">
        <f>INDEX('Crosswalk Particulates'!$B:$B,MATCH('2017 EPA Data'!A389,'Crosswalk Particulates'!$A:$A,0))</f>
        <v>Electricity Sector</v>
      </c>
      <c r="G389" s="38" t="str">
        <f>INDEX('Crosswalk Particulates'!$E:$E,MATCH('2017 EPA Data'!$B389,'Crosswalk Particulates'!$D:$D,0))</f>
        <v>BC</v>
      </c>
      <c r="H389" s="45">
        <f t="shared" si="6"/>
        <v>953452295.63371468</v>
      </c>
    </row>
    <row r="390" spans="1:8" s="31" customFormat="1">
      <c r="A390" t="s">
        <v>2553</v>
      </c>
      <c r="B390" t="s">
        <v>2500</v>
      </c>
      <c r="C390" t="s">
        <v>2442</v>
      </c>
      <c r="D390">
        <v>1033</v>
      </c>
      <c r="E390" t="s">
        <v>2407</v>
      </c>
      <c r="F390" s="34" t="str">
        <f>INDEX('Crosswalk Particulates'!$B:$B,MATCH('2017 EPA Data'!A390,'Crosswalk Particulates'!$A:$A,0))</f>
        <v>Commercial Buildings Sector</v>
      </c>
      <c r="G390" s="38" t="str">
        <f>INDEX('Crosswalk Particulates'!$E:$E,MATCH('2017 EPA Data'!$B390,'Crosswalk Particulates'!$D:$D,0))</f>
        <v>SOx</v>
      </c>
      <c r="H390" s="45">
        <f t="shared" si="6"/>
        <v>937122950.89403176</v>
      </c>
    </row>
    <row r="391" spans="1:8" s="31" customFormat="1">
      <c r="A391" t="s">
        <v>2439</v>
      </c>
      <c r="B391" t="s">
        <v>2495</v>
      </c>
      <c r="C391" t="s">
        <v>2442</v>
      </c>
      <c r="D391">
        <v>1024</v>
      </c>
      <c r="E391" t="s">
        <v>2407</v>
      </c>
      <c r="F391" s="34" t="str">
        <f>INDEX('Crosswalk Particulates'!$B:$B,MATCH('2017 EPA Data'!A391,'Crosswalk Particulates'!$A:$A,0))</f>
        <v>Transportation Sector</v>
      </c>
      <c r="G391" s="38" t="str">
        <f>INDEX('Crosswalk Particulates'!$E:$E,MATCH('2017 EPA Data'!$B391,'Crosswalk Particulates'!$D:$D,0))</f>
        <v>PM25</v>
      </c>
      <c r="H391" s="45">
        <f t="shared" si="6"/>
        <v>928958278.52419019</v>
      </c>
    </row>
    <row r="392" spans="1:8" s="31" customFormat="1">
      <c r="A392" t="s">
        <v>2576</v>
      </c>
      <c r="B392" t="s">
        <v>2441</v>
      </c>
      <c r="C392" t="s">
        <v>2442</v>
      </c>
      <c r="D392">
        <v>1007</v>
      </c>
      <c r="E392" t="s">
        <v>2407</v>
      </c>
      <c r="F392" s="34" t="str">
        <f>INDEX('Crosswalk Particulates'!$B:$B,MATCH('2017 EPA Data'!A392,'Crosswalk Particulates'!$A:$A,0))</f>
        <v>Residential Buildings Sector</v>
      </c>
      <c r="G392" s="38" t="str">
        <f>INDEX('Crosswalk Particulates'!$E:$E,MATCH('2017 EPA Data'!$B392,'Crosswalk Particulates'!$D:$D,0))</f>
        <v>VOC</v>
      </c>
      <c r="H392" s="45">
        <f t="shared" si="6"/>
        <v>913536119.60337842</v>
      </c>
    </row>
    <row r="393" spans="1:8" s="31" customFormat="1">
      <c r="A393" t="s">
        <v>2471</v>
      </c>
      <c r="B393" t="s">
        <v>2490</v>
      </c>
      <c r="C393" t="s">
        <v>2442</v>
      </c>
      <c r="D393">
        <v>971</v>
      </c>
      <c r="E393" t="s">
        <v>2407</v>
      </c>
      <c r="F393" s="34" t="str">
        <f>INDEX('Crosswalk Particulates'!$B:$B,MATCH('2017 EPA Data'!A393,'Crosswalk Particulates'!$A:$A,0))</f>
        <v>process-other-industry</v>
      </c>
      <c r="G393" s="38">
        <f>INDEX('Crosswalk Particulates'!$E:$E,MATCH('2017 EPA Data'!$B393,'Crosswalk Particulates'!$D:$D,0))</f>
        <v>0</v>
      </c>
      <c r="H393" s="45">
        <f t="shared" si="6"/>
        <v>880877430.12401235</v>
      </c>
    </row>
    <row r="394" spans="1:8" s="31" customFormat="1">
      <c r="A394" t="s">
        <v>2549</v>
      </c>
      <c r="B394" t="s">
        <v>2500</v>
      </c>
      <c r="C394" t="s">
        <v>2442</v>
      </c>
      <c r="D394">
        <v>962</v>
      </c>
      <c r="E394" t="s">
        <v>2407</v>
      </c>
      <c r="F394" s="34" t="str">
        <f>INDEX('Crosswalk Particulates'!$B:$B,MATCH('2017 EPA Data'!A394,'Crosswalk Particulates'!$A:$A,0))</f>
        <v>Commercial Buildings Sector</v>
      </c>
      <c r="G394" s="38" t="str">
        <f>INDEX('Crosswalk Particulates'!$E:$E,MATCH('2017 EPA Data'!$B394,'Crosswalk Particulates'!$D:$D,0))</f>
        <v>SOx</v>
      </c>
      <c r="H394" s="45">
        <f t="shared" si="6"/>
        <v>872712757.75417089</v>
      </c>
    </row>
    <row r="395" spans="1:8" s="31" customFormat="1">
      <c r="A395" t="s">
        <v>2480</v>
      </c>
      <c r="B395" t="s">
        <v>2445</v>
      </c>
      <c r="C395" t="s">
        <v>2442</v>
      </c>
      <c r="D395">
        <v>928</v>
      </c>
      <c r="E395" t="s">
        <v>2407</v>
      </c>
      <c r="F395" s="34" t="str">
        <f>INDEX('Crosswalk Particulates'!$B:$B,MATCH('2017 EPA Data'!A395,'Crosswalk Particulates'!$A:$A,0))</f>
        <v>process-other-industry</v>
      </c>
      <c r="G395" s="38" t="str">
        <f>INDEX('Crosswalk Particulates'!$E:$E,MATCH('2017 EPA Data'!$B395,'Crosswalk Particulates'!$D:$D,0))</f>
        <v>CO</v>
      </c>
      <c r="H395" s="45">
        <f t="shared" si="6"/>
        <v>841868439.91254735</v>
      </c>
    </row>
    <row r="396" spans="1:8" s="31" customFormat="1">
      <c r="A396" t="s">
        <v>2488</v>
      </c>
      <c r="B396" t="s">
        <v>2518</v>
      </c>
      <c r="C396" t="s">
        <v>2384</v>
      </c>
      <c r="D396">
        <v>921</v>
      </c>
      <c r="E396" t="s">
        <v>2407</v>
      </c>
      <c r="F396" s="34" t="str">
        <f>INDEX('Crosswalk Particulates'!$B:$B,MATCH('2017 EPA Data'!A396,'Crosswalk Particulates'!$A:$A,0))</f>
        <v>Transportation Sector</v>
      </c>
      <c r="G396" s="38" t="str">
        <f>INDEX('Crosswalk Particulates'!$E:$E,MATCH('2017 EPA Data'!$B396,'Crosswalk Particulates'!$D:$D,0))</f>
        <v>OC</v>
      </c>
      <c r="H396" s="45">
        <f t="shared" si="6"/>
        <v>835518139.18044841</v>
      </c>
    </row>
    <row r="397" spans="1:8" s="31" customFormat="1">
      <c r="A397" t="s">
        <v>2492</v>
      </c>
      <c r="B397" t="s">
        <v>2518</v>
      </c>
      <c r="C397" t="s">
        <v>2384</v>
      </c>
      <c r="D397">
        <v>900</v>
      </c>
      <c r="E397" t="s">
        <v>2407</v>
      </c>
      <c r="F397" s="34" t="str">
        <f>INDEX('Crosswalk Particulates'!$B:$B,MATCH('2017 EPA Data'!A397,'Crosswalk Particulates'!$A:$A,0))</f>
        <v>process-cement-industry</v>
      </c>
      <c r="G397" s="38" t="str">
        <f>INDEX('Crosswalk Particulates'!$E:$E,MATCH('2017 EPA Data'!$B397,'Crosswalk Particulates'!$D:$D,0))</f>
        <v>OC</v>
      </c>
      <c r="H397" s="45">
        <f t="shared" si="6"/>
        <v>816467236.9841516</v>
      </c>
    </row>
    <row r="398" spans="1:8" s="31" customFormat="1">
      <c r="A398" t="s">
        <v>2477</v>
      </c>
      <c r="B398" t="s">
        <v>2600</v>
      </c>
      <c r="C398" t="s">
        <v>2384</v>
      </c>
      <c r="D398">
        <v>881</v>
      </c>
      <c r="E398" t="s">
        <v>2407</v>
      </c>
      <c r="F398" s="34" t="str">
        <f>INDEX('Crosswalk Particulates'!$B:$B,MATCH('2017 EPA Data'!A398,'Crosswalk Particulates'!$A:$A,0))</f>
        <v>process-ngps-industry</v>
      </c>
      <c r="G398" s="38" t="str">
        <f>INDEX('Crosswalk Particulates'!$E:$E,MATCH('2017 EPA Data'!$B398,'Crosswalk Particulates'!$D:$D,0))</f>
        <v>BC</v>
      </c>
      <c r="H398" s="45">
        <f t="shared" si="6"/>
        <v>799230706.42559719</v>
      </c>
    </row>
    <row r="399" spans="1:8" s="31" customFormat="1">
      <c r="A399" t="s">
        <v>2430</v>
      </c>
      <c r="B399" t="s">
        <v>2518</v>
      </c>
      <c r="C399" t="s">
        <v>2384</v>
      </c>
      <c r="D399">
        <v>877</v>
      </c>
      <c r="E399" t="s">
        <v>2407</v>
      </c>
      <c r="F399" s="34" t="str">
        <f>INDEX('Crosswalk Particulates'!$B:$B,MATCH('2017 EPA Data'!A399,'Crosswalk Particulates'!$A:$A,0))</f>
        <v>Transportation Sector</v>
      </c>
      <c r="G399" s="38" t="str">
        <f>INDEX('Crosswalk Particulates'!$E:$E,MATCH('2017 EPA Data'!$B399,'Crosswalk Particulates'!$D:$D,0))</f>
        <v>OC</v>
      </c>
      <c r="H399" s="45">
        <f t="shared" si="6"/>
        <v>795601963.15011203</v>
      </c>
    </row>
    <row r="400" spans="1:8" s="31" customFormat="1">
      <c r="A400" t="s">
        <v>2423</v>
      </c>
      <c r="B400" t="s">
        <v>2600</v>
      </c>
      <c r="C400" t="s">
        <v>2384</v>
      </c>
      <c r="D400">
        <v>872</v>
      </c>
      <c r="E400" t="s">
        <v>2407</v>
      </c>
      <c r="F400" s="34" t="str">
        <f>INDEX('Crosswalk Particulates'!$B:$B,MATCH('2017 EPA Data'!A400,'Crosswalk Particulates'!$A:$A,0))</f>
        <v>process-other-industry</v>
      </c>
      <c r="G400" s="38" t="str">
        <f>INDEX('Crosswalk Particulates'!$E:$E,MATCH('2017 EPA Data'!$B400,'Crosswalk Particulates'!$D:$D,0))</f>
        <v>BC</v>
      </c>
      <c r="H400" s="45">
        <f t="shared" si="6"/>
        <v>791066034.05575573</v>
      </c>
    </row>
    <row r="401" spans="1:8" s="31" customFormat="1">
      <c r="A401" t="s">
        <v>2493</v>
      </c>
      <c r="B401" t="s">
        <v>2518</v>
      </c>
      <c r="C401" t="s">
        <v>2384</v>
      </c>
      <c r="D401">
        <v>869</v>
      </c>
      <c r="E401" t="s">
        <v>2407</v>
      </c>
      <c r="F401" s="34" t="str">
        <f>INDEX('Crosswalk Particulates'!$B:$B,MATCH('2017 EPA Data'!A401,'Crosswalk Particulates'!$A:$A,0))</f>
        <v>Electricity Sector</v>
      </c>
      <c r="G401" s="38" t="str">
        <f>INDEX('Crosswalk Particulates'!$E:$E,MATCH('2017 EPA Data'!$B401,'Crosswalk Particulates'!$D:$D,0))</f>
        <v>OC</v>
      </c>
      <c r="H401" s="45">
        <f t="shared" si="6"/>
        <v>788344476.59914196</v>
      </c>
    </row>
    <row r="402" spans="1:8" s="31" customFormat="1">
      <c r="A402" t="s">
        <v>2419</v>
      </c>
      <c r="B402" t="s">
        <v>2490</v>
      </c>
      <c r="C402" t="s">
        <v>2442</v>
      </c>
      <c r="D402">
        <v>843</v>
      </c>
      <c r="E402" t="s">
        <v>2407</v>
      </c>
      <c r="F402" s="34" t="str">
        <f>INDEX('Crosswalk Particulates'!$B:$B,MATCH('2017 EPA Data'!A402,'Crosswalk Particulates'!$A:$A,0))</f>
        <v>Other-EPA</v>
      </c>
      <c r="G402" s="38">
        <f>INDEX('Crosswalk Particulates'!$E:$E,MATCH('2017 EPA Data'!$B402,'Crosswalk Particulates'!$D:$D,0))</f>
        <v>0</v>
      </c>
      <c r="H402" s="45">
        <f t="shared" si="6"/>
        <v>764757645.30848861</v>
      </c>
    </row>
    <row r="403" spans="1:8" s="31" customFormat="1">
      <c r="A403" t="s">
        <v>2549</v>
      </c>
      <c r="B403" t="s">
        <v>2441</v>
      </c>
      <c r="C403" t="s">
        <v>2442</v>
      </c>
      <c r="D403">
        <v>834</v>
      </c>
      <c r="E403" t="s">
        <v>2407</v>
      </c>
      <c r="F403" s="34" t="str">
        <f>INDEX('Crosswalk Particulates'!$B:$B,MATCH('2017 EPA Data'!A403,'Crosswalk Particulates'!$A:$A,0))</f>
        <v>Commercial Buildings Sector</v>
      </c>
      <c r="G403" s="38" t="str">
        <f>INDEX('Crosswalk Particulates'!$E:$E,MATCH('2017 EPA Data'!$B403,'Crosswalk Particulates'!$D:$D,0))</f>
        <v>VOC</v>
      </c>
      <c r="H403" s="45">
        <f t="shared" si="6"/>
        <v>756592972.93864715</v>
      </c>
    </row>
    <row r="404" spans="1:8" s="31" customFormat="1">
      <c r="A404" t="s">
        <v>2513</v>
      </c>
      <c r="B404" t="s">
        <v>2518</v>
      </c>
      <c r="C404" t="s">
        <v>2384</v>
      </c>
      <c r="D404">
        <v>820</v>
      </c>
      <c r="E404" t="s">
        <v>2407</v>
      </c>
      <c r="F404" s="34" t="str">
        <f>INDEX('Crosswalk Particulates'!$B:$B,MATCH('2017 EPA Data'!A404,'Crosswalk Particulates'!$A:$A,0))</f>
        <v>industry-fuel-oil</v>
      </c>
      <c r="G404" s="38" t="str">
        <f>INDEX('Crosswalk Particulates'!$E:$E,MATCH('2017 EPA Data'!$B404,'Crosswalk Particulates'!$D:$D,0))</f>
        <v>OC</v>
      </c>
      <c r="H404" s="45">
        <f t="shared" si="6"/>
        <v>743892371.47444916</v>
      </c>
    </row>
    <row r="405" spans="1:8" s="31" customFormat="1">
      <c r="A405" t="s">
        <v>2448</v>
      </c>
      <c r="B405" t="s">
        <v>2514</v>
      </c>
      <c r="C405" t="s">
        <v>2384</v>
      </c>
      <c r="D405">
        <v>815</v>
      </c>
      <c r="E405" t="s">
        <v>2407</v>
      </c>
      <c r="F405" s="34" t="str">
        <f>INDEX('Crosswalk Particulates'!$B:$B,MATCH('2017 EPA Data'!A405,'Crosswalk Particulates'!$A:$A,0))</f>
        <v>Other-EPA</v>
      </c>
      <c r="G405" s="38">
        <f>INDEX('Crosswalk Particulates'!$E:$E,MATCH('2017 EPA Data'!$B405,'Crosswalk Particulates'!$D:$D,0))</f>
        <v>0</v>
      </c>
      <c r="H405" s="45">
        <f t="shared" si="6"/>
        <v>739356442.38009274</v>
      </c>
    </row>
    <row r="406" spans="1:8" s="31" customFormat="1">
      <c r="A406" t="s">
        <v>2432</v>
      </c>
      <c r="B406" t="s">
        <v>2518</v>
      </c>
      <c r="C406" t="s">
        <v>2384</v>
      </c>
      <c r="D406">
        <v>750</v>
      </c>
      <c r="E406" t="s">
        <v>2407</v>
      </c>
      <c r="F406" s="34" t="str">
        <f>INDEX('Crosswalk Particulates'!$B:$B,MATCH('2017 EPA Data'!A406,'Crosswalk Particulates'!$A:$A,0))</f>
        <v>process-other-industry</v>
      </c>
      <c r="G406" s="38" t="str">
        <f>INDEX('Crosswalk Particulates'!$E:$E,MATCH('2017 EPA Data'!$B406,'Crosswalk Particulates'!$D:$D,0))</f>
        <v>OC</v>
      </c>
      <c r="H406" s="45">
        <f t="shared" si="6"/>
        <v>680389364.15345967</v>
      </c>
    </row>
    <row r="407" spans="1:8" s="31" customFormat="1">
      <c r="A407" t="s">
        <v>2469</v>
      </c>
      <c r="B407" t="s">
        <v>2514</v>
      </c>
      <c r="C407" t="s">
        <v>2384</v>
      </c>
      <c r="D407">
        <v>740</v>
      </c>
      <c r="E407" t="s">
        <v>2407</v>
      </c>
      <c r="F407" s="34" t="str">
        <f>INDEX('Crosswalk Particulates'!$B:$B,MATCH('2017 EPA Data'!A407,'Crosswalk Particulates'!$A:$A,0))</f>
        <v>Electricity Sector</v>
      </c>
      <c r="G407" s="38">
        <f>INDEX('Crosswalk Particulates'!$E:$E,MATCH('2017 EPA Data'!$B407,'Crosswalk Particulates'!$D:$D,0))</f>
        <v>0</v>
      </c>
      <c r="H407" s="45">
        <f t="shared" si="6"/>
        <v>671317505.96474683</v>
      </c>
    </row>
    <row r="408" spans="1:8" s="31" customFormat="1">
      <c r="A408" t="s">
        <v>2576</v>
      </c>
      <c r="B408" t="s">
        <v>2518</v>
      </c>
      <c r="C408" t="s">
        <v>2384</v>
      </c>
      <c r="D408">
        <v>726</v>
      </c>
      <c r="E408" t="s">
        <v>2407</v>
      </c>
      <c r="F408" s="34" t="str">
        <f>INDEX('Crosswalk Particulates'!$B:$B,MATCH('2017 EPA Data'!A408,'Crosswalk Particulates'!$A:$A,0))</f>
        <v>Residential Buildings Sector</v>
      </c>
      <c r="G408" s="38" t="str">
        <f>INDEX('Crosswalk Particulates'!$E:$E,MATCH('2017 EPA Data'!$B408,'Crosswalk Particulates'!$D:$D,0))</f>
        <v>OC</v>
      </c>
      <c r="H408" s="45">
        <f t="shared" si="6"/>
        <v>658616904.50054896</v>
      </c>
    </row>
    <row r="409" spans="1:8" s="31" customFormat="1">
      <c r="A409" t="s">
        <v>2487</v>
      </c>
      <c r="B409" t="s">
        <v>2518</v>
      </c>
      <c r="C409" t="s">
        <v>2384</v>
      </c>
      <c r="D409">
        <v>714</v>
      </c>
      <c r="E409" t="s">
        <v>2407</v>
      </c>
      <c r="F409" s="34" t="str">
        <f>INDEX('Crosswalk Particulates'!$B:$B,MATCH('2017 EPA Data'!A409,'Crosswalk Particulates'!$A:$A,0))</f>
        <v>process-other-industry</v>
      </c>
      <c r="G409" s="38" t="str">
        <f>INDEX('Crosswalk Particulates'!$E:$E,MATCH('2017 EPA Data'!$B409,'Crosswalk Particulates'!$D:$D,0))</f>
        <v>OC</v>
      </c>
      <c r="H409" s="45">
        <f t="shared" si="6"/>
        <v>647730674.67409348</v>
      </c>
    </row>
    <row r="410" spans="1:8" s="31" customFormat="1">
      <c r="A410" t="s">
        <v>2469</v>
      </c>
      <c r="B410" t="s">
        <v>2441</v>
      </c>
      <c r="C410" t="s">
        <v>2442</v>
      </c>
      <c r="D410">
        <v>700</v>
      </c>
      <c r="E410" t="s">
        <v>2407</v>
      </c>
      <c r="F410" s="34" t="str">
        <f>INDEX('Crosswalk Particulates'!$B:$B,MATCH('2017 EPA Data'!A410,'Crosswalk Particulates'!$A:$A,0))</f>
        <v>Electricity Sector</v>
      </c>
      <c r="G410" s="38" t="str">
        <f>INDEX('Crosswalk Particulates'!$E:$E,MATCH('2017 EPA Data'!$B410,'Crosswalk Particulates'!$D:$D,0))</f>
        <v>VOC</v>
      </c>
      <c r="H410" s="45">
        <f t="shared" si="6"/>
        <v>635030073.20989561</v>
      </c>
    </row>
    <row r="411" spans="1:8" s="31" customFormat="1">
      <c r="A411" t="s">
        <v>2515</v>
      </c>
      <c r="B411" t="s">
        <v>2514</v>
      </c>
      <c r="C411" t="s">
        <v>2384</v>
      </c>
      <c r="D411">
        <v>669</v>
      </c>
      <c r="E411" t="s">
        <v>2407</v>
      </c>
      <c r="F411" s="34" t="str">
        <f>INDEX('Crosswalk Particulates'!$B:$B,MATCH('2017 EPA Data'!A411,'Crosswalk Particulates'!$A:$A,0))</f>
        <v>Residential Buildings Sector</v>
      </c>
      <c r="G411" s="38">
        <f>INDEX('Crosswalk Particulates'!$E:$E,MATCH('2017 EPA Data'!$B411,'Crosswalk Particulates'!$D:$D,0))</f>
        <v>0</v>
      </c>
      <c r="H411" s="45">
        <f t="shared" si="6"/>
        <v>606907312.82488596</v>
      </c>
    </row>
    <row r="412" spans="1:8" s="31" customFormat="1">
      <c r="A412" t="s">
        <v>2553</v>
      </c>
      <c r="B412" t="s">
        <v>2475</v>
      </c>
      <c r="C412" t="s">
        <v>2442</v>
      </c>
      <c r="D412">
        <v>669</v>
      </c>
      <c r="E412" t="s">
        <v>2407</v>
      </c>
      <c r="F412" s="34" t="str">
        <f>INDEX('Crosswalk Particulates'!$B:$B,MATCH('2017 EPA Data'!A412,'Crosswalk Particulates'!$A:$A,0))</f>
        <v>Commercial Buildings Sector</v>
      </c>
      <c r="G412" s="38" t="str">
        <f>INDEX('Crosswalk Particulates'!$E:$E,MATCH('2017 EPA Data'!$B412,'Crosswalk Particulates'!$D:$D,0))</f>
        <v>PM10</v>
      </c>
      <c r="H412" s="45">
        <f t="shared" si="6"/>
        <v>606907312.82488596</v>
      </c>
    </row>
    <row r="413" spans="1:8" s="31" customFormat="1">
      <c r="A413" t="s">
        <v>2531</v>
      </c>
      <c r="B413" t="s">
        <v>2500</v>
      </c>
      <c r="C413" t="s">
        <v>2442</v>
      </c>
      <c r="D413">
        <v>669</v>
      </c>
      <c r="E413" t="s">
        <v>2407</v>
      </c>
      <c r="F413" s="34" t="str">
        <f>INDEX('Crosswalk Particulates'!$B:$B,MATCH('2017 EPA Data'!A413,'Crosswalk Particulates'!$A:$A,0))</f>
        <v>process-mining-industry</v>
      </c>
      <c r="G413" s="38" t="str">
        <f>INDEX('Crosswalk Particulates'!$E:$E,MATCH('2017 EPA Data'!$B413,'Crosswalk Particulates'!$D:$D,0))</f>
        <v>SOx</v>
      </c>
      <c r="H413" s="45">
        <f t="shared" si="6"/>
        <v>606907312.82488596</v>
      </c>
    </row>
    <row r="414" spans="1:8" s="31" customFormat="1">
      <c r="A414" t="s">
        <v>2471</v>
      </c>
      <c r="B414" t="s">
        <v>2500</v>
      </c>
      <c r="C414" t="s">
        <v>2442</v>
      </c>
      <c r="D414">
        <v>651</v>
      </c>
      <c r="E414" t="s">
        <v>2407</v>
      </c>
      <c r="F414" s="34" t="str">
        <f>INDEX('Crosswalk Particulates'!$B:$B,MATCH('2017 EPA Data'!A414,'Crosswalk Particulates'!$A:$A,0))</f>
        <v>process-other-industry</v>
      </c>
      <c r="G414" s="38" t="str">
        <f>INDEX('Crosswalk Particulates'!$E:$E,MATCH('2017 EPA Data'!$B414,'Crosswalk Particulates'!$D:$D,0))</f>
        <v>SOx</v>
      </c>
      <c r="H414" s="45">
        <f t="shared" si="6"/>
        <v>590577968.08520305</v>
      </c>
    </row>
    <row r="415" spans="1:8" s="31" customFormat="1">
      <c r="A415" t="s">
        <v>2553</v>
      </c>
      <c r="B415" t="s">
        <v>2495</v>
      </c>
      <c r="C415" t="s">
        <v>2442</v>
      </c>
      <c r="D415">
        <v>641</v>
      </c>
      <c r="E415" t="s">
        <v>2407</v>
      </c>
      <c r="F415" s="34" t="str">
        <f>INDEX('Crosswalk Particulates'!$B:$B,MATCH('2017 EPA Data'!A415,'Crosswalk Particulates'!$A:$A,0))</f>
        <v>Commercial Buildings Sector</v>
      </c>
      <c r="G415" s="38" t="str">
        <f>INDEX('Crosswalk Particulates'!$E:$E,MATCH('2017 EPA Data'!$B415,'Crosswalk Particulates'!$D:$D,0))</f>
        <v>PM25</v>
      </c>
      <c r="H415" s="45">
        <f t="shared" si="6"/>
        <v>581506109.8964901</v>
      </c>
    </row>
    <row r="416" spans="1:8" s="31" customFormat="1">
      <c r="A416" t="s">
        <v>2548</v>
      </c>
      <c r="B416" t="s">
        <v>2518</v>
      </c>
      <c r="C416" t="s">
        <v>2384</v>
      </c>
      <c r="D416">
        <v>627</v>
      </c>
      <c r="E416" t="s">
        <v>2407</v>
      </c>
      <c r="F416" s="34" t="str">
        <f>INDEX('Crosswalk Particulates'!$B:$B,MATCH('2017 EPA Data'!A416,'Crosswalk Particulates'!$A:$A,0))</f>
        <v>Commercial Buildings Sector</v>
      </c>
      <c r="G416" s="38" t="str">
        <f>INDEX('Crosswalk Particulates'!$E:$E,MATCH('2017 EPA Data'!$B416,'Crosswalk Particulates'!$D:$D,0))</f>
        <v>OC</v>
      </c>
      <c r="H416" s="45">
        <f t="shared" si="6"/>
        <v>568805508.43229222</v>
      </c>
    </row>
    <row r="417" spans="1:8" s="31" customFormat="1">
      <c r="A417" t="s">
        <v>2516</v>
      </c>
      <c r="B417" t="s">
        <v>2600</v>
      </c>
      <c r="C417" t="s">
        <v>2384</v>
      </c>
      <c r="D417">
        <v>597</v>
      </c>
      <c r="E417" t="s">
        <v>2407</v>
      </c>
      <c r="F417" s="34" t="str">
        <f>INDEX('Crosswalk Particulates'!$B:$B,MATCH('2017 EPA Data'!A417,'Crosswalk Particulates'!$A:$A,0))</f>
        <v>industry-fuel-other</v>
      </c>
      <c r="G417" s="38" t="str">
        <f>INDEX('Crosswalk Particulates'!$E:$E,MATCH('2017 EPA Data'!$B417,'Crosswalk Particulates'!$D:$D,0))</f>
        <v>BC</v>
      </c>
      <c r="H417" s="45">
        <f t="shared" si="6"/>
        <v>541589933.86615384</v>
      </c>
    </row>
    <row r="418" spans="1:8" s="31" customFormat="1">
      <c r="A418" t="s">
        <v>2427</v>
      </c>
      <c r="B418" t="s">
        <v>2600</v>
      </c>
      <c r="C418" t="s">
        <v>2384</v>
      </c>
      <c r="D418">
        <v>583</v>
      </c>
      <c r="E418" t="s">
        <v>2407</v>
      </c>
      <c r="F418" s="34" t="str">
        <f>INDEX('Crosswalk Particulates'!$B:$B,MATCH('2017 EPA Data'!A418,'Crosswalk Particulates'!$A:$A,0))</f>
        <v>process-ngps-industry</v>
      </c>
      <c r="G418" s="38" t="str">
        <f>INDEX('Crosswalk Particulates'!$E:$E,MATCH('2017 EPA Data'!$B418,'Crosswalk Particulates'!$D:$D,0))</f>
        <v>BC</v>
      </c>
      <c r="H418" s="45">
        <f t="shared" si="6"/>
        <v>528889332.4019559</v>
      </c>
    </row>
    <row r="419" spans="1:8" s="31" customFormat="1">
      <c r="A419" t="s">
        <v>2576</v>
      </c>
      <c r="B419" t="s">
        <v>2500</v>
      </c>
      <c r="C419" t="s">
        <v>2442</v>
      </c>
      <c r="D419">
        <v>571</v>
      </c>
      <c r="E419" t="s">
        <v>2407</v>
      </c>
      <c r="F419" s="34" t="str">
        <f>INDEX('Crosswalk Particulates'!$B:$B,MATCH('2017 EPA Data'!A419,'Crosswalk Particulates'!$A:$A,0))</f>
        <v>Residential Buildings Sector</v>
      </c>
      <c r="G419" s="38" t="str">
        <f>INDEX('Crosswalk Particulates'!$E:$E,MATCH('2017 EPA Data'!$B419,'Crosswalk Particulates'!$D:$D,0))</f>
        <v>SOx</v>
      </c>
      <c r="H419" s="45">
        <f t="shared" si="6"/>
        <v>518003102.57550061</v>
      </c>
    </row>
    <row r="420" spans="1:8" s="31" customFormat="1">
      <c r="A420" t="s">
        <v>2533</v>
      </c>
      <c r="B420" t="s">
        <v>2490</v>
      </c>
      <c r="C420" t="s">
        <v>2442</v>
      </c>
      <c r="D420">
        <v>540</v>
      </c>
      <c r="E420" t="s">
        <v>2407</v>
      </c>
      <c r="F420" s="34" t="str">
        <f>INDEX('Crosswalk Particulates'!$B:$B,MATCH('2017 EPA Data'!A420,'Crosswalk Particulates'!$A:$A,0))</f>
        <v>Electricity Sector</v>
      </c>
      <c r="G420" s="38">
        <f>INDEX('Crosswalk Particulates'!$E:$E,MATCH('2017 EPA Data'!$B420,'Crosswalk Particulates'!$D:$D,0))</f>
        <v>0</v>
      </c>
      <c r="H420" s="45">
        <f t="shared" si="6"/>
        <v>489880342.1904909</v>
      </c>
    </row>
    <row r="421" spans="1:8" s="31" customFormat="1">
      <c r="A421" t="s">
        <v>2417</v>
      </c>
      <c r="B421" t="s">
        <v>2490</v>
      </c>
      <c r="C421" t="s">
        <v>2442</v>
      </c>
      <c r="D421">
        <v>532</v>
      </c>
      <c r="E421" t="s">
        <v>2407</v>
      </c>
      <c r="F421" s="34" t="str">
        <f>INDEX('Crosswalk Particulates'!$B:$B,MATCH('2017 EPA Data'!A421,'Crosswalk Particulates'!$A:$A,0))</f>
        <v>Other-EPA</v>
      </c>
      <c r="G421" s="38">
        <f>INDEX('Crosswalk Particulates'!$E:$E,MATCH('2017 EPA Data'!$B421,'Crosswalk Particulates'!$D:$D,0))</f>
        <v>0</v>
      </c>
      <c r="H421" s="45">
        <f t="shared" si="6"/>
        <v>482622855.6395207</v>
      </c>
    </row>
    <row r="422" spans="1:8" s="31" customFormat="1">
      <c r="A422" t="s">
        <v>2448</v>
      </c>
      <c r="B422" t="s">
        <v>2600</v>
      </c>
      <c r="C422" t="s">
        <v>2384</v>
      </c>
      <c r="D422">
        <v>529</v>
      </c>
      <c r="E422" t="s">
        <v>2407</v>
      </c>
      <c r="F422" s="34" t="str">
        <f>INDEX('Crosswalk Particulates'!$B:$B,MATCH('2017 EPA Data'!A422,'Crosswalk Particulates'!$A:$A,0))</f>
        <v>Other-EPA</v>
      </c>
      <c r="G422" s="38" t="str">
        <f>INDEX('Crosswalk Particulates'!$E:$E,MATCH('2017 EPA Data'!$B422,'Crosswalk Particulates'!$D:$D,0))</f>
        <v>BC</v>
      </c>
      <c r="H422" s="45">
        <f t="shared" si="6"/>
        <v>479901298.18290681</v>
      </c>
    </row>
    <row r="423" spans="1:8" s="31" customFormat="1">
      <c r="A423" t="s">
        <v>2463</v>
      </c>
      <c r="B423" t="s">
        <v>2600</v>
      </c>
      <c r="C423" t="s">
        <v>2384</v>
      </c>
      <c r="D423">
        <v>516</v>
      </c>
      <c r="E423" t="s">
        <v>2407</v>
      </c>
      <c r="F423" s="34" t="str">
        <f>INDEX('Crosswalk Particulates'!$B:$B,MATCH('2017 EPA Data'!A423,'Crosswalk Particulates'!$A:$A,0))</f>
        <v>process-chemicals-industry</v>
      </c>
      <c r="G423" s="38" t="str">
        <f>INDEX('Crosswalk Particulates'!$E:$E,MATCH('2017 EPA Data'!$B423,'Crosswalk Particulates'!$D:$D,0))</f>
        <v>BC</v>
      </c>
      <c r="H423" s="45">
        <f t="shared" si="6"/>
        <v>468107882.53758025</v>
      </c>
    </row>
    <row r="424" spans="1:8" s="31" customFormat="1">
      <c r="A424" t="s">
        <v>2493</v>
      </c>
      <c r="B424" t="s">
        <v>2490</v>
      </c>
      <c r="C424" t="s">
        <v>2442</v>
      </c>
      <c r="D424">
        <v>489</v>
      </c>
      <c r="E424" t="s">
        <v>2407</v>
      </c>
      <c r="F424" s="34" t="str">
        <f>INDEX('Crosswalk Particulates'!$B:$B,MATCH('2017 EPA Data'!A424,'Crosswalk Particulates'!$A:$A,0))</f>
        <v>Electricity Sector</v>
      </c>
      <c r="G424" s="38">
        <f>INDEX('Crosswalk Particulates'!$E:$E,MATCH('2017 EPA Data'!$B424,'Crosswalk Particulates'!$D:$D,0))</f>
        <v>0</v>
      </c>
      <c r="H424" s="45">
        <f t="shared" si="6"/>
        <v>443613865.42805564</v>
      </c>
    </row>
    <row r="425" spans="1:8" s="31" customFormat="1">
      <c r="A425" t="s">
        <v>2549</v>
      </c>
      <c r="B425" t="s">
        <v>2600</v>
      </c>
      <c r="C425" t="s">
        <v>2384</v>
      </c>
      <c r="D425">
        <v>457</v>
      </c>
      <c r="E425" t="s">
        <v>2407</v>
      </c>
      <c r="F425" s="34" t="str">
        <f>INDEX('Crosswalk Particulates'!$B:$B,MATCH('2017 EPA Data'!A425,'Crosswalk Particulates'!$A:$A,0))</f>
        <v>Commercial Buildings Sector</v>
      </c>
      <c r="G425" s="38" t="str">
        <f>INDEX('Crosswalk Particulates'!$E:$E,MATCH('2017 EPA Data'!$B425,'Crosswalk Particulates'!$D:$D,0))</f>
        <v>BC</v>
      </c>
      <c r="H425" s="45">
        <f t="shared" si="6"/>
        <v>414583919.22417474</v>
      </c>
    </row>
    <row r="426" spans="1:8" s="31" customFormat="1">
      <c r="A426" t="s">
        <v>2481</v>
      </c>
      <c r="B426" t="s">
        <v>2441</v>
      </c>
      <c r="C426" t="s">
        <v>2442</v>
      </c>
      <c r="D426">
        <v>427</v>
      </c>
      <c r="E426" t="s">
        <v>2407</v>
      </c>
      <c r="F426" s="34" t="str">
        <f>INDEX('Crosswalk Particulates'!$B:$B,MATCH('2017 EPA Data'!A426,'Crosswalk Particulates'!$A:$A,0))</f>
        <v>industry-fuel-coal</v>
      </c>
      <c r="G426" s="38" t="str">
        <f>INDEX('Crosswalk Particulates'!$E:$E,MATCH('2017 EPA Data'!$B426,'Crosswalk Particulates'!$D:$D,0))</f>
        <v>VOC</v>
      </c>
      <c r="H426" s="45">
        <f t="shared" si="6"/>
        <v>387368344.65803635</v>
      </c>
    </row>
    <row r="427" spans="1:8" s="31" customFormat="1">
      <c r="A427" t="s">
        <v>2469</v>
      </c>
      <c r="B427" t="s">
        <v>2518</v>
      </c>
      <c r="C427" t="s">
        <v>2384</v>
      </c>
      <c r="D427">
        <v>392</v>
      </c>
      <c r="E427" t="s">
        <v>2407</v>
      </c>
      <c r="F427" s="34" t="str">
        <f>INDEX('Crosswalk Particulates'!$B:$B,MATCH('2017 EPA Data'!A427,'Crosswalk Particulates'!$A:$A,0))</f>
        <v>Electricity Sector</v>
      </c>
      <c r="G427" s="38" t="str">
        <f>INDEX('Crosswalk Particulates'!$E:$E,MATCH('2017 EPA Data'!$B427,'Crosswalk Particulates'!$D:$D,0))</f>
        <v>OC</v>
      </c>
      <c r="H427" s="45">
        <f t="shared" si="6"/>
        <v>355616840.99754155</v>
      </c>
    </row>
    <row r="428" spans="1:8" s="31" customFormat="1">
      <c r="A428" t="s">
        <v>2548</v>
      </c>
      <c r="B428" t="s">
        <v>2600</v>
      </c>
      <c r="C428" t="s">
        <v>2384</v>
      </c>
      <c r="D428">
        <v>384</v>
      </c>
      <c r="E428" t="s">
        <v>2407</v>
      </c>
      <c r="F428" s="34" t="str">
        <f>INDEX('Crosswalk Particulates'!$B:$B,MATCH('2017 EPA Data'!A428,'Crosswalk Particulates'!$A:$A,0))</f>
        <v>Commercial Buildings Sector</v>
      </c>
      <c r="G428" s="38" t="str">
        <f>INDEX('Crosswalk Particulates'!$E:$E,MATCH('2017 EPA Data'!$B428,'Crosswalk Particulates'!$D:$D,0))</f>
        <v>BC</v>
      </c>
      <c r="H428" s="45">
        <f t="shared" si="6"/>
        <v>348359354.44657135</v>
      </c>
    </row>
    <row r="429" spans="1:8" s="31" customFormat="1">
      <c r="A429" t="s">
        <v>2469</v>
      </c>
      <c r="B429" t="s">
        <v>2490</v>
      </c>
      <c r="C429" t="s">
        <v>2442</v>
      </c>
      <c r="D429">
        <v>382</v>
      </c>
      <c r="E429" t="s">
        <v>2407</v>
      </c>
      <c r="F429" s="34" t="str">
        <f>INDEX('Crosswalk Particulates'!$B:$B,MATCH('2017 EPA Data'!A429,'Crosswalk Particulates'!$A:$A,0))</f>
        <v>Electricity Sector</v>
      </c>
      <c r="G429" s="38">
        <f>INDEX('Crosswalk Particulates'!$E:$E,MATCH('2017 EPA Data'!$B429,'Crosswalk Particulates'!$D:$D,0))</f>
        <v>0</v>
      </c>
      <c r="H429" s="45">
        <f t="shared" si="6"/>
        <v>346544982.80882877</v>
      </c>
    </row>
    <row r="430" spans="1:8" s="31" customFormat="1">
      <c r="A430" t="s">
        <v>2430</v>
      </c>
      <c r="B430" t="s">
        <v>2514</v>
      </c>
      <c r="C430" t="s">
        <v>2384</v>
      </c>
      <c r="D430">
        <v>367</v>
      </c>
      <c r="E430" t="s">
        <v>2407</v>
      </c>
      <c r="F430" s="34" t="str">
        <f>INDEX('Crosswalk Particulates'!$B:$B,MATCH('2017 EPA Data'!A430,'Crosswalk Particulates'!$A:$A,0))</f>
        <v>Transportation Sector</v>
      </c>
      <c r="G430" s="38">
        <f>INDEX('Crosswalk Particulates'!$E:$E,MATCH('2017 EPA Data'!$B430,'Crosswalk Particulates'!$D:$D,0))</f>
        <v>0</v>
      </c>
      <c r="H430" s="45">
        <f t="shared" si="6"/>
        <v>332937195.52575958</v>
      </c>
    </row>
    <row r="431" spans="1:8" s="31" customFormat="1">
      <c r="A431" t="s">
        <v>2480</v>
      </c>
      <c r="B431" t="s">
        <v>2494</v>
      </c>
      <c r="C431" t="s">
        <v>2442</v>
      </c>
      <c r="D431">
        <v>366</v>
      </c>
      <c r="E431" t="s">
        <v>2407</v>
      </c>
      <c r="F431" s="34" t="str">
        <f>INDEX('Crosswalk Particulates'!$B:$B,MATCH('2017 EPA Data'!A431,'Crosswalk Particulates'!$A:$A,0))</f>
        <v>process-other-industry</v>
      </c>
      <c r="G431" s="38" t="str">
        <f>INDEX('Crosswalk Particulates'!$E:$E,MATCH('2017 EPA Data'!$B431,'Crosswalk Particulates'!$D:$D,0))</f>
        <v>NOX</v>
      </c>
      <c r="H431" s="45">
        <f t="shared" si="6"/>
        <v>332030009.70688826</v>
      </c>
    </row>
    <row r="432" spans="1:8" s="31" customFormat="1">
      <c r="A432" t="s">
        <v>2539</v>
      </c>
      <c r="B432" t="s">
        <v>2495</v>
      </c>
      <c r="C432" t="s">
        <v>2442</v>
      </c>
      <c r="D432">
        <v>357</v>
      </c>
      <c r="E432" t="s">
        <v>2407</v>
      </c>
      <c r="F432" s="34" t="str">
        <f>INDEX('Crosswalk Particulates'!$B:$B,MATCH('2017 EPA Data'!A432,'Crosswalk Particulates'!$A:$A,0))</f>
        <v>Commercial Buildings Sector</v>
      </c>
      <c r="G432" s="38" t="str">
        <f>INDEX('Crosswalk Particulates'!$E:$E,MATCH('2017 EPA Data'!$B432,'Crosswalk Particulates'!$D:$D,0))</f>
        <v>PM25</v>
      </c>
      <c r="H432" s="45">
        <f t="shared" si="6"/>
        <v>323865337.33704674</v>
      </c>
    </row>
    <row r="433" spans="1:8" s="31" customFormat="1">
      <c r="A433" t="s">
        <v>2481</v>
      </c>
      <c r="B433" t="s">
        <v>2490</v>
      </c>
      <c r="C433" t="s">
        <v>2442</v>
      </c>
      <c r="D433">
        <v>346</v>
      </c>
      <c r="E433" t="s">
        <v>2407</v>
      </c>
      <c r="F433" s="34" t="str">
        <f>INDEX('Crosswalk Particulates'!$B:$B,MATCH('2017 EPA Data'!A433,'Crosswalk Particulates'!$A:$A,0))</f>
        <v>industry-fuel-coal</v>
      </c>
      <c r="G433" s="38">
        <f>INDEX('Crosswalk Particulates'!$E:$E,MATCH('2017 EPA Data'!$B433,'Crosswalk Particulates'!$D:$D,0))</f>
        <v>0</v>
      </c>
      <c r="H433" s="45">
        <f t="shared" si="6"/>
        <v>313886293.32946271</v>
      </c>
    </row>
    <row r="434" spans="1:8" s="31" customFormat="1">
      <c r="A434" t="s">
        <v>2439</v>
      </c>
      <c r="B434" t="s">
        <v>2518</v>
      </c>
      <c r="C434" t="s">
        <v>2384</v>
      </c>
      <c r="D434">
        <v>340</v>
      </c>
      <c r="E434" t="s">
        <v>2407</v>
      </c>
      <c r="F434" s="34" t="str">
        <f>INDEX('Crosswalk Particulates'!$B:$B,MATCH('2017 EPA Data'!A434,'Crosswalk Particulates'!$A:$A,0))</f>
        <v>Transportation Sector</v>
      </c>
      <c r="G434" s="38" t="str">
        <f>INDEX('Crosswalk Particulates'!$E:$E,MATCH('2017 EPA Data'!$B434,'Crosswalk Particulates'!$D:$D,0))</f>
        <v>OC</v>
      </c>
      <c r="H434" s="45">
        <f t="shared" si="6"/>
        <v>308443178.41623503</v>
      </c>
    </row>
    <row r="435" spans="1:8" s="31" customFormat="1">
      <c r="A435" t="s">
        <v>2454</v>
      </c>
      <c r="B435" t="s">
        <v>2514</v>
      </c>
      <c r="C435" t="s">
        <v>2384</v>
      </c>
      <c r="D435">
        <v>340</v>
      </c>
      <c r="E435" t="s">
        <v>2407</v>
      </c>
      <c r="F435" s="34" t="str">
        <f>INDEX('Crosswalk Particulates'!$B:$B,MATCH('2017 EPA Data'!A435,'Crosswalk Particulates'!$A:$A,0))</f>
        <v>Transportation Sector</v>
      </c>
      <c r="G435" s="38">
        <f>INDEX('Crosswalk Particulates'!$E:$E,MATCH('2017 EPA Data'!$B435,'Crosswalk Particulates'!$D:$D,0))</f>
        <v>0</v>
      </c>
      <c r="H435" s="45">
        <f t="shared" si="6"/>
        <v>308443178.41623503</v>
      </c>
    </row>
    <row r="436" spans="1:8" s="31" customFormat="1">
      <c r="A436" t="s">
        <v>2470</v>
      </c>
      <c r="B436" t="s">
        <v>2600</v>
      </c>
      <c r="C436" t="s">
        <v>2384</v>
      </c>
      <c r="D436">
        <v>332</v>
      </c>
      <c r="E436" t="s">
        <v>2407</v>
      </c>
      <c r="F436" s="34" t="str">
        <f>INDEX('Crosswalk Particulates'!$B:$B,MATCH('2017 EPA Data'!A436,'Crosswalk Particulates'!$A:$A,0))</f>
        <v>process-other-industry</v>
      </c>
      <c r="G436" s="38" t="str">
        <f>INDEX('Crosswalk Particulates'!$E:$E,MATCH('2017 EPA Data'!$B436,'Crosswalk Particulates'!$D:$D,0))</f>
        <v>BC</v>
      </c>
      <c r="H436" s="45">
        <f t="shared" si="6"/>
        <v>301185691.86526477</v>
      </c>
    </row>
    <row r="437" spans="1:8" s="31" customFormat="1">
      <c r="A437" t="s">
        <v>2531</v>
      </c>
      <c r="B437" t="s">
        <v>2518</v>
      </c>
      <c r="C437" t="s">
        <v>2384</v>
      </c>
      <c r="D437">
        <v>319</v>
      </c>
      <c r="E437" t="s">
        <v>2407</v>
      </c>
      <c r="F437" s="34" t="str">
        <f>INDEX('Crosswalk Particulates'!$B:$B,MATCH('2017 EPA Data'!A437,'Crosswalk Particulates'!$A:$A,0))</f>
        <v>process-mining-industry</v>
      </c>
      <c r="G437" s="38" t="str">
        <f>INDEX('Crosswalk Particulates'!$E:$E,MATCH('2017 EPA Data'!$B437,'Crosswalk Particulates'!$D:$D,0))</f>
        <v>OC</v>
      </c>
      <c r="H437" s="45">
        <f t="shared" si="6"/>
        <v>289392276.21993816</v>
      </c>
    </row>
    <row r="438" spans="1:8" s="31" customFormat="1">
      <c r="A438" t="s">
        <v>2576</v>
      </c>
      <c r="B438" t="s">
        <v>2600</v>
      </c>
      <c r="C438" t="s">
        <v>2384</v>
      </c>
      <c r="D438">
        <v>311</v>
      </c>
      <c r="E438" t="s">
        <v>2407</v>
      </c>
      <c r="F438" s="34" t="str">
        <f>INDEX('Crosswalk Particulates'!$B:$B,MATCH('2017 EPA Data'!A438,'Crosswalk Particulates'!$A:$A,0))</f>
        <v>Residential Buildings Sector</v>
      </c>
      <c r="G438" s="38" t="str">
        <f>INDEX('Crosswalk Particulates'!$E:$E,MATCH('2017 EPA Data'!$B438,'Crosswalk Particulates'!$D:$D,0))</f>
        <v>BC</v>
      </c>
      <c r="H438" s="45">
        <f t="shared" si="6"/>
        <v>282134789.6689679</v>
      </c>
    </row>
    <row r="439" spans="1:8" s="31" customFormat="1">
      <c r="A439" t="s">
        <v>2504</v>
      </c>
      <c r="B439" t="s">
        <v>2600</v>
      </c>
      <c r="C439" t="s">
        <v>2384</v>
      </c>
      <c r="D439">
        <v>303</v>
      </c>
      <c r="E439" t="s">
        <v>2407</v>
      </c>
      <c r="F439" s="34" t="str">
        <f>INDEX('Crosswalk Particulates'!$B:$B,MATCH('2017 EPA Data'!A439,'Crosswalk Particulates'!$A:$A,0))</f>
        <v>process-iron and steel-industry</v>
      </c>
      <c r="G439" s="38" t="str">
        <f>INDEX('Crosswalk Particulates'!$E:$E,MATCH('2017 EPA Data'!$B439,'Crosswalk Particulates'!$D:$D,0))</f>
        <v>BC</v>
      </c>
      <c r="H439" s="45">
        <f t="shared" si="6"/>
        <v>274877303.11799771</v>
      </c>
    </row>
    <row r="440" spans="1:8" s="31" customFormat="1">
      <c r="A440" t="s">
        <v>2533</v>
      </c>
      <c r="B440" t="s">
        <v>2518</v>
      </c>
      <c r="C440" t="s">
        <v>2384</v>
      </c>
      <c r="D440">
        <v>303</v>
      </c>
      <c r="E440" t="s">
        <v>2407</v>
      </c>
      <c r="F440" s="34" t="str">
        <f>INDEX('Crosswalk Particulates'!$B:$B,MATCH('2017 EPA Data'!A440,'Crosswalk Particulates'!$A:$A,0))</f>
        <v>Electricity Sector</v>
      </c>
      <c r="G440" s="38" t="str">
        <f>INDEX('Crosswalk Particulates'!$E:$E,MATCH('2017 EPA Data'!$B440,'Crosswalk Particulates'!$D:$D,0))</f>
        <v>OC</v>
      </c>
      <c r="H440" s="45">
        <f t="shared" si="6"/>
        <v>274877303.11799771</v>
      </c>
    </row>
    <row r="441" spans="1:8" s="31" customFormat="1">
      <c r="A441" t="s">
        <v>2439</v>
      </c>
      <c r="B441" t="s">
        <v>2514</v>
      </c>
      <c r="C441" t="s">
        <v>2384</v>
      </c>
      <c r="D441">
        <v>298</v>
      </c>
      <c r="E441" t="s">
        <v>2407</v>
      </c>
      <c r="F441" s="34" t="str">
        <f>INDEX('Crosswalk Particulates'!$B:$B,MATCH('2017 EPA Data'!A441,'Crosswalk Particulates'!$A:$A,0))</f>
        <v>Transportation Sector</v>
      </c>
      <c r="G441" s="38">
        <f>INDEX('Crosswalk Particulates'!$E:$E,MATCH('2017 EPA Data'!$B441,'Crosswalk Particulates'!$D:$D,0))</f>
        <v>0</v>
      </c>
      <c r="H441" s="45">
        <f t="shared" si="6"/>
        <v>270341374.02364129</v>
      </c>
    </row>
    <row r="442" spans="1:8" s="31" customFormat="1">
      <c r="A442" t="s">
        <v>2432</v>
      </c>
      <c r="B442" t="s">
        <v>2490</v>
      </c>
      <c r="C442" t="s">
        <v>2442</v>
      </c>
      <c r="D442">
        <v>289</v>
      </c>
      <c r="E442" t="s">
        <v>2407</v>
      </c>
      <c r="F442" s="34" t="str">
        <f>INDEX('Crosswalk Particulates'!$B:$B,MATCH('2017 EPA Data'!A442,'Crosswalk Particulates'!$A:$A,0))</f>
        <v>process-other-industry</v>
      </c>
      <c r="G442" s="38">
        <f>INDEX('Crosswalk Particulates'!$E:$E,MATCH('2017 EPA Data'!$B442,'Crosswalk Particulates'!$D:$D,0))</f>
        <v>0</v>
      </c>
      <c r="H442" s="45">
        <f t="shared" si="6"/>
        <v>262176701.6537998</v>
      </c>
    </row>
    <row r="443" spans="1:8" s="31" customFormat="1">
      <c r="A443" t="s">
        <v>2553</v>
      </c>
      <c r="B443" t="s">
        <v>2518</v>
      </c>
      <c r="C443" t="s">
        <v>2384</v>
      </c>
      <c r="D443">
        <v>289</v>
      </c>
      <c r="E443" t="s">
        <v>2407</v>
      </c>
      <c r="F443" s="34" t="str">
        <f>INDEX('Crosswalk Particulates'!$B:$B,MATCH('2017 EPA Data'!A443,'Crosswalk Particulates'!$A:$A,0))</f>
        <v>Commercial Buildings Sector</v>
      </c>
      <c r="G443" s="38" t="str">
        <f>INDEX('Crosswalk Particulates'!$E:$E,MATCH('2017 EPA Data'!$B443,'Crosswalk Particulates'!$D:$D,0))</f>
        <v>OC</v>
      </c>
      <c r="H443" s="45">
        <f t="shared" si="6"/>
        <v>262176701.6537998</v>
      </c>
    </row>
    <row r="444" spans="1:8" s="31" customFormat="1">
      <c r="A444" t="s">
        <v>2539</v>
      </c>
      <c r="B444" t="s">
        <v>2514</v>
      </c>
      <c r="C444" t="s">
        <v>2384</v>
      </c>
      <c r="D444">
        <v>288</v>
      </c>
      <c r="E444" t="s">
        <v>2407</v>
      </c>
      <c r="F444" s="34" t="str">
        <f>INDEX('Crosswalk Particulates'!$B:$B,MATCH('2017 EPA Data'!A444,'Crosswalk Particulates'!$A:$A,0))</f>
        <v>Commercial Buildings Sector</v>
      </c>
      <c r="G444" s="38">
        <f>INDEX('Crosswalk Particulates'!$E:$E,MATCH('2017 EPA Data'!$B444,'Crosswalk Particulates'!$D:$D,0))</f>
        <v>0</v>
      </c>
      <c r="H444" s="45">
        <f t="shared" si="6"/>
        <v>261269515.83492848</v>
      </c>
    </row>
    <row r="445" spans="1:8" s="31" customFormat="1">
      <c r="A445" t="s">
        <v>2419</v>
      </c>
      <c r="B445" t="s">
        <v>2500</v>
      </c>
      <c r="C445" t="s">
        <v>2442</v>
      </c>
      <c r="D445">
        <v>277</v>
      </c>
      <c r="E445" t="s">
        <v>2407</v>
      </c>
      <c r="F445" s="34" t="str">
        <f>INDEX('Crosswalk Particulates'!$B:$B,MATCH('2017 EPA Data'!A445,'Crosswalk Particulates'!$A:$A,0))</f>
        <v>Other-EPA</v>
      </c>
      <c r="G445" s="38" t="str">
        <f>INDEX('Crosswalk Particulates'!$E:$E,MATCH('2017 EPA Data'!$B445,'Crosswalk Particulates'!$D:$D,0))</f>
        <v>SOx</v>
      </c>
      <c r="H445" s="45">
        <f t="shared" si="6"/>
        <v>251290471.82734442</v>
      </c>
    </row>
    <row r="446" spans="1:8" s="31" customFormat="1">
      <c r="A446" t="s">
        <v>2487</v>
      </c>
      <c r="B446" t="s">
        <v>2490</v>
      </c>
      <c r="C446" t="s">
        <v>2442</v>
      </c>
      <c r="D446">
        <v>266</v>
      </c>
      <c r="E446" t="s">
        <v>2407</v>
      </c>
      <c r="F446" s="34" t="str">
        <f>INDEX('Crosswalk Particulates'!$B:$B,MATCH('2017 EPA Data'!A446,'Crosswalk Particulates'!$A:$A,0))</f>
        <v>process-other-industry</v>
      </c>
      <c r="G446" s="38">
        <f>INDEX('Crosswalk Particulates'!$E:$E,MATCH('2017 EPA Data'!$B446,'Crosswalk Particulates'!$D:$D,0))</f>
        <v>0</v>
      </c>
      <c r="H446" s="45">
        <f t="shared" si="6"/>
        <v>241311427.81976035</v>
      </c>
    </row>
    <row r="447" spans="1:8" s="31" customFormat="1">
      <c r="A447" t="s">
        <v>2474</v>
      </c>
      <c r="B447" t="s">
        <v>2600</v>
      </c>
      <c r="C447" t="s">
        <v>2384</v>
      </c>
      <c r="D447">
        <v>253</v>
      </c>
      <c r="E447" t="s">
        <v>2407</v>
      </c>
      <c r="F447" s="34" t="str">
        <f>INDEX('Crosswalk Particulates'!$B:$B,MATCH('2017 EPA Data'!A447,'Crosswalk Particulates'!$A:$A,0))</f>
        <v>Other-EPA</v>
      </c>
      <c r="G447" s="38" t="str">
        <f>INDEX('Crosswalk Particulates'!$E:$E,MATCH('2017 EPA Data'!$B447,'Crosswalk Particulates'!$D:$D,0))</f>
        <v>BC</v>
      </c>
      <c r="H447" s="45">
        <f t="shared" si="6"/>
        <v>229518012.17443371</v>
      </c>
    </row>
    <row r="448" spans="1:8" s="31" customFormat="1">
      <c r="A448" t="s">
        <v>2488</v>
      </c>
      <c r="B448" t="s">
        <v>2514</v>
      </c>
      <c r="C448" t="s">
        <v>2384</v>
      </c>
      <c r="D448">
        <v>250</v>
      </c>
      <c r="E448" t="s">
        <v>2407</v>
      </c>
      <c r="F448" s="34" t="str">
        <f>INDEX('Crosswalk Particulates'!$B:$B,MATCH('2017 EPA Data'!A448,'Crosswalk Particulates'!$A:$A,0))</f>
        <v>Transportation Sector</v>
      </c>
      <c r="G448" s="38">
        <f>INDEX('Crosswalk Particulates'!$E:$E,MATCH('2017 EPA Data'!$B448,'Crosswalk Particulates'!$D:$D,0))</f>
        <v>0</v>
      </c>
      <c r="H448" s="45">
        <f t="shared" si="6"/>
        <v>226796454.71781987</v>
      </c>
    </row>
    <row r="449" spans="1:8" s="31" customFormat="1">
      <c r="A449" t="s">
        <v>2427</v>
      </c>
      <c r="B449" t="s">
        <v>2490</v>
      </c>
      <c r="C449" t="s">
        <v>2442</v>
      </c>
      <c r="D449">
        <v>231</v>
      </c>
      <c r="E449" t="s">
        <v>2407</v>
      </c>
      <c r="F449" s="34" t="str">
        <f>INDEX('Crosswalk Particulates'!$B:$B,MATCH('2017 EPA Data'!A449,'Crosswalk Particulates'!$A:$A,0))</f>
        <v>process-ngps-industry</v>
      </c>
      <c r="G449" s="38">
        <f>INDEX('Crosswalk Particulates'!$E:$E,MATCH('2017 EPA Data'!$B449,'Crosswalk Particulates'!$D:$D,0))</f>
        <v>0</v>
      </c>
      <c r="H449" s="45">
        <f t="shared" si="6"/>
        <v>209559924.15926558</v>
      </c>
    </row>
    <row r="450" spans="1:8" s="31" customFormat="1">
      <c r="A450" t="s">
        <v>2467</v>
      </c>
      <c r="B450" t="s">
        <v>2600</v>
      </c>
      <c r="C450" t="s">
        <v>2384</v>
      </c>
      <c r="D450">
        <v>224</v>
      </c>
      <c r="E450" t="s">
        <v>2407</v>
      </c>
      <c r="F450" s="34" t="str">
        <f>INDEX('Crosswalk Particulates'!$B:$B,MATCH('2017 EPA Data'!A450,'Crosswalk Particulates'!$A:$A,0))</f>
        <v>Commercial Buildings Sector</v>
      </c>
      <c r="G450" s="38" t="str">
        <f>INDEX('Crosswalk Particulates'!$E:$E,MATCH('2017 EPA Data'!$B450,'Crosswalk Particulates'!$D:$D,0))</f>
        <v>BC</v>
      </c>
      <c r="H450" s="45">
        <f t="shared" si="6"/>
        <v>203209623.42716661</v>
      </c>
    </row>
    <row r="451" spans="1:8" s="31" customFormat="1">
      <c r="A451" t="s">
        <v>2553</v>
      </c>
      <c r="B451" t="s">
        <v>2514</v>
      </c>
      <c r="C451" t="s">
        <v>2384</v>
      </c>
      <c r="D451">
        <v>223</v>
      </c>
      <c r="E451" t="s">
        <v>2407</v>
      </c>
      <c r="F451" s="34" t="str">
        <f>INDEX('Crosswalk Particulates'!$B:$B,MATCH('2017 EPA Data'!A451,'Crosswalk Particulates'!$A:$A,0))</f>
        <v>Commercial Buildings Sector</v>
      </c>
      <c r="G451" s="38">
        <f>INDEX('Crosswalk Particulates'!$E:$E,MATCH('2017 EPA Data'!$B451,'Crosswalk Particulates'!$D:$D,0))</f>
        <v>0</v>
      </c>
      <c r="H451" s="45">
        <f t="shared" si="6"/>
        <v>202302437.60829532</v>
      </c>
    </row>
    <row r="452" spans="1:8" s="31" customFormat="1">
      <c r="A452" t="s">
        <v>2548</v>
      </c>
      <c r="B452" t="s">
        <v>2490</v>
      </c>
      <c r="C452" t="s">
        <v>2442</v>
      </c>
      <c r="D452">
        <v>216</v>
      </c>
      <c r="E452" t="s">
        <v>2407</v>
      </c>
      <c r="F452" s="34" t="str">
        <f>INDEX('Crosswalk Particulates'!$B:$B,MATCH('2017 EPA Data'!A452,'Crosswalk Particulates'!$A:$A,0))</f>
        <v>Commercial Buildings Sector</v>
      </c>
      <c r="G452" s="38">
        <f>INDEX('Crosswalk Particulates'!$E:$E,MATCH('2017 EPA Data'!$B452,'Crosswalk Particulates'!$D:$D,0))</f>
        <v>0</v>
      </c>
      <c r="H452" s="45">
        <f t="shared" ref="H452:H515" si="7">IF(E452="TON",D452/metricton_to_shortton,0)*10^6</f>
        <v>195952136.87619635</v>
      </c>
    </row>
    <row r="453" spans="1:8" s="31" customFormat="1">
      <c r="A453" t="s">
        <v>2432</v>
      </c>
      <c r="B453" t="s">
        <v>2500</v>
      </c>
      <c r="C453" t="s">
        <v>2442</v>
      </c>
      <c r="D453">
        <v>210</v>
      </c>
      <c r="E453" t="s">
        <v>2407</v>
      </c>
      <c r="F453" s="34" t="str">
        <f>INDEX('Crosswalk Particulates'!$B:$B,MATCH('2017 EPA Data'!A453,'Crosswalk Particulates'!$A:$A,0))</f>
        <v>process-other-industry</v>
      </c>
      <c r="G453" s="38" t="str">
        <f>INDEX('Crosswalk Particulates'!$E:$E,MATCH('2017 EPA Data'!$B453,'Crosswalk Particulates'!$D:$D,0))</f>
        <v>SOx</v>
      </c>
      <c r="H453" s="45">
        <f t="shared" si="7"/>
        <v>190509021.96296868</v>
      </c>
    </row>
    <row r="454" spans="1:8" s="31" customFormat="1">
      <c r="A454" t="s">
        <v>2417</v>
      </c>
      <c r="B454" t="s">
        <v>2500</v>
      </c>
      <c r="C454" t="s">
        <v>2442</v>
      </c>
      <c r="D454">
        <v>206</v>
      </c>
      <c r="E454" t="s">
        <v>2407</v>
      </c>
      <c r="F454" s="34" t="str">
        <f>INDEX('Crosswalk Particulates'!$B:$B,MATCH('2017 EPA Data'!A454,'Crosswalk Particulates'!$A:$A,0))</f>
        <v>Other-EPA</v>
      </c>
      <c r="G454" s="38" t="str">
        <f>INDEX('Crosswalk Particulates'!$E:$E,MATCH('2017 EPA Data'!$B454,'Crosswalk Particulates'!$D:$D,0))</f>
        <v>SOx</v>
      </c>
      <c r="H454" s="45">
        <f t="shared" si="7"/>
        <v>186880278.68748358</v>
      </c>
    </row>
    <row r="455" spans="1:8" s="31" customFormat="1">
      <c r="A455" t="s">
        <v>2492</v>
      </c>
      <c r="B455" t="s">
        <v>2600</v>
      </c>
      <c r="C455" t="s">
        <v>2384</v>
      </c>
      <c r="D455">
        <v>201</v>
      </c>
      <c r="E455" t="s">
        <v>2407</v>
      </c>
      <c r="F455" s="34" t="str">
        <f>INDEX('Crosswalk Particulates'!$B:$B,MATCH('2017 EPA Data'!A455,'Crosswalk Particulates'!$A:$A,0))</f>
        <v>process-cement-industry</v>
      </c>
      <c r="G455" s="38" t="str">
        <f>INDEX('Crosswalk Particulates'!$E:$E,MATCH('2017 EPA Data'!$B455,'Crosswalk Particulates'!$D:$D,0))</f>
        <v>BC</v>
      </c>
      <c r="H455" s="45">
        <f t="shared" si="7"/>
        <v>182344349.59312716</v>
      </c>
    </row>
    <row r="456" spans="1:8" s="31" customFormat="1">
      <c r="A456" t="s">
        <v>2448</v>
      </c>
      <c r="B456" t="s">
        <v>2500</v>
      </c>
      <c r="C456" t="s">
        <v>2442</v>
      </c>
      <c r="D456">
        <v>190</v>
      </c>
      <c r="E456" t="s">
        <v>2407</v>
      </c>
      <c r="F456" s="34" t="str">
        <f>INDEX('Crosswalk Particulates'!$B:$B,MATCH('2017 EPA Data'!A456,'Crosswalk Particulates'!$A:$A,0))</f>
        <v>Other-EPA</v>
      </c>
      <c r="G456" s="38" t="str">
        <f>INDEX('Crosswalk Particulates'!$E:$E,MATCH('2017 EPA Data'!$B456,'Crosswalk Particulates'!$D:$D,0))</f>
        <v>SOx</v>
      </c>
      <c r="H456" s="45">
        <f t="shared" si="7"/>
        <v>172365305.5855431</v>
      </c>
    </row>
    <row r="457" spans="1:8" s="31" customFormat="1">
      <c r="A457" t="s">
        <v>2504</v>
      </c>
      <c r="B457" t="s">
        <v>2490</v>
      </c>
      <c r="C457" t="s">
        <v>2442</v>
      </c>
      <c r="D457">
        <v>186</v>
      </c>
      <c r="E457" t="s">
        <v>2407</v>
      </c>
      <c r="F457" s="34" t="str">
        <f>INDEX('Crosswalk Particulates'!$B:$B,MATCH('2017 EPA Data'!A457,'Crosswalk Particulates'!$A:$A,0))</f>
        <v>process-iron and steel-industry</v>
      </c>
      <c r="G457" s="38">
        <f>INDEX('Crosswalk Particulates'!$E:$E,MATCH('2017 EPA Data'!$B457,'Crosswalk Particulates'!$D:$D,0))</f>
        <v>0</v>
      </c>
      <c r="H457" s="45">
        <f t="shared" si="7"/>
        <v>168736562.310058</v>
      </c>
    </row>
    <row r="458" spans="1:8" s="31" customFormat="1">
      <c r="A458" t="s">
        <v>2454</v>
      </c>
      <c r="B458" t="s">
        <v>2500</v>
      </c>
      <c r="C458" t="s">
        <v>2442</v>
      </c>
      <c r="D458">
        <v>173</v>
      </c>
      <c r="E458" t="s">
        <v>2407</v>
      </c>
      <c r="F458" s="34" t="str">
        <f>INDEX('Crosswalk Particulates'!$B:$B,MATCH('2017 EPA Data'!A458,'Crosswalk Particulates'!$A:$A,0))</f>
        <v>Transportation Sector</v>
      </c>
      <c r="G458" s="38" t="str">
        <f>INDEX('Crosswalk Particulates'!$E:$E,MATCH('2017 EPA Data'!$B458,'Crosswalk Particulates'!$D:$D,0))</f>
        <v>SOx</v>
      </c>
      <c r="H458" s="45">
        <f t="shared" si="7"/>
        <v>156943146.66473135</v>
      </c>
    </row>
    <row r="459" spans="1:8" s="31" customFormat="1">
      <c r="A459" t="s">
        <v>2481</v>
      </c>
      <c r="B459" t="s">
        <v>2600</v>
      </c>
      <c r="C459" t="s">
        <v>2384</v>
      </c>
      <c r="D459">
        <v>157</v>
      </c>
      <c r="E459" t="s">
        <v>2407</v>
      </c>
      <c r="F459" s="34" t="str">
        <f>INDEX('Crosswalk Particulates'!$B:$B,MATCH('2017 EPA Data'!A459,'Crosswalk Particulates'!$A:$A,0))</f>
        <v>industry-fuel-coal</v>
      </c>
      <c r="G459" s="38" t="str">
        <f>INDEX('Crosswalk Particulates'!$E:$E,MATCH('2017 EPA Data'!$B459,'Crosswalk Particulates'!$D:$D,0))</f>
        <v>BC</v>
      </c>
      <c r="H459" s="45">
        <f t="shared" si="7"/>
        <v>142428173.56279087</v>
      </c>
    </row>
    <row r="460" spans="1:8" s="31" customFormat="1">
      <c r="A460" t="s">
        <v>2471</v>
      </c>
      <c r="B460" t="s">
        <v>2600</v>
      </c>
      <c r="C460" t="s">
        <v>2384</v>
      </c>
      <c r="D460">
        <v>138</v>
      </c>
      <c r="E460" t="s">
        <v>2407</v>
      </c>
      <c r="F460" s="34" t="str">
        <f>INDEX('Crosswalk Particulates'!$B:$B,MATCH('2017 EPA Data'!A460,'Crosswalk Particulates'!$A:$A,0))</f>
        <v>process-other-industry</v>
      </c>
      <c r="G460" s="38" t="str">
        <f>INDEX('Crosswalk Particulates'!$E:$E,MATCH('2017 EPA Data'!$B460,'Crosswalk Particulates'!$D:$D,0))</f>
        <v>BC</v>
      </c>
      <c r="H460" s="45">
        <f t="shared" si="7"/>
        <v>125191643.00423656</v>
      </c>
    </row>
    <row r="461" spans="1:8" s="31" customFormat="1">
      <c r="A461" t="s">
        <v>2513</v>
      </c>
      <c r="B461" t="s">
        <v>2490</v>
      </c>
      <c r="C461" t="s">
        <v>2442</v>
      </c>
      <c r="D461">
        <v>136</v>
      </c>
      <c r="E461" t="s">
        <v>2407</v>
      </c>
      <c r="F461" s="34" t="str">
        <f>INDEX('Crosswalk Particulates'!$B:$B,MATCH('2017 EPA Data'!A461,'Crosswalk Particulates'!$A:$A,0))</f>
        <v>industry-fuel-oil</v>
      </c>
      <c r="G461" s="38">
        <f>INDEX('Crosswalk Particulates'!$E:$E,MATCH('2017 EPA Data'!$B461,'Crosswalk Particulates'!$D:$D,0))</f>
        <v>0</v>
      </c>
      <c r="H461" s="45">
        <f t="shared" si="7"/>
        <v>123377271.36649401</v>
      </c>
    </row>
    <row r="462" spans="1:8" s="31" customFormat="1">
      <c r="A462" t="s">
        <v>2493</v>
      </c>
      <c r="B462" t="s">
        <v>2600</v>
      </c>
      <c r="C462" t="s">
        <v>2384</v>
      </c>
      <c r="D462">
        <v>134</v>
      </c>
      <c r="E462" t="s">
        <v>2407</v>
      </c>
      <c r="F462" s="34" t="str">
        <f>INDEX('Crosswalk Particulates'!$B:$B,MATCH('2017 EPA Data'!A462,'Crosswalk Particulates'!$A:$A,0))</f>
        <v>Electricity Sector</v>
      </c>
      <c r="G462" s="38" t="str">
        <f>INDEX('Crosswalk Particulates'!$E:$E,MATCH('2017 EPA Data'!$B462,'Crosswalk Particulates'!$D:$D,0))</f>
        <v>BC</v>
      </c>
      <c r="H462" s="45">
        <f t="shared" si="7"/>
        <v>121562899.72875145</v>
      </c>
    </row>
    <row r="463" spans="1:8" s="31" customFormat="1">
      <c r="A463" t="s">
        <v>2539</v>
      </c>
      <c r="B463" t="s">
        <v>2441</v>
      </c>
      <c r="C463" t="s">
        <v>2442</v>
      </c>
      <c r="D463">
        <v>132</v>
      </c>
      <c r="E463" t="s">
        <v>2407</v>
      </c>
      <c r="F463" s="34" t="str">
        <f>INDEX('Crosswalk Particulates'!$B:$B,MATCH('2017 EPA Data'!A463,'Crosswalk Particulates'!$A:$A,0))</f>
        <v>Commercial Buildings Sector</v>
      </c>
      <c r="G463" s="38" t="str">
        <f>INDEX('Crosswalk Particulates'!$E:$E,MATCH('2017 EPA Data'!$B463,'Crosswalk Particulates'!$D:$D,0))</f>
        <v>VOC</v>
      </c>
      <c r="H463" s="45">
        <f t="shared" si="7"/>
        <v>119748528.09100889</v>
      </c>
    </row>
    <row r="464" spans="1:8" s="31" customFormat="1">
      <c r="A464" t="s">
        <v>2515</v>
      </c>
      <c r="B464" t="s">
        <v>2600</v>
      </c>
      <c r="C464" t="s">
        <v>2384</v>
      </c>
      <c r="D464">
        <v>130</v>
      </c>
      <c r="E464" t="s">
        <v>2407</v>
      </c>
      <c r="F464" s="34" t="str">
        <f>INDEX('Crosswalk Particulates'!$B:$B,MATCH('2017 EPA Data'!A464,'Crosswalk Particulates'!$A:$A,0))</f>
        <v>Residential Buildings Sector</v>
      </c>
      <c r="G464" s="38" t="str">
        <f>INDEX('Crosswalk Particulates'!$E:$E,MATCH('2017 EPA Data'!$B464,'Crosswalk Particulates'!$D:$D,0))</f>
        <v>BC</v>
      </c>
      <c r="H464" s="45">
        <f t="shared" si="7"/>
        <v>117934156.45326634</v>
      </c>
    </row>
    <row r="465" spans="1:8" s="31" customFormat="1">
      <c r="A465" t="s">
        <v>2487</v>
      </c>
      <c r="B465" t="s">
        <v>2600</v>
      </c>
      <c r="C465" t="s">
        <v>2384</v>
      </c>
      <c r="D465">
        <v>125</v>
      </c>
      <c r="E465" t="s">
        <v>2407</v>
      </c>
      <c r="F465" s="34" t="str">
        <f>INDEX('Crosswalk Particulates'!$B:$B,MATCH('2017 EPA Data'!A465,'Crosswalk Particulates'!$A:$A,0))</f>
        <v>process-other-industry</v>
      </c>
      <c r="G465" s="38" t="str">
        <f>INDEX('Crosswalk Particulates'!$E:$E,MATCH('2017 EPA Data'!$B465,'Crosswalk Particulates'!$D:$D,0))</f>
        <v>BC</v>
      </c>
      <c r="H465" s="45">
        <f t="shared" si="7"/>
        <v>113398227.35890993</v>
      </c>
    </row>
    <row r="466" spans="1:8" s="31" customFormat="1">
      <c r="A466" t="s">
        <v>2439</v>
      </c>
      <c r="B466" t="s">
        <v>2500</v>
      </c>
      <c r="C466" t="s">
        <v>2442</v>
      </c>
      <c r="D466">
        <v>110</v>
      </c>
      <c r="E466" t="s">
        <v>2407</v>
      </c>
      <c r="F466" s="34" t="str">
        <f>INDEX('Crosswalk Particulates'!$B:$B,MATCH('2017 EPA Data'!A466,'Crosswalk Particulates'!$A:$A,0))</f>
        <v>Transportation Sector</v>
      </c>
      <c r="G466" s="38" t="str">
        <f>INDEX('Crosswalk Particulates'!$E:$E,MATCH('2017 EPA Data'!$B466,'Crosswalk Particulates'!$D:$D,0))</f>
        <v>SOx</v>
      </c>
      <c r="H466" s="45">
        <f t="shared" si="7"/>
        <v>99790440.075840756</v>
      </c>
    </row>
    <row r="467" spans="1:8" s="31" customFormat="1">
      <c r="A467" t="s">
        <v>2454</v>
      </c>
      <c r="B467" t="s">
        <v>2490</v>
      </c>
      <c r="C467" t="s">
        <v>2442</v>
      </c>
      <c r="D467">
        <v>107</v>
      </c>
      <c r="E467" t="s">
        <v>2407</v>
      </c>
      <c r="F467" s="34" t="str">
        <f>INDEX('Crosswalk Particulates'!$B:$B,MATCH('2017 EPA Data'!A467,'Crosswalk Particulates'!$A:$A,0))</f>
        <v>Transportation Sector</v>
      </c>
      <c r="G467" s="38">
        <f>INDEX('Crosswalk Particulates'!$E:$E,MATCH('2017 EPA Data'!$B467,'Crosswalk Particulates'!$D:$D,0))</f>
        <v>0</v>
      </c>
      <c r="H467" s="45">
        <f t="shared" si="7"/>
        <v>97068882.619226918</v>
      </c>
    </row>
    <row r="468" spans="1:8" s="31" customFormat="1">
      <c r="A468" t="s">
        <v>2481</v>
      </c>
      <c r="B468" t="s">
        <v>2518</v>
      </c>
      <c r="C468" t="s">
        <v>2384</v>
      </c>
      <c r="D468">
        <v>107</v>
      </c>
      <c r="E468" t="s">
        <v>2407</v>
      </c>
      <c r="F468" s="34" t="str">
        <f>INDEX('Crosswalk Particulates'!$B:$B,MATCH('2017 EPA Data'!A468,'Crosswalk Particulates'!$A:$A,0))</f>
        <v>industry-fuel-coal</v>
      </c>
      <c r="G468" s="38" t="str">
        <f>INDEX('Crosswalk Particulates'!$E:$E,MATCH('2017 EPA Data'!$B468,'Crosswalk Particulates'!$D:$D,0))</f>
        <v>OC</v>
      </c>
      <c r="H468" s="45">
        <f t="shared" si="7"/>
        <v>97068882.619226918</v>
      </c>
    </row>
    <row r="469" spans="1:8" s="31" customFormat="1">
      <c r="A469" t="s">
        <v>2549</v>
      </c>
      <c r="B469" t="s">
        <v>2490</v>
      </c>
      <c r="C469" t="s">
        <v>2442</v>
      </c>
      <c r="D469">
        <v>99</v>
      </c>
      <c r="E469" t="s">
        <v>2407</v>
      </c>
      <c r="F469" s="34" t="str">
        <f>INDEX('Crosswalk Particulates'!$B:$B,MATCH('2017 EPA Data'!A469,'Crosswalk Particulates'!$A:$A,0))</f>
        <v>Commercial Buildings Sector</v>
      </c>
      <c r="G469" s="38">
        <f>INDEX('Crosswalk Particulates'!$E:$E,MATCH('2017 EPA Data'!$B469,'Crosswalk Particulates'!$D:$D,0))</f>
        <v>0</v>
      </c>
      <c r="H469" s="45">
        <f t="shared" si="7"/>
        <v>89811396.068256676</v>
      </c>
    </row>
    <row r="470" spans="1:8" s="31" customFormat="1">
      <c r="A470" t="s">
        <v>2448</v>
      </c>
      <c r="B470" t="s">
        <v>2518</v>
      </c>
      <c r="C470" t="s">
        <v>2384</v>
      </c>
      <c r="D470">
        <v>96</v>
      </c>
      <c r="E470" t="s">
        <v>2407</v>
      </c>
      <c r="F470" s="34" t="str">
        <f>INDEX('Crosswalk Particulates'!$B:$B,MATCH('2017 EPA Data'!A470,'Crosswalk Particulates'!$A:$A,0))</f>
        <v>Other-EPA</v>
      </c>
      <c r="G470" s="38" t="str">
        <f>INDEX('Crosswalk Particulates'!$E:$E,MATCH('2017 EPA Data'!$B470,'Crosswalk Particulates'!$D:$D,0))</f>
        <v>OC</v>
      </c>
      <c r="H470" s="45">
        <f t="shared" si="7"/>
        <v>87089838.611642838</v>
      </c>
    </row>
    <row r="471" spans="1:8" s="31" customFormat="1">
      <c r="A471" t="s">
        <v>2437</v>
      </c>
      <c r="B471" t="s">
        <v>2475</v>
      </c>
      <c r="C471" t="s">
        <v>2442</v>
      </c>
      <c r="D471">
        <v>84</v>
      </c>
      <c r="E471" t="s">
        <v>2407</v>
      </c>
      <c r="F471" s="34" t="str">
        <f>INDEX('Crosswalk Particulates'!$B:$B,MATCH('2017 EPA Data'!A471,'Crosswalk Particulates'!$A:$A,0))</f>
        <v>process-agriculture-industry</v>
      </c>
      <c r="G471" s="38" t="str">
        <f>INDEX('Crosswalk Particulates'!$E:$E,MATCH('2017 EPA Data'!$B471,'Crosswalk Particulates'!$D:$D,0))</f>
        <v>PM10</v>
      </c>
      <c r="H471" s="45">
        <f t="shared" si="7"/>
        <v>76203608.785187468</v>
      </c>
    </row>
    <row r="472" spans="1:8" s="31" customFormat="1">
      <c r="A472" t="s">
        <v>2470</v>
      </c>
      <c r="B472" t="s">
        <v>2500</v>
      </c>
      <c r="C472" t="s">
        <v>2442</v>
      </c>
      <c r="D472">
        <v>82</v>
      </c>
      <c r="E472" t="s">
        <v>2407</v>
      </c>
      <c r="F472" s="34" t="str">
        <f>INDEX('Crosswalk Particulates'!$B:$B,MATCH('2017 EPA Data'!A472,'Crosswalk Particulates'!$A:$A,0))</f>
        <v>process-other-industry</v>
      </c>
      <c r="G472" s="38" t="str">
        <f>INDEX('Crosswalk Particulates'!$E:$E,MATCH('2017 EPA Data'!$B472,'Crosswalk Particulates'!$D:$D,0))</f>
        <v>SOx</v>
      </c>
      <c r="H472" s="45">
        <f t="shared" si="7"/>
        <v>74389237.147444919</v>
      </c>
    </row>
    <row r="473" spans="1:8" s="31" customFormat="1">
      <c r="A473" t="s">
        <v>2440</v>
      </c>
      <c r="B473" t="s">
        <v>2494</v>
      </c>
      <c r="C473" t="s">
        <v>2442</v>
      </c>
      <c r="D473">
        <v>72</v>
      </c>
      <c r="E473" t="s">
        <v>2407</v>
      </c>
      <c r="F473" s="34" t="str">
        <f>INDEX('Crosswalk Particulates'!$B:$B,MATCH('2017 EPA Data'!A473,'Crosswalk Particulates'!$A:$A,0))</f>
        <v>process-other-industry</v>
      </c>
      <c r="G473" s="38" t="str">
        <f>INDEX('Crosswalk Particulates'!$E:$E,MATCH('2017 EPA Data'!$B473,'Crosswalk Particulates'!$D:$D,0))</f>
        <v>NOX</v>
      </c>
      <c r="H473" s="45">
        <f t="shared" si="7"/>
        <v>65317378.958732121</v>
      </c>
    </row>
    <row r="474" spans="1:8" s="31" customFormat="1">
      <c r="A474" t="s">
        <v>2480</v>
      </c>
      <c r="B474" t="s">
        <v>2475</v>
      </c>
      <c r="C474" t="s">
        <v>2442</v>
      </c>
      <c r="D474">
        <v>67</v>
      </c>
      <c r="E474" t="s">
        <v>2407</v>
      </c>
      <c r="F474" s="34" t="str">
        <f>INDEX('Crosswalk Particulates'!$B:$B,MATCH('2017 EPA Data'!A474,'Crosswalk Particulates'!$A:$A,0))</f>
        <v>process-other-industry</v>
      </c>
      <c r="G474" s="38" t="str">
        <f>INDEX('Crosswalk Particulates'!$E:$E,MATCH('2017 EPA Data'!$B474,'Crosswalk Particulates'!$D:$D,0))</f>
        <v>PM10</v>
      </c>
      <c r="H474" s="45">
        <f t="shared" si="7"/>
        <v>60781449.864375725</v>
      </c>
    </row>
    <row r="475" spans="1:8" s="31" customFormat="1">
      <c r="A475" t="s">
        <v>2488</v>
      </c>
      <c r="B475" t="s">
        <v>2490</v>
      </c>
      <c r="C475" t="s">
        <v>2442</v>
      </c>
      <c r="D475">
        <v>64</v>
      </c>
      <c r="E475" t="s">
        <v>2407</v>
      </c>
      <c r="F475" s="34" t="str">
        <f>INDEX('Crosswalk Particulates'!$B:$B,MATCH('2017 EPA Data'!A475,'Crosswalk Particulates'!$A:$A,0))</f>
        <v>Transportation Sector</v>
      </c>
      <c r="G475" s="38">
        <f>INDEX('Crosswalk Particulates'!$E:$E,MATCH('2017 EPA Data'!$B475,'Crosswalk Particulates'!$D:$D,0))</f>
        <v>0</v>
      </c>
      <c r="H475" s="45">
        <f t="shared" si="7"/>
        <v>58059892.407761887</v>
      </c>
    </row>
    <row r="476" spans="1:8" s="31" customFormat="1">
      <c r="A476" t="s">
        <v>2439</v>
      </c>
      <c r="B476" t="s">
        <v>2600</v>
      </c>
      <c r="C476" t="s">
        <v>2384</v>
      </c>
      <c r="D476">
        <v>62</v>
      </c>
      <c r="E476" t="s">
        <v>2407</v>
      </c>
      <c r="F476" s="34" t="str">
        <f>INDEX('Crosswalk Particulates'!$B:$B,MATCH('2017 EPA Data'!A476,'Crosswalk Particulates'!$A:$A,0))</f>
        <v>Transportation Sector</v>
      </c>
      <c r="G476" s="38" t="str">
        <f>INDEX('Crosswalk Particulates'!$E:$E,MATCH('2017 EPA Data'!$B476,'Crosswalk Particulates'!$D:$D,0))</f>
        <v>BC</v>
      </c>
      <c r="H476" s="45">
        <f t="shared" si="7"/>
        <v>56245520.770019323</v>
      </c>
    </row>
    <row r="477" spans="1:8" s="31" customFormat="1">
      <c r="A477" t="s">
        <v>2431</v>
      </c>
      <c r="B477" t="s">
        <v>2445</v>
      </c>
      <c r="C477" t="s">
        <v>2442</v>
      </c>
      <c r="D477">
        <v>60</v>
      </c>
      <c r="E477" t="s">
        <v>2407</v>
      </c>
      <c r="F477" s="34" t="str">
        <f>INDEX('Crosswalk Particulates'!$B:$B,MATCH('2017 EPA Data'!A477,'Crosswalk Particulates'!$A:$A,0))</f>
        <v>process-other-industry</v>
      </c>
      <c r="G477" s="38" t="str">
        <f>INDEX('Crosswalk Particulates'!$E:$E,MATCH('2017 EPA Data'!$B477,'Crosswalk Particulates'!$D:$D,0))</f>
        <v>CO</v>
      </c>
      <c r="H477" s="45">
        <f t="shared" si="7"/>
        <v>54431149.132276773</v>
      </c>
    </row>
    <row r="478" spans="1:8" s="31" customFormat="1">
      <c r="A478" t="s">
        <v>2480</v>
      </c>
      <c r="B478" t="s">
        <v>2495</v>
      </c>
      <c r="C478" t="s">
        <v>2442</v>
      </c>
      <c r="D478">
        <v>58</v>
      </c>
      <c r="E478" t="s">
        <v>2407</v>
      </c>
      <c r="F478" s="34" t="str">
        <f>INDEX('Crosswalk Particulates'!$B:$B,MATCH('2017 EPA Data'!A478,'Crosswalk Particulates'!$A:$A,0))</f>
        <v>process-other-industry</v>
      </c>
      <c r="G478" s="38" t="str">
        <f>INDEX('Crosswalk Particulates'!$E:$E,MATCH('2017 EPA Data'!$B478,'Crosswalk Particulates'!$D:$D,0))</f>
        <v>PM25</v>
      </c>
      <c r="H478" s="45">
        <f t="shared" si="7"/>
        <v>52616777.494534209</v>
      </c>
    </row>
    <row r="479" spans="1:8" s="31" customFormat="1">
      <c r="A479" t="s">
        <v>2440</v>
      </c>
      <c r="B479" t="s">
        <v>2475</v>
      </c>
      <c r="C479" t="s">
        <v>2442</v>
      </c>
      <c r="D479">
        <v>58</v>
      </c>
      <c r="E479" t="s">
        <v>2407</v>
      </c>
      <c r="F479" s="34" t="str">
        <f>INDEX('Crosswalk Particulates'!$B:$B,MATCH('2017 EPA Data'!A479,'Crosswalk Particulates'!$A:$A,0))</f>
        <v>process-other-industry</v>
      </c>
      <c r="G479" s="38" t="str">
        <f>INDEX('Crosswalk Particulates'!$E:$E,MATCH('2017 EPA Data'!$B479,'Crosswalk Particulates'!$D:$D,0))</f>
        <v>PM10</v>
      </c>
      <c r="H479" s="45">
        <f t="shared" si="7"/>
        <v>52616777.494534209</v>
      </c>
    </row>
    <row r="480" spans="1:8" s="31" customFormat="1">
      <c r="A480" t="s">
        <v>2503</v>
      </c>
      <c r="B480" t="s">
        <v>2441</v>
      </c>
      <c r="C480" t="s">
        <v>2442</v>
      </c>
      <c r="D480">
        <v>57</v>
      </c>
      <c r="E480" t="s">
        <v>2407</v>
      </c>
      <c r="F480" s="34" t="str">
        <f>INDEX('Crosswalk Particulates'!$B:$B,MATCH('2017 EPA Data'!A480,'Crosswalk Particulates'!$A:$A,0))</f>
        <v>Other-EPA</v>
      </c>
      <c r="G480" s="38" t="str">
        <f>INDEX('Crosswalk Particulates'!$E:$E,MATCH('2017 EPA Data'!$B480,'Crosswalk Particulates'!$D:$D,0))</f>
        <v>VOC</v>
      </c>
      <c r="H480" s="45">
        <f t="shared" si="7"/>
        <v>51709591.675662927</v>
      </c>
    </row>
    <row r="481" spans="1:8" s="31" customFormat="1">
      <c r="A481" t="s">
        <v>2438</v>
      </c>
      <c r="B481" t="s">
        <v>2475</v>
      </c>
      <c r="C481" t="s">
        <v>2442</v>
      </c>
      <c r="D481">
        <v>56</v>
      </c>
      <c r="E481" t="s">
        <v>2407</v>
      </c>
      <c r="F481" s="34" t="str">
        <f>INDEX('Crosswalk Particulates'!$B:$B,MATCH('2017 EPA Data'!A481,'Crosswalk Particulates'!$A:$A,0))</f>
        <v>process-other-industry</v>
      </c>
      <c r="G481" s="38" t="str">
        <f>INDEX('Crosswalk Particulates'!$E:$E,MATCH('2017 EPA Data'!$B481,'Crosswalk Particulates'!$D:$D,0))</f>
        <v>PM10</v>
      </c>
      <c r="H481" s="45">
        <f t="shared" si="7"/>
        <v>50802405.856791653</v>
      </c>
    </row>
    <row r="482" spans="1:8" s="31" customFormat="1">
      <c r="A482" t="s">
        <v>2440</v>
      </c>
      <c r="B482" t="s">
        <v>2495</v>
      </c>
      <c r="C482" t="s">
        <v>2442</v>
      </c>
      <c r="D482">
        <v>56</v>
      </c>
      <c r="E482" t="s">
        <v>2407</v>
      </c>
      <c r="F482" s="34" t="str">
        <f>INDEX('Crosswalk Particulates'!$B:$B,MATCH('2017 EPA Data'!A482,'Crosswalk Particulates'!$A:$A,0))</f>
        <v>process-other-industry</v>
      </c>
      <c r="G482" s="38" t="str">
        <f>INDEX('Crosswalk Particulates'!$E:$E,MATCH('2017 EPA Data'!$B482,'Crosswalk Particulates'!$D:$D,0))</f>
        <v>PM25</v>
      </c>
      <c r="H482" s="45">
        <f t="shared" si="7"/>
        <v>50802405.856791653</v>
      </c>
    </row>
    <row r="483" spans="1:8" s="31" customFormat="1">
      <c r="A483" t="s">
        <v>2440</v>
      </c>
      <c r="B483" t="s">
        <v>2445</v>
      </c>
      <c r="C483" t="s">
        <v>2442</v>
      </c>
      <c r="D483">
        <v>51</v>
      </c>
      <c r="E483" t="s">
        <v>2407</v>
      </c>
      <c r="F483" s="34" t="str">
        <f>INDEX('Crosswalk Particulates'!$B:$B,MATCH('2017 EPA Data'!A483,'Crosswalk Particulates'!$A:$A,0))</f>
        <v>process-other-industry</v>
      </c>
      <c r="G483" s="38" t="str">
        <f>INDEX('Crosswalk Particulates'!$E:$E,MATCH('2017 EPA Data'!$B483,'Crosswalk Particulates'!$D:$D,0))</f>
        <v>CO</v>
      </c>
      <c r="H483" s="45">
        <f t="shared" si="7"/>
        <v>46266476.76243525</v>
      </c>
    </row>
    <row r="484" spans="1:8" s="31" customFormat="1">
      <c r="A484" t="s">
        <v>2553</v>
      </c>
      <c r="B484" t="s">
        <v>2490</v>
      </c>
      <c r="C484" t="s">
        <v>2442</v>
      </c>
      <c r="D484">
        <v>48</v>
      </c>
      <c r="E484" t="s">
        <v>2407</v>
      </c>
      <c r="F484" s="34" t="str">
        <f>INDEX('Crosswalk Particulates'!$B:$B,MATCH('2017 EPA Data'!A484,'Crosswalk Particulates'!$A:$A,0))</f>
        <v>Commercial Buildings Sector</v>
      </c>
      <c r="G484" s="38">
        <f>INDEX('Crosswalk Particulates'!$E:$E,MATCH('2017 EPA Data'!$B484,'Crosswalk Particulates'!$D:$D,0))</f>
        <v>0</v>
      </c>
      <c r="H484" s="45">
        <f t="shared" si="7"/>
        <v>43544919.305821419</v>
      </c>
    </row>
    <row r="485" spans="1:8" s="31" customFormat="1">
      <c r="A485" t="s">
        <v>2607</v>
      </c>
      <c r="B485" t="s">
        <v>2475</v>
      </c>
      <c r="C485" t="s">
        <v>2442</v>
      </c>
      <c r="D485">
        <v>47</v>
      </c>
      <c r="E485" t="s">
        <v>2407</v>
      </c>
      <c r="F485" s="34" t="str">
        <f>INDEX('Crosswalk Particulates'!$B:$B,MATCH('2017 EPA Data'!A485,'Crosswalk Particulates'!$A:$A,0))</f>
        <v>Residential Buildings Sector</v>
      </c>
      <c r="G485" s="38" t="str">
        <f>INDEX('Crosswalk Particulates'!$E:$E,MATCH('2017 EPA Data'!$B485,'Crosswalk Particulates'!$D:$D,0))</f>
        <v>PM10</v>
      </c>
      <c r="H485" s="45">
        <f t="shared" si="7"/>
        <v>42637733.486950129</v>
      </c>
    </row>
    <row r="486" spans="1:8" s="31" customFormat="1">
      <c r="A486" t="s">
        <v>2531</v>
      </c>
      <c r="B486" t="s">
        <v>2490</v>
      </c>
      <c r="C486" t="s">
        <v>2442</v>
      </c>
      <c r="D486">
        <v>47</v>
      </c>
      <c r="E486" t="s">
        <v>2407</v>
      </c>
      <c r="F486" s="34" t="str">
        <f>INDEX('Crosswalk Particulates'!$B:$B,MATCH('2017 EPA Data'!A486,'Crosswalk Particulates'!$A:$A,0))</f>
        <v>process-mining-industry</v>
      </c>
      <c r="G486" s="38">
        <f>INDEX('Crosswalk Particulates'!$E:$E,MATCH('2017 EPA Data'!$B486,'Crosswalk Particulates'!$D:$D,0))</f>
        <v>0</v>
      </c>
      <c r="H486" s="45">
        <f t="shared" si="7"/>
        <v>42637733.486950129</v>
      </c>
    </row>
    <row r="487" spans="1:8" s="31" customFormat="1">
      <c r="A487" t="s">
        <v>2430</v>
      </c>
      <c r="B487" t="s">
        <v>2500</v>
      </c>
      <c r="C487" t="s">
        <v>2442</v>
      </c>
      <c r="D487">
        <v>46</v>
      </c>
      <c r="E487" t="s">
        <v>2407</v>
      </c>
      <c r="F487" s="34" t="str">
        <f>INDEX('Crosswalk Particulates'!$B:$B,MATCH('2017 EPA Data'!A487,'Crosswalk Particulates'!$A:$A,0))</f>
        <v>Transportation Sector</v>
      </c>
      <c r="G487" s="38" t="str">
        <f>INDEX('Crosswalk Particulates'!$E:$E,MATCH('2017 EPA Data'!$B487,'Crosswalk Particulates'!$D:$D,0))</f>
        <v>SOx</v>
      </c>
      <c r="H487" s="45">
        <f t="shared" si="7"/>
        <v>41730547.668078855</v>
      </c>
    </row>
    <row r="488" spans="1:8" s="31" customFormat="1">
      <c r="A488" t="s">
        <v>2438</v>
      </c>
      <c r="B488" t="s">
        <v>2495</v>
      </c>
      <c r="C488" t="s">
        <v>2442</v>
      </c>
      <c r="D488">
        <v>46</v>
      </c>
      <c r="E488" t="s">
        <v>2407</v>
      </c>
      <c r="F488" s="34" t="str">
        <f>INDEX('Crosswalk Particulates'!$B:$B,MATCH('2017 EPA Data'!A488,'Crosswalk Particulates'!$A:$A,0))</f>
        <v>process-other-industry</v>
      </c>
      <c r="G488" s="38" t="str">
        <f>INDEX('Crosswalk Particulates'!$E:$E,MATCH('2017 EPA Data'!$B488,'Crosswalk Particulates'!$D:$D,0))</f>
        <v>PM25</v>
      </c>
      <c r="H488" s="45">
        <f t="shared" si="7"/>
        <v>41730547.668078855</v>
      </c>
    </row>
    <row r="489" spans="1:8" s="31" customFormat="1">
      <c r="A489" t="s">
        <v>2469</v>
      </c>
      <c r="B489" t="s">
        <v>2600</v>
      </c>
      <c r="C489" t="s">
        <v>2384</v>
      </c>
      <c r="D489">
        <v>45</v>
      </c>
      <c r="E489" t="s">
        <v>2407</v>
      </c>
      <c r="F489" s="34" t="str">
        <f>INDEX('Crosswalk Particulates'!$B:$B,MATCH('2017 EPA Data'!A489,'Crosswalk Particulates'!$A:$A,0))</f>
        <v>Electricity Sector</v>
      </c>
      <c r="G489" s="38" t="str">
        <f>INDEX('Crosswalk Particulates'!$E:$E,MATCH('2017 EPA Data'!$B489,'Crosswalk Particulates'!$D:$D,0))</f>
        <v>BC</v>
      </c>
      <c r="H489" s="45">
        <f t="shared" si="7"/>
        <v>40823361.84920758</v>
      </c>
    </row>
    <row r="490" spans="1:8" s="31" customFormat="1">
      <c r="A490" t="s">
        <v>2607</v>
      </c>
      <c r="B490" t="s">
        <v>2495</v>
      </c>
      <c r="C490" t="s">
        <v>2442</v>
      </c>
      <c r="D490">
        <v>43</v>
      </c>
      <c r="E490" t="s">
        <v>2407</v>
      </c>
      <c r="F490" s="34" t="str">
        <f>INDEX('Crosswalk Particulates'!$B:$B,MATCH('2017 EPA Data'!A490,'Crosswalk Particulates'!$A:$A,0))</f>
        <v>Residential Buildings Sector</v>
      </c>
      <c r="G490" s="38" t="str">
        <f>INDEX('Crosswalk Particulates'!$E:$E,MATCH('2017 EPA Data'!$B490,'Crosswalk Particulates'!$D:$D,0))</f>
        <v>PM25</v>
      </c>
      <c r="H490" s="45">
        <f t="shared" si="7"/>
        <v>39008990.211465016</v>
      </c>
    </row>
    <row r="491" spans="1:8" s="31" customFormat="1">
      <c r="A491" t="s">
        <v>2457</v>
      </c>
      <c r="B491" t="s">
        <v>2475</v>
      </c>
      <c r="C491" t="s">
        <v>2442</v>
      </c>
      <c r="D491">
        <v>43</v>
      </c>
      <c r="E491" t="s">
        <v>2407</v>
      </c>
      <c r="F491" s="34" t="str">
        <f>INDEX('Crosswalk Particulates'!$B:$B,MATCH('2017 EPA Data'!A491,'Crosswalk Particulates'!$A:$A,0))</f>
        <v>process-other-industry</v>
      </c>
      <c r="G491" s="38" t="str">
        <f>INDEX('Crosswalk Particulates'!$E:$E,MATCH('2017 EPA Data'!$B491,'Crosswalk Particulates'!$D:$D,0))</f>
        <v>PM10</v>
      </c>
      <c r="H491" s="45">
        <f t="shared" si="7"/>
        <v>39008990.211465016</v>
      </c>
    </row>
    <row r="492" spans="1:8" s="31" customFormat="1">
      <c r="A492" t="s">
        <v>2480</v>
      </c>
      <c r="B492" t="s">
        <v>2514</v>
      </c>
      <c r="C492" t="s">
        <v>2384</v>
      </c>
      <c r="D492">
        <v>43</v>
      </c>
      <c r="E492" t="s">
        <v>2407</v>
      </c>
      <c r="F492" s="34" t="str">
        <f>INDEX('Crosswalk Particulates'!$B:$B,MATCH('2017 EPA Data'!A492,'Crosswalk Particulates'!$A:$A,0))</f>
        <v>process-other-industry</v>
      </c>
      <c r="G492" s="38">
        <f>INDEX('Crosswalk Particulates'!$E:$E,MATCH('2017 EPA Data'!$B492,'Crosswalk Particulates'!$D:$D,0))</f>
        <v>0</v>
      </c>
      <c r="H492" s="45">
        <f t="shared" si="7"/>
        <v>39008990.211465016</v>
      </c>
    </row>
    <row r="493" spans="1:8" s="31" customFormat="1">
      <c r="A493" t="s">
        <v>2440</v>
      </c>
      <c r="B493" t="s">
        <v>2490</v>
      </c>
      <c r="C493" t="s">
        <v>2442</v>
      </c>
      <c r="D493">
        <v>41</v>
      </c>
      <c r="E493" t="s">
        <v>2407</v>
      </c>
      <c r="F493" s="34" t="str">
        <f>INDEX('Crosswalk Particulates'!$B:$B,MATCH('2017 EPA Data'!A493,'Crosswalk Particulates'!$A:$A,0))</f>
        <v>process-other-industry</v>
      </c>
      <c r="G493" s="38">
        <f>INDEX('Crosswalk Particulates'!$E:$E,MATCH('2017 EPA Data'!$B493,'Crosswalk Particulates'!$D:$D,0))</f>
        <v>0</v>
      </c>
      <c r="H493" s="45">
        <f t="shared" si="7"/>
        <v>37194618.573722459</v>
      </c>
    </row>
    <row r="494" spans="1:8" s="31" customFormat="1">
      <c r="A494" t="s">
        <v>2531</v>
      </c>
      <c r="B494" t="s">
        <v>2600</v>
      </c>
      <c r="C494" t="s">
        <v>2384</v>
      </c>
      <c r="D494">
        <v>41</v>
      </c>
      <c r="E494" t="s">
        <v>2407</v>
      </c>
      <c r="F494" s="34" t="str">
        <f>INDEX('Crosswalk Particulates'!$B:$B,MATCH('2017 EPA Data'!A494,'Crosswalk Particulates'!$A:$A,0))</f>
        <v>process-mining-industry</v>
      </c>
      <c r="G494" s="38" t="str">
        <f>INDEX('Crosswalk Particulates'!$E:$E,MATCH('2017 EPA Data'!$B494,'Crosswalk Particulates'!$D:$D,0))</f>
        <v>BC</v>
      </c>
      <c r="H494" s="45">
        <f t="shared" si="7"/>
        <v>37194618.573722459</v>
      </c>
    </row>
    <row r="495" spans="1:8" s="31" customFormat="1">
      <c r="A495" t="s">
        <v>2440</v>
      </c>
      <c r="B495" t="s">
        <v>2514</v>
      </c>
      <c r="C495" t="s">
        <v>2384</v>
      </c>
      <c r="D495">
        <v>38</v>
      </c>
      <c r="E495" t="s">
        <v>2407</v>
      </c>
      <c r="F495" s="34" t="str">
        <f>INDEX('Crosswalk Particulates'!$B:$B,MATCH('2017 EPA Data'!A495,'Crosswalk Particulates'!$A:$A,0))</f>
        <v>process-other-industry</v>
      </c>
      <c r="G495" s="38">
        <f>INDEX('Crosswalk Particulates'!$E:$E,MATCH('2017 EPA Data'!$B495,'Crosswalk Particulates'!$D:$D,0))</f>
        <v>0</v>
      </c>
      <c r="H495" s="45">
        <f t="shared" si="7"/>
        <v>34473061.117108621</v>
      </c>
    </row>
    <row r="496" spans="1:8" s="31" customFormat="1">
      <c r="A496" t="s">
        <v>2437</v>
      </c>
      <c r="B496" t="s">
        <v>2495</v>
      </c>
      <c r="C496" t="s">
        <v>2442</v>
      </c>
      <c r="D496">
        <v>38</v>
      </c>
      <c r="E496" t="s">
        <v>2407</v>
      </c>
      <c r="F496" s="34" t="str">
        <f>INDEX('Crosswalk Particulates'!$B:$B,MATCH('2017 EPA Data'!A496,'Crosswalk Particulates'!$A:$A,0))</f>
        <v>process-agriculture-industry</v>
      </c>
      <c r="G496" s="38" t="str">
        <f>INDEX('Crosswalk Particulates'!$E:$E,MATCH('2017 EPA Data'!$B496,'Crosswalk Particulates'!$D:$D,0))</f>
        <v>PM25</v>
      </c>
      <c r="H496" s="45">
        <f t="shared" si="7"/>
        <v>34473061.117108621</v>
      </c>
    </row>
    <row r="497" spans="1:8" s="31" customFormat="1">
      <c r="A497" t="s">
        <v>2457</v>
      </c>
      <c r="B497" t="s">
        <v>2495</v>
      </c>
      <c r="C497" t="s">
        <v>2442</v>
      </c>
      <c r="D497">
        <v>37</v>
      </c>
      <c r="E497" t="s">
        <v>2407</v>
      </c>
      <c r="F497" s="34" t="str">
        <f>INDEX('Crosswalk Particulates'!$B:$B,MATCH('2017 EPA Data'!A497,'Crosswalk Particulates'!$A:$A,0))</f>
        <v>process-other-industry</v>
      </c>
      <c r="G497" s="38" t="str">
        <f>INDEX('Crosswalk Particulates'!$E:$E,MATCH('2017 EPA Data'!$B497,'Crosswalk Particulates'!$D:$D,0))</f>
        <v>PM25</v>
      </c>
      <c r="H497" s="45">
        <f t="shared" si="7"/>
        <v>33565875.298237346</v>
      </c>
    </row>
    <row r="498" spans="1:8" s="31" customFormat="1">
      <c r="A498" t="s">
        <v>2553</v>
      </c>
      <c r="B498" t="s">
        <v>2600</v>
      </c>
      <c r="C498" t="s">
        <v>2384</v>
      </c>
      <c r="D498">
        <v>36</v>
      </c>
      <c r="E498" t="s">
        <v>2407</v>
      </c>
      <c r="F498" s="34" t="str">
        <f>INDEX('Crosswalk Particulates'!$B:$B,MATCH('2017 EPA Data'!A498,'Crosswalk Particulates'!$A:$A,0))</f>
        <v>Commercial Buildings Sector</v>
      </c>
      <c r="G498" s="38" t="str">
        <f>INDEX('Crosswalk Particulates'!$E:$E,MATCH('2017 EPA Data'!$B498,'Crosswalk Particulates'!$D:$D,0))</f>
        <v>BC</v>
      </c>
      <c r="H498" s="45">
        <f t="shared" si="7"/>
        <v>32658689.47936606</v>
      </c>
    </row>
    <row r="499" spans="1:8" s="31" customFormat="1">
      <c r="A499" t="s">
        <v>2431</v>
      </c>
      <c r="B499" t="s">
        <v>2494</v>
      </c>
      <c r="C499" t="s">
        <v>2442</v>
      </c>
      <c r="D499">
        <v>36</v>
      </c>
      <c r="E499" t="s">
        <v>2407</v>
      </c>
      <c r="F499" s="34" t="str">
        <f>INDEX('Crosswalk Particulates'!$B:$B,MATCH('2017 EPA Data'!A499,'Crosswalk Particulates'!$A:$A,0))</f>
        <v>process-other-industry</v>
      </c>
      <c r="G499" s="38" t="str">
        <f>INDEX('Crosswalk Particulates'!$E:$E,MATCH('2017 EPA Data'!$B499,'Crosswalk Particulates'!$D:$D,0))</f>
        <v>NOX</v>
      </c>
      <c r="H499" s="45">
        <f t="shared" si="7"/>
        <v>32658689.47936606</v>
      </c>
    </row>
    <row r="500" spans="1:8" s="31" customFormat="1">
      <c r="A500" t="s">
        <v>2438</v>
      </c>
      <c r="B500" t="s">
        <v>2514</v>
      </c>
      <c r="C500" t="s">
        <v>2384</v>
      </c>
      <c r="D500">
        <v>35</v>
      </c>
      <c r="E500" t="s">
        <v>2407</v>
      </c>
      <c r="F500" s="34" t="str">
        <f>INDEX('Crosswalk Particulates'!$B:$B,MATCH('2017 EPA Data'!A500,'Crosswalk Particulates'!$A:$A,0))</f>
        <v>process-other-industry</v>
      </c>
      <c r="G500" s="38">
        <f>INDEX('Crosswalk Particulates'!$E:$E,MATCH('2017 EPA Data'!$B500,'Crosswalk Particulates'!$D:$D,0))</f>
        <v>0</v>
      </c>
      <c r="H500" s="45">
        <f t="shared" si="7"/>
        <v>31751503.660494782</v>
      </c>
    </row>
    <row r="501" spans="1:8" s="31" customFormat="1">
      <c r="A501" t="s">
        <v>2438</v>
      </c>
      <c r="B501" t="s">
        <v>2490</v>
      </c>
      <c r="C501" t="s">
        <v>2442</v>
      </c>
      <c r="D501">
        <v>34</v>
      </c>
      <c r="E501" t="s">
        <v>2407</v>
      </c>
      <c r="F501" s="34" t="str">
        <f>INDEX('Crosswalk Particulates'!$B:$B,MATCH('2017 EPA Data'!A501,'Crosswalk Particulates'!$A:$A,0))</f>
        <v>process-other-industry</v>
      </c>
      <c r="G501" s="38">
        <f>INDEX('Crosswalk Particulates'!$E:$E,MATCH('2017 EPA Data'!$B501,'Crosswalk Particulates'!$D:$D,0))</f>
        <v>0</v>
      </c>
      <c r="H501" s="45">
        <f t="shared" si="7"/>
        <v>30844317.841623504</v>
      </c>
    </row>
    <row r="502" spans="1:8" s="31" customFormat="1">
      <c r="A502" t="s">
        <v>2480</v>
      </c>
      <c r="B502" t="s">
        <v>2490</v>
      </c>
      <c r="C502" t="s">
        <v>2442</v>
      </c>
      <c r="D502">
        <v>33</v>
      </c>
      <c r="E502" t="s">
        <v>2407</v>
      </c>
      <c r="F502" s="34" t="str">
        <f>INDEX('Crosswalk Particulates'!$B:$B,MATCH('2017 EPA Data'!A502,'Crosswalk Particulates'!$A:$A,0))</f>
        <v>process-other-industry</v>
      </c>
      <c r="G502" s="38">
        <f>INDEX('Crosswalk Particulates'!$E:$E,MATCH('2017 EPA Data'!$B502,'Crosswalk Particulates'!$D:$D,0))</f>
        <v>0</v>
      </c>
      <c r="H502" s="45">
        <f t="shared" si="7"/>
        <v>29937132.022752222</v>
      </c>
    </row>
    <row r="503" spans="1:8" s="31" customFormat="1">
      <c r="A503" t="s">
        <v>2607</v>
      </c>
      <c r="B503" t="s">
        <v>2500</v>
      </c>
      <c r="C503" t="s">
        <v>2442</v>
      </c>
      <c r="D503">
        <v>26</v>
      </c>
      <c r="E503" t="s">
        <v>2407</v>
      </c>
      <c r="F503" s="34" t="str">
        <f>INDEX('Crosswalk Particulates'!$B:$B,MATCH('2017 EPA Data'!A503,'Crosswalk Particulates'!$A:$A,0))</f>
        <v>Residential Buildings Sector</v>
      </c>
      <c r="G503" s="38" t="str">
        <f>INDEX('Crosswalk Particulates'!$E:$E,MATCH('2017 EPA Data'!$B503,'Crosswalk Particulates'!$D:$D,0))</f>
        <v>SOx</v>
      </c>
      <c r="H503" s="45">
        <f t="shared" si="7"/>
        <v>23586831.290653266</v>
      </c>
    </row>
    <row r="504" spans="1:8" s="31" customFormat="1">
      <c r="A504" t="s">
        <v>2437</v>
      </c>
      <c r="B504" t="s">
        <v>2514</v>
      </c>
      <c r="C504" t="s">
        <v>2384</v>
      </c>
      <c r="D504">
        <v>20</v>
      </c>
      <c r="E504" t="s">
        <v>2407</v>
      </c>
      <c r="F504" s="34" t="str">
        <f>INDEX('Crosswalk Particulates'!$B:$B,MATCH('2017 EPA Data'!A504,'Crosswalk Particulates'!$A:$A,0))</f>
        <v>process-agriculture-industry</v>
      </c>
      <c r="G504" s="38">
        <f>INDEX('Crosswalk Particulates'!$E:$E,MATCH('2017 EPA Data'!$B504,'Crosswalk Particulates'!$D:$D,0))</f>
        <v>0</v>
      </c>
      <c r="H504" s="45">
        <f t="shared" si="7"/>
        <v>18143716.377425592</v>
      </c>
    </row>
    <row r="505" spans="1:8" s="31" customFormat="1">
      <c r="A505" t="s">
        <v>2480</v>
      </c>
      <c r="B505" t="s">
        <v>2500</v>
      </c>
      <c r="C505" t="s">
        <v>2442</v>
      </c>
      <c r="D505">
        <v>19</v>
      </c>
      <c r="E505" t="s">
        <v>2407</v>
      </c>
      <c r="F505" s="34" t="str">
        <f>INDEX('Crosswalk Particulates'!$B:$B,MATCH('2017 EPA Data'!A505,'Crosswalk Particulates'!$A:$A,0))</f>
        <v>process-other-industry</v>
      </c>
      <c r="G505" s="38" t="str">
        <f>INDEX('Crosswalk Particulates'!$E:$E,MATCH('2017 EPA Data'!$B505,'Crosswalk Particulates'!$D:$D,0))</f>
        <v>SOx</v>
      </c>
      <c r="H505" s="45">
        <f t="shared" si="7"/>
        <v>17236530.55855431</v>
      </c>
    </row>
    <row r="506" spans="1:8" s="31" customFormat="1">
      <c r="A506" t="s">
        <v>2432</v>
      </c>
      <c r="B506" t="s">
        <v>2600</v>
      </c>
      <c r="C506" t="s">
        <v>2384</v>
      </c>
      <c r="D506">
        <v>16</v>
      </c>
      <c r="E506" t="s">
        <v>2407</v>
      </c>
      <c r="F506" s="34" t="str">
        <f>INDEX('Crosswalk Particulates'!$B:$B,MATCH('2017 EPA Data'!A506,'Crosswalk Particulates'!$A:$A,0))</f>
        <v>process-other-industry</v>
      </c>
      <c r="G506" s="38" t="str">
        <f>INDEX('Crosswalk Particulates'!$E:$E,MATCH('2017 EPA Data'!$B506,'Crosswalk Particulates'!$D:$D,0))</f>
        <v>BC</v>
      </c>
      <c r="H506" s="45">
        <f t="shared" si="7"/>
        <v>14514973.101940472</v>
      </c>
    </row>
    <row r="507" spans="1:8" s="31" customFormat="1">
      <c r="A507" t="s">
        <v>2607</v>
      </c>
      <c r="B507" t="s">
        <v>2518</v>
      </c>
      <c r="C507" t="s">
        <v>2384</v>
      </c>
      <c r="D507">
        <v>16</v>
      </c>
      <c r="E507" t="s">
        <v>2407</v>
      </c>
      <c r="F507" s="34" t="str">
        <f>INDEX('Crosswalk Particulates'!$B:$B,MATCH('2017 EPA Data'!A507,'Crosswalk Particulates'!$A:$A,0))</f>
        <v>Residential Buildings Sector</v>
      </c>
      <c r="G507" s="38" t="str">
        <f>INDEX('Crosswalk Particulates'!$E:$E,MATCH('2017 EPA Data'!$B507,'Crosswalk Particulates'!$D:$D,0))</f>
        <v>OC</v>
      </c>
      <c r="H507" s="45">
        <f t="shared" si="7"/>
        <v>14514973.101940472</v>
      </c>
    </row>
    <row r="508" spans="1:8" s="31" customFormat="1">
      <c r="A508" t="s">
        <v>2457</v>
      </c>
      <c r="B508" t="s">
        <v>2514</v>
      </c>
      <c r="C508" t="s">
        <v>2384</v>
      </c>
      <c r="D508">
        <v>13</v>
      </c>
      <c r="E508" t="s">
        <v>2407</v>
      </c>
      <c r="F508" s="34" t="str">
        <f>INDEX('Crosswalk Particulates'!$B:$B,MATCH('2017 EPA Data'!A508,'Crosswalk Particulates'!$A:$A,0))</f>
        <v>process-other-industry</v>
      </c>
      <c r="G508" s="38">
        <f>INDEX('Crosswalk Particulates'!$E:$E,MATCH('2017 EPA Data'!$B508,'Crosswalk Particulates'!$D:$D,0))</f>
        <v>0</v>
      </c>
      <c r="H508" s="45">
        <f t="shared" si="7"/>
        <v>11793415.645326633</v>
      </c>
    </row>
    <row r="509" spans="1:8" s="31" customFormat="1">
      <c r="A509" t="s">
        <v>2437</v>
      </c>
      <c r="B509" t="s">
        <v>2518</v>
      </c>
      <c r="C509" t="s">
        <v>2384</v>
      </c>
      <c r="D509">
        <v>12</v>
      </c>
      <c r="E509" t="s">
        <v>2407</v>
      </c>
      <c r="F509" s="34" t="str">
        <f>INDEX('Crosswalk Particulates'!$B:$B,MATCH('2017 EPA Data'!A509,'Crosswalk Particulates'!$A:$A,0))</f>
        <v>process-agriculture-industry</v>
      </c>
      <c r="G509" s="38" t="str">
        <f>INDEX('Crosswalk Particulates'!$E:$E,MATCH('2017 EPA Data'!$B509,'Crosswalk Particulates'!$D:$D,0))</f>
        <v>OC</v>
      </c>
      <c r="H509" s="45">
        <f t="shared" si="7"/>
        <v>10886229.826455355</v>
      </c>
    </row>
    <row r="510" spans="1:8" s="31" customFormat="1">
      <c r="A510" t="s">
        <v>2448</v>
      </c>
      <c r="B510" t="s">
        <v>2490</v>
      </c>
      <c r="C510" t="s">
        <v>2442</v>
      </c>
      <c r="D510">
        <v>10</v>
      </c>
      <c r="E510" t="s">
        <v>2407</v>
      </c>
      <c r="F510" s="34" t="str">
        <f>INDEX('Crosswalk Particulates'!$B:$B,MATCH('2017 EPA Data'!A510,'Crosswalk Particulates'!$A:$A,0))</f>
        <v>Other-EPA</v>
      </c>
      <c r="G510" s="38">
        <f>INDEX('Crosswalk Particulates'!$E:$E,MATCH('2017 EPA Data'!$B510,'Crosswalk Particulates'!$D:$D,0))</f>
        <v>0</v>
      </c>
      <c r="H510" s="45">
        <f t="shared" si="7"/>
        <v>9071858.1887127962</v>
      </c>
    </row>
    <row r="511" spans="1:8" s="31" customFormat="1">
      <c r="A511" t="s">
        <v>2440</v>
      </c>
      <c r="B511" t="s">
        <v>2518</v>
      </c>
      <c r="C511" t="s">
        <v>2384</v>
      </c>
      <c r="D511">
        <v>9</v>
      </c>
      <c r="E511" t="s">
        <v>2407</v>
      </c>
      <c r="F511" s="34" t="str">
        <f>INDEX('Crosswalk Particulates'!$B:$B,MATCH('2017 EPA Data'!A511,'Crosswalk Particulates'!$A:$A,0))</f>
        <v>process-other-industry</v>
      </c>
      <c r="G511" s="38" t="str">
        <f>INDEX('Crosswalk Particulates'!$E:$E,MATCH('2017 EPA Data'!$B511,'Crosswalk Particulates'!$D:$D,0))</f>
        <v>OC</v>
      </c>
      <c r="H511" s="45">
        <f t="shared" si="7"/>
        <v>8164672.3698415151</v>
      </c>
    </row>
    <row r="512" spans="1:8" s="31" customFormat="1">
      <c r="A512" t="s">
        <v>2480</v>
      </c>
      <c r="B512" t="s">
        <v>2518</v>
      </c>
      <c r="C512" t="s">
        <v>2384</v>
      </c>
      <c r="D512">
        <v>9</v>
      </c>
      <c r="E512" t="s">
        <v>2407</v>
      </c>
      <c r="F512" s="34" t="str">
        <f>INDEX('Crosswalk Particulates'!$B:$B,MATCH('2017 EPA Data'!A512,'Crosswalk Particulates'!$A:$A,0))</f>
        <v>process-other-industry</v>
      </c>
      <c r="G512" s="38" t="str">
        <f>INDEX('Crosswalk Particulates'!$E:$E,MATCH('2017 EPA Data'!$B512,'Crosswalk Particulates'!$D:$D,0))</f>
        <v>OC</v>
      </c>
      <c r="H512" s="45">
        <f t="shared" si="7"/>
        <v>8164672.3698415151</v>
      </c>
    </row>
    <row r="513" spans="1:8" s="31" customFormat="1">
      <c r="A513" t="s">
        <v>2607</v>
      </c>
      <c r="B513" t="s">
        <v>2514</v>
      </c>
      <c r="C513" t="s">
        <v>2384</v>
      </c>
      <c r="D513">
        <v>8</v>
      </c>
      <c r="E513" t="s">
        <v>2407</v>
      </c>
      <c r="F513" s="34" t="str">
        <f>INDEX('Crosswalk Particulates'!$B:$B,MATCH('2017 EPA Data'!A513,'Crosswalk Particulates'!$A:$A,0))</f>
        <v>Residential Buildings Sector</v>
      </c>
      <c r="G513" s="38">
        <f>INDEX('Crosswalk Particulates'!$E:$E,MATCH('2017 EPA Data'!$B513,'Crosswalk Particulates'!$D:$D,0))</f>
        <v>0</v>
      </c>
      <c r="H513" s="45">
        <f t="shared" si="7"/>
        <v>7257486.5509702358</v>
      </c>
    </row>
    <row r="514" spans="1:8" s="31" customFormat="1">
      <c r="A514" t="s">
        <v>2539</v>
      </c>
      <c r="B514" t="s">
        <v>2600</v>
      </c>
      <c r="C514" t="s">
        <v>2384</v>
      </c>
      <c r="D514">
        <v>8</v>
      </c>
      <c r="E514" t="s">
        <v>2407</v>
      </c>
      <c r="F514" s="34" t="str">
        <f>INDEX('Crosswalk Particulates'!$B:$B,MATCH('2017 EPA Data'!A514,'Crosswalk Particulates'!$A:$A,0))</f>
        <v>Commercial Buildings Sector</v>
      </c>
      <c r="G514" s="38" t="str">
        <f>INDEX('Crosswalk Particulates'!$E:$E,MATCH('2017 EPA Data'!$B514,'Crosswalk Particulates'!$D:$D,0))</f>
        <v>BC</v>
      </c>
      <c r="H514" s="45">
        <f t="shared" si="7"/>
        <v>7257486.5509702358</v>
      </c>
    </row>
    <row r="515" spans="1:8" s="31" customFormat="1">
      <c r="A515" t="s">
        <v>2438</v>
      </c>
      <c r="B515" t="s">
        <v>2518</v>
      </c>
      <c r="C515" t="s">
        <v>2384</v>
      </c>
      <c r="D515">
        <v>6</v>
      </c>
      <c r="E515" t="s">
        <v>2407</v>
      </c>
      <c r="F515" s="34" t="str">
        <f>INDEX('Crosswalk Particulates'!$B:$B,MATCH('2017 EPA Data'!A515,'Crosswalk Particulates'!$A:$A,0))</f>
        <v>process-other-industry</v>
      </c>
      <c r="G515" s="38" t="str">
        <f>INDEX('Crosswalk Particulates'!$E:$E,MATCH('2017 EPA Data'!$B515,'Crosswalk Particulates'!$D:$D,0))</f>
        <v>OC</v>
      </c>
      <c r="H515" s="45">
        <f t="shared" si="7"/>
        <v>5443114.9132276773</v>
      </c>
    </row>
    <row r="516" spans="1:8" s="31" customFormat="1">
      <c r="A516" t="s">
        <v>2607</v>
      </c>
      <c r="B516" t="s">
        <v>2490</v>
      </c>
      <c r="C516" t="s">
        <v>2442</v>
      </c>
      <c r="D516">
        <v>6</v>
      </c>
      <c r="E516" t="s">
        <v>2407</v>
      </c>
      <c r="F516" s="34" t="str">
        <f>INDEX('Crosswalk Particulates'!$B:$B,MATCH('2017 EPA Data'!A516,'Crosswalk Particulates'!$A:$A,0))</f>
        <v>Residential Buildings Sector</v>
      </c>
      <c r="G516" s="38">
        <f>INDEX('Crosswalk Particulates'!$E:$E,MATCH('2017 EPA Data'!$B516,'Crosswalk Particulates'!$D:$D,0))</f>
        <v>0</v>
      </c>
      <c r="H516" s="45">
        <f t="shared" ref="H516:H579" si="8">IF(E516="TON",D516/metricton_to_shortton,0)*10^6</f>
        <v>5443114.9132276773</v>
      </c>
    </row>
    <row r="517" spans="1:8" s="31" customFormat="1">
      <c r="A517" t="s">
        <v>2539</v>
      </c>
      <c r="B517" t="s">
        <v>2518</v>
      </c>
      <c r="C517" t="s">
        <v>2384</v>
      </c>
      <c r="D517">
        <v>6</v>
      </c>
      <c r="E517" t="s">
        <v>2407</v>
      </c>
      <c r="F517" s="34" t="str">
        <f>INDEX('Crosswalk Particulates'!$B:$B,MATCH('2017 EPA Data'!A517,'Crosswalk Particulates'!$A:$A,0))</f>
        <v>Commercial Buildings Sector</v>
      </c>
      <c r="G517" s="38" t="str">
        <f>INDEX('Crosswalk Particulates'!$E:$E,MATCH('2017 EPA Data'!$B517,'Crosswalk Particulates'!$D:$D,0))</f>
        <v>OC</v>
      </c>
      <c r="H517" s="45">
        <f t="shared" si="8"/>
        <v>5443114.9132276773</v>
      </c>
    </row>
    <row r="518" spans="1:8" s="31" customFormat="1">
      <c r="A518" t="s">
        <v>2457</v>
      </c>
      <c r="B518" t="s">
        <v>2500</v>
      </c>
      <c r="C518" t="s">
        <v>2442</v>
      </c>
      <c r="D518">
        <v>5</v>
      </c>
      <c r="E518" t="s">
        <v>2407</v>
      </c>
      <c r="F518" s="34" t="str">
        <f>INDEX('Crosswalk Particulates'!$B:$B,MATCH('2017 EPA Data'!A518,'Crosswalk Particulates'!$A:$A,0))</f>
        <v>process-other-industry</v>
      </c>
      <c r="G518" s="38" t="str">
        <f>INDEX('Crosswalk Particulates'!$E:$E,MATCH('2017 EPA Data'!$B518,'Crosswalk Particulates'!$D:$D,0))</f>
        <v>SOx</v>
      </c>
      <c r="H518" s="45">
        <f t="shared" si="8"/>
        <v>4535929.0943563981</v>
      </c>
    </row>
    <row r="519" spans="1:8" s="31" customFormat="1">
      <c r="A519" t="s">
        <v>2431</v>
      </c>
      <c r="B519" t="s">
        <v>2475</v>
      </c>
      <c r="C519" t="s">
        <v>2442</v>
      </c>
      <c r="D519">
        <v>5</v>
      </c>
      <c r="E519" t="s">
        <v>2407</v>
      </c>
      <c r="F519" s="34" t="str">
        <f>INDEX('Crosswalk Particulates'!$B:$B,MATCH('2017 EPA Data'!A519,'Crosswalk Particulates'!$A:$A,0))</f>
        <v>process-other-industry</v>
      </c>
      <c r="G519" s="38" t="str">
        <f>INDEX('Crosswalk Particulates'!$E:$E,MATCH('2017 EPA Data'!$B519,'Crosswalk Particulates'!$D:$D,0))</f>
        <v>PM10</v>
      </c>
      <c r="H519" s="45">
        <f t="shared" si="8"/>
        <v>4535929.0943563981</v>
      </c>
    </row>
    <row r="520" spans="1:8" s="31" customFormat="1">
      <c r="A520" t="s">
        <v>2437</v>
      </c>
      <c r="B520" t="s">
        <v>2445</v>
      </c>
      <c r="C520" t="s">
        <v>2442</v>
      </c>
      <c r="D520">
        <v>4</v>
      </c>
      <c r="E520" t="s">
        <v>2407</v>
      </c>
      <c r="F520" s="34" t="str">
        <f>INDEX('Crosswalk Particulates'!$B:$B,MATCH('2017 EPA Data'!A520,'Crosswalk Particulates'!$A:$A,0))</f>
        <v>process-agriculture-industry</v>
      </c>
      <c r="G520" s="38" t="str">
        <f>INDEX('Crosswalk Particulates'!$E:$E,MATCH('2017 EPA Data'!$B520,'Crosswalk Particulates'!$D:$D,0))</f>
        <v>CO</v>
      </c>
      <c r="H520" s="45">
        <f t="shared" si="8"/>
        <v>3628743.2754851179</v>
      </c>
    </row>
    <row r="521" spans="1:8" s="31" customFormat="1">
      <c r="A521" t="s">
        <v>2438</v>
      </c>
      <c r="B521" t="s">
        <v>2445</v>
      </c>
      <c r="C521" t="s">
        <v>2442</v>
      </c>
      <c r="D521">
        <v>4</v>
      </c>
      <c r="E521" t="s">
        <v>2407</v>
      </c>
      <c r="F521" s="34" t="str">
        <f>INDEX('Crosswalk Particulates'!$B:$B,MATCH('2017 EPA Data'!A521,'Crosswalk Particulates'!$A:$A,0))</f>
        <v>process-other-industry</v>
      </c>
      <c r="G521" s="38" t="str">
        <f>INDEX('Crosswalk Particulates'!$E:$E,MATCH('2017 EPA Data'!$B521,'Crosswalk Particulates'!$D:$D,0))</f>
        <v>CO</v>
      </c>
      <c r="H521" s="45">
        <f t="shared" si="8"/>
        <v>3628743.2754851179</v>
      </c>
    </row>
    <row r="522" spans="1:8" s="31" customFormat="1">
      <c r="A522" t="s">
        <v>2457</v>
      </c>
      <c r="B522" t="s">
        <v>2494</v>
      </c>
      <c r="C522" t="s">
        <v>2442</v>
      </c>
      <c r="D522">
        <v>4</v>
      </c>
      <c r="E522" t="s">
        <v>2407</v>
      </c>
      <c r="F522" s="34" t="str">
        <f>INDEX('Crosswalk Particulates'!$B:$B,MATCH('2017 EPA Data'!A522,'Crosswalk Particulates'!$A:$A,0))</f>
        <v>process-other-industry</v>
      </c>
      <c r="G522" s="38" t="str">
        <f>INDEX('Crosswalk Particulates'!$E:$E,MATCH('2017 EPA Data'!$B522,'Crosswalk Particulates'!$D:$D,0))</f>
        <v>NOX</v>
      </c>
      <c r="H522" s="45">
        <f t="shared" si="8"/>
        <v>3628743.2754851179</v>
      </c>
    </row>
    <row r="523" spans="1:8" s="31" customFormat="1">
      <c r="A523" t="s">
        <v>2438</v>
      </c>
      <c r="B523" t="s">
        <v>2494</v>
      </c>
      <c r="C523" t="s">
        <v>2442</v>
      </c>
      <c r="D523">
        <v>4</v>
      </c>
      <c r="E523" t="s">
        <v>2407</v>
      </c>
      <c r="F523" s="34" t="str">
        <f>INDEX('Crosswalk Particulates'!$B:$B,MATCH('2017 EPA Data'!A523,'Crosswalk Particulates'!$A:$A,0))</f>
        <v>process-other-industry</v>
      </c>
      <c r="G523" s="38" t="str">
        <f>INDEX('Crosswalk Particulates'!$E:$E,MATCH('2017 EPA Data'!$B523,'Crosswalk Particulates'!$D:$D,0))</f>
        <v>NOX</v>
      </c>
      <c r="H523" s="45">
        <f t="shared" si="8"/>
        <v>3628743.2754851179</v>
      </c>
    </row>
    <row r="524" spans="1:8" s="31" customFormat="1">
      <c r="A524" t="s">
        <v>2457</v>
      </c>
      <c r="B524" t="s">
        <v>2445</v>
      </c>
      <c r="C524" t="s">
        <v>2442</v>
      </c>
      <c r="D524">
        <v>3</v>
      </c>
      <c r="E524" t="s">
        <v>2407</v>
      </c>
      <c r="F524" s="34" t="str">
        <f>INDEX('Crosswalk Particulates'!$B:$B,MATCH('2017 EPA Data'!A524,'Crosswalk Particulates'!$A:$A,0))</f>
        <v>process-other-industry</v>
      </c>
      <c r="G524" s="38" t="str">
        <f>INDEX('Crosswalk Particulates'!$E:$E,MATCH('2017 EPA Data'!$B524,'Crosswalk Particulates'!$D:$D,0))</f>
        <v>CO</v>
      </c>
      <c r="H524" s="45">
        <f t="shared" si="8"/>
        <v>2721557.4566138387</v>
      </c>
    </row>
    <row r="525" spans="1:8" s="31" customFormat="1">
      <c r="A525" t="s">
        <v>2437</v>
      </c>
      <c r="B525" t="s">
        <v>2494</v>
      </c>
      <c r="C525" t="s">
        <v>2442</v>
      </c>
      <c r="D525">
        <v>2</v>
      </c>
      <c r="E525" t="s">
        <v>2407</v>
      </c>
      <c r="F525" s="34" t="str">
        <f>INDEX('Crosswalk Particulates'!$B:$B,MATCH('2017 EPA Data'!A525,'Crosswalk Particulates'!$A:$A,0))</f>
        <v>process-agriculture-industry</v>
      </c>
      <c r="G525" s="38" t="str">
        <f>INDEX('Crosswalk Particulates'!$E:$E,MATCH('2017 EPA Data'!$B525,'Crosswalk Particulates'!$D:$D,0))</f>
        <v>NOX</v>
      </c>
      <c r="H525" s="45">
        <f t="shared" si="8"/>
        <v>1814371.637742559</v>
      </c>
    </row>
    <row r="526" spans="1:8" s="31" customFormat="1">
      <c r="A526" t="s">
        <v>2457</v>
      </c>
      <c r="B526" t="s">
        <v>2518</v>
      </c>
      <c r="C526" t="s">
        <v>2384</v>
      </c>
      <c r="D526">
        <v>2</v>
      </c>
      <c r="E526" t="s">
        <v>2407</v>
      </c>
      <c r="F526" s="34" t="str">
        <f>INDEX('Crosswalk Particulates'!$B:$B,MATCH('2017 EPA Data'!A526,'Crosswalk Particulates'!$A:$A,0))</f>
        <v>process-other-industry</v>
      </c>
      <c r="G526" s="38" t="str">
        <f>INDEX('Crosswalk Particulates'!$E:$E,MATCH('2017 EPA Data'!$B526,'Crosswalk Particulates'!$D:$D,0))</f>
        <v>OC</v>
      </c>
      <c r="H526" s="45">
        <f t="shared" si="8"/>
        <v>1814371.637742559</v>
      </c>
    </row>
    <row r="527" spans="1:8" s="31" customFormat="1">
      <c r="A527" t="s">
        <v>2431</v>
      </c>
      <c r="B527" t="s">
        <v>2514</v>
      </c>
      <c r="C527" t="s">
        <v>2384</v>
      </c>
      <c r="D527">
        <v>2</v>
      </c>
      <c r="E527" t="s">
        <v>2407</v>
      </c>
      <c r="F527" s="34" t="str">
        <f>INDEX('Crosswalk Particulates'!$B:$B,MATCH('2017 EPA Data'!A527,'Crosswalk Particulates'!$A:$A,0))</f>
        <v>process-other-industry</v>
      </c>
      <c r="G527" s="38">
        <f>INDEX('Crosswalk Particulates'!$E:$E,MATCH('2017 EPA Data'!$B527,'Crosswalk Particulates'!$D:$D,0))</f>
        <v>0</v>
      </c>
      <c r="H527" s="45">
        <f t="shared" si="8"/>
        <v>1814371.637742559</v>
      </c>
    </row>
    <row r="528" spans="1:8" s="31" customFormat="1">
      <c r="A528" t="s">
        <v>2431</v>
      </c>
      <c r="B528" t="s">
        <v>2495</v>
      </c>
      <c r="C528" t="s">
        <v>2442</v>
      </c>
      <c r="D528">
        <v>2</v>
      </c>
      <c r="E528" t="s">
        <v>2407</v>
      </c>
      <c r="F528" s="34" t="str">
        <f>INDEX('Crosswalk Particulates'!$B:$B,MATCH('2017 EPA Data'!A528,'Crosswalk Particulates'!$A:$A,0))</f>
        <v>process-other-industry</v>
      </c>
      <c r="G528" s="38" t="str">
        <f>INDEX('Crosswalk Particulates'!$E:$E,MATCH('2017 EPA Data'!$B528,'Crosswalk Particulates'!$D:$D,0))</f>
        <v>PM25</v>
      </c>
      <c r="H528" s="45">
        <f t="shared" si="8"/>
        <v>1814371.637742559</v>
      </c>
    </row>
    <row r="529" spans="1:8" s="31" customFormat="1">
      <c r="A529" t="s">
        <v>2607</v>
      </c>
      <c r="B529" t="s">
        <v>2600</v>
      </c>
      <c r="C529" t="s">
        <v>2384</v>
      </c>
      <c r="D529">
        <v>1</v>
      </c>
      <c r="E529" t="s">
        <v>2407</v>
      </c>
      <c r="F529" s="34" t="str">
        <f>INDEX('Crosswalk Particulates'!$B:$B,MATCH('2017 EPA Data'!A529,'Crosswalk Particulates'!$A:$A,0))</f>
        <v>Residential Buildings Sector</v>
      </c>
      <c r="G529" s="38" t="str">
        <f>INDEX('Crosswalk Particulates'!$E:$E,MATCH('2017 EPA Data'!$B529,'Crosswalk Particulates'!$D:$D,0))</f>
        <v>BC</v>
      </c>
      <c r="H529" s="45">
        <f t="shared" si="8"/>
        <v>907185.81887127948</v>
      </c>
    </row>
    <row r="530" spans="1:8" s="31" customFormat="1">
      <c r="A530" t="s">
        <v>2539</v>
      </c>
      <c r="B530" t="s">
        <v>2490</v>
      </c>
      <c r="C530" t="s">
        <v>2442</v>
      </c>
      <c r="D530">
        <v>1</v>
      </c>
      <c r="E530" t="s">
        <v>2407</v>
      </c>
      <c r="F530" s="34" t="str">
        <f>INDEX('Crosswalk Particulates'!$B:$B,MATCH('2017 EPA Data'!A530,'Crosswalk Particulates'!$A:$A,0))</f>
        <v>Commercial Buildings Sector</v>
      </c>
      <c r="G530" s="38">
        <f>INDEX('Crosswalk Particulates'!$E:$E,MATCH('2017 EPA Data'!$B530,'Crosswalk Particulates'!$D:$D,0))</f>
        <v>0</v>
      </c>
      <c r="H530" s="45">
        <f t="shared" si="8"/>
        <v>907185.81887127948</v>
      </c>
    </row>
    <row r="531" spans="1:8" s="31" customFormat="1">
      <c r="A531" t="s">
        <v>2440</v>
      </c>
      <c r="B531" t="s">
        <v>2500</v>
      </c>
      <c r="C531" t="s">
        <v>2442</v>
      </c>
      <c r="D531">
        <v>1</v>
      </c>
      <c r="E531" t="s">
        <v>2407</v>
      </c>
      <c r="F531" s="34" t="str">
        <f>INDEX('Crosswalk Particulates'!$B:$B,MATCH('2017 EPA Data'!A531,'Crosswalk Particulates'!$A:$A,0))</f>
        <v>process-other-industry</v>
      </c>
      <c r="G531" s="38" t="str">
        <f>INDEX('Crosswalk Particulates'!$E:$E,MATCH('2017 EPA Data'!$B531,'Crosswalk Particulates'!$D:$D,0))</f>
        <v>SOx</v>
      </c>
      <c r="H531" s="45">
        <f t="shared" si="8"/>
        <v>907185.81887127948</v>
      </c>
    </row>
    <row r="532" spans="1:8" s="31" customFormat="1">
      <c r="A532" t="s">
        <v>2503</v>
      </c>
      <c r="B532" t="s">
        <v>2445</v>
      </c>
      <c r="C532" t="s">
        <v>2442</v>
      </c>
      <c r="D532">
        <v>1</v>
      </c>
      <c r="E532" t="s">
        <v>2407</v>
      </c>
      <c r="F532" s="34" t="str">
        <f>INDEX('Crosswalk Particulates'!$B:$B,MATCH('2017 EPA Data'!A532,'Crosswalk Particulates'!$A:$A,0))</f>
        <v>Other-EPA</v>
      </c>
      <c r="G532" s="38" t="str">
        <f>INDEX('Crosswalk Particulates'!$E:$E,MATCH('2017 EPA Data'!$B532,'Crosswalk Particulates'!$D:$D,0))</f>
        <v>CO</v>
      </c>
      <c r="H532" s="45">
        <f t="shared" si="8"/>
        <v>907185.81887127948</v>
      </c>
    </row>
    <row r="533" spans="1:8" s="31" customFormat="1">
      <c r="A533" t="s">
        <v>2437</v>
      </c>
      <c r="B533" t="s">
        <v>2600</v>
      </c>
      <c r="C533" t="s">
        <v>2384</v>
      </c>
      <c r="D533">
        <v>1</v>
      </c>
      <c r="E533" t="s">
        <v>2407</v>
      </c>
      <c r="F533" s="34" t="str">
        <f>INDEX('Crosswalk Particulates'!$B:$B,MATCH('2017 EPA Data'!A533,'Crosswalk Particulates'!$A:$A,0))</f>
        <v>process-agriculture-industry</v>
      </c>
      <c r="G533" s="38" t="str">
        <f>INDEX('Crosswalk Particulates'!$E:$E,MATCH('2017 EPA Data'!$B533,'Crosswalk Particulates'!$D:$D,0))</f>
        <v>BC</v>
      </c>
      <c r="H533" s="45">
        <f t="shared" si="8"/>
        <v>907185.81887127948</v>
      </c>
    </row>
    <row r="534" spans="1:8" s="31" customFormat="1">
      <c r="A534" t="s">
        <v>2503</v>
      </c>
      <c r="B534" t="s">
        <v>2494</v>
      </c>
      <c r="C534" t="s">
        <v>2442</v>
      </c>
      <c r="D534">
        <v>0</v>
      </c>
      <c r="E534" t="s">
        <v>2407</v>
      </c>
      <c r="F534" s="34" t="str">
        <f>INDEX('Crosswalk Particulates'!$B:$B,MATCH('2017 EPA Data'!A534,'Crosswalk Particulates'!$A:$A,0))</f>
        <v>Other-EPA</v>
      </c>
      <c r="G534" s="38" t="str">
        <f>INDEX('Crosswalk Particulates'!$E:$E,MATCH('2017 EPA Data'!$B534,'Crosswalk Particulates'!$D:$D,0))</f>
        <v>NOX</v>
      </c>
      <c r="H534" s="45">
        <f t="shared" si="8"/>
        <v>0</v>
      </c>
    </row>
    <row r="535" spans="1:8" s="31" customFormat="1">
      <c r="A535" t="s">
        <v>2457</v>
      </c>
      <c r="B535" t="s">
        <v>2600</v>
      </c>
      <c r="C535" t="s">
        <v>2384</v>
      </c>
      <c r="D535">
        <v>0</v>
      </c>
      <c r="E535" t="s">
        <v>2407</v>
      </c>
      <c r="F535" s="34" t="str">
        <f>INDEX('Crosswalk Particulates'!$B:$B,MATCH('2017 EPA Data'!A535,'Crosswalk Particulates'!$A:$A,0))</f>
        <v>process-other-industry</v>
      </c>
      <c r="G535" s="38" t="str">
        <f>INDEX('Crosswalk Particulates'!$E:$E,MATCH('2017 EPA Data'!$B535,'Crosswalk Particulates'!$D:$D,0))</f>
        <v>BC</v>
      </c>
      <c r="H535" s="45">
        <f t="shared" si="8"/>
        <v>0</v>
      </c>
    </row>
    <row r="536" spans="1:8" s="31" customFormat="1">
      <c r="A536" t="s">
        <v>2503</v>
      </c>
      <c r="B536" t="s">
        <v>2600</v>
      </c>
      <c r="C536" t="s">
        <v>2384</v>
      </c>
      <c r="D536">
        <v>0</v>
      </c>
      <c r="E536" t="s">
        <v>2407</v>
      </c>
      <c r="F536" s="34" t="str">
        <f>INDEX('Crosswalk Particulates'!$B:$B,MATCH('2017 EPA Data'!A536,'Crosswalk Particulates'!$A:$A,0))</f>
        <v>Other-EPA</v>
      </c>
      <c r="G536" s="38" t="str">
        <f>INDEX('Crosswalk Particulates'!$E:$E,MATCH('2017 EPA Data'!$B536,'Crosswalk Particulates'!$D:$D,0))</f>
        <v>BC</v>
      </c>
      <c r="H536" s="45">
        <f t="shared" si="8"/>
        <v>0</v>
      </c>
    </row>
    <row r="537" spans="1:8" s="31" customFormat="1">
      <c r="A537" t="s">
        <v>2431</v>
      </c>
      <c r="B537" t="s">
        <v>2518</v>
      </c>
      <c r="C537" t="s">
        <v>2384</v>
      </c>
      <c r="D537">
        <v>0</v>
      </c>
      <c r="E537" t="s">
        <v>2407</v>
      </c>
      <c r="F537" s="34" t="str">
        <f>INDEX('Crosswalk Particulates'!$B:$B,MATCH('2017 EPA Data'!A537,'Crosswalk Particulates'!$A:$A,0))</f>
        <v>process-other-industry</v>
      </c>
      <c r="G537" s="38" t="str">
        <f>INDEX('Crosswalk Particulates'!$E:$E,MATCH('2017 EPA Data'!$B537,'Crosswalk Particulates'!$D:$D,0))</f>
        <v>OC</v>
      </c>
      <c r="H537" s="45">
        <f t="shared" si="8"/>
        <v>0</v>
      </c>
    </row>
    <row r="538" spans="1:8" s="31" customFormat="1">
      <c r="A538" t="s">
        <v>2440</v>
      </c>
      <c r="B538" t="s">
        <v>2600</v>
      </c>
      <c r="C538" t="s">
        <v>2384</v>
      </c>
      <c r="D538">
        <v>0</v>
      </c>
      <c r="E538" t="s">
        <v>2407</v>
      </c>
      <c r="F538" s="34" t="str">
        <f>INDEX('Crosswalk Particulates'!$B:$B,MATCH('2017 EPA Data'!A538,'Crosswalk Particulates'!$A:$A,0))</f>
        <v>process-other-industry</v>
      </c>
      <c r="G538" s="38" t="str">
        <f>INDEX('Crosswalk Particulates'!$E:$E,MATCH('2017 EPA Data'!$B538,'Crosswalk Particulates'!$D:$D,0))</f>
        <v>BC</v>
      </c>
      <c r="H538" s="45">
        <f t="shared" si="8"/>
        <v>0</v>
      </c>
    </row>
    <row r="539" spans="1:8" s="31" customFormat="1">
      <c r="A539" t="s">
        <v>2480</v>
      </c>
      <c r="B539" t="s">
        <v>2600</v>
      </c>
      <c r="C539" t="s">
        <v>2384</v>
      </c>
      <c r="D539">
        <v>0</v>
      </c>
      <c r="E539" t="s">
        <v>2407</v>
      </c>
      <c r="F539" s="34" t="str">
        <f>INDEX('Crosswalk Particulates'!$B:$B,MATCH('2017 EPA Data'!A539,'Crosswalk Particulates'!$A:$A,0))</f>
        <v>process-other-industry</v>
      </c>
      <c r="G539" s="38" t="str">
        <f>INDEX('Crosswalk Particulates'!$E:$E,MATCH('2017 EPA Data'!$B539,'Crosswalk Particulates'!$D:$D,0))</f>
        <v>BC</v>
      </c>
      <c r="H539" s="45">
        <f t="shared" si="8"/>
        <v>0</v>
      </c>
    </row>
    <row r="540" spans="1:8" s="31" customFormat="1">
      <c r="A540" t="s">
        <v>2431</v>
      </c>
      <c r="B540" t="s">
        <v>2500</v>
      </c>
      <c r="C540" t="s">
        <v>2442</v>
      </c>
      <c r="D540">
        <v>0</v>
      </c>
      <c r="E540" t="s">
        <v>2407</v>
      </c>
      <c r="F540" s="34" t="str">
        <f>INDEX('Crosswalk Particulates'!$B:$B,MATCH('2017 EPA Data'!A540,'Crosswalk Particulates'!$A:$A,0))</f>
        <v>process-other-industry</v>
      </c>
      <c r="G540" s="38" t="str">
        <f>INDEX('Crosswalk Particulates'!$E:$E,MATCH('2017 EPA Data'!$B540,'Crosswalk Particulates'!$D:$D,0))</f>
        <v>SOx</v>
      </c>
      <c r="H540" s="45">
        <f t="shared" si="8"/>
        <v>0</v>
      </c>
    </row>
    <row r="541" spans="1:8" s="31" customFormat="1">
      <c r="A541" t="s">
        <v>2470</v>
      </c>
      <c r="B541" t="s">
        <v>2490</v>
      </c>
      <c r="C541" t="s">
        <v>2442</v>
      </c>
      <c r="D541">
        <v>0</v>
      </c>
      <c r="E541" t="s">
        <v>2407</v>
      </c>
      <c r="F541" s="34" t="str">
        <f>INDEX('Crosswalk Particulates'!$B:$B,MATCH('2017 EPA Data'!A541,'Crosswalk Particulates'!$A:$A,0))</f>
        <v>process-other-industry</v>
      </c>
      <c r="G541" s="38">
        <f>INDEX('Crosswalk Particulates'!$E:$E,MATCH('2017 EPA Data'!$B541,'Crosswalk Particulates'!$D:$D,0))</f>
        <v>0</v>
      </c>
      <c r="H541" s="45">
        <f t="shared" si="8"/>
        <v>0</v>
      </c>
    </row>
    <row r="542" spans="1:8" s="31" customFormat="1">
      <c r="A542" t="s">
        <v>2457</v>
      </c>
      <c r="B542" t="s">
        <v>2490</v>
      </c>
      <c r="C542" t="s">
        <v>2442</v>
      </c>
      <c r="D542">
        <v>0</v>
      </c>
      <c r="E542" t="s">
        <v>2407</v>
      </c>
      <c r="F542" s="34" t="str">
        <f>INDEX('Crosswalk Particulates'!$B:$B,MATCH('2017 EPA Data'!A542,'Crosswalk Particulates'!$A:$A,0))</f>
        <v>process-other-industry</v>
      </c>
      <c r="G542" s="38">
        <f>INDEX('Crosswalk Particulates'!$E:$E,MATCH('2017 EPA Data'!$B542,'Crosswalk Particulates'!$D:$D,0))</f>
        <v>0</v>
      </c>
      <c r="H542" s="45">
        <f t="shared" si="8"/>
        <v>0</v>
      </c>
    </row>
    <row r="543" spans="1:8" s="31" customFormat="1">
      <c r="A543" t="s">
        <v>2431</v>
      </c>
      <c r="B543" t="s">
        <v>2600</v>
      </c>
      <c r="C543" t="s">
        <v>2384</v>
      </c>
      <c r="D543">
        <v>0</v>
      </c>
      <c r="E543" t="s">
        <v>2407</v>
      </c>
      <c r="F543" s="34" t="str">
        <f>INDEX('Crosswalk Particulates'!$B:$B,MATCH('2017 EPA Data'!A543,'Crosswalk Particulates'!$A:$A,0))</f>
        <v>process-other-industry</v>
      </c>
      <c r="G543" s="38" t="str">
        <f>INDEX('Crosswalk Particulates'!$E:$E,MATCH('2017 EPA Data'!$B543,'Crosswalk Particulates'!$D:$D,0))</f>
        <v>BC</v>
      </c>
      <c r="H543" s="45">
        <f t="shared" si="8"/>
        <v>0</v>
      </c>
    </row>
    <row r="544" spans="1:8" s="31" customFormat="1">
      <c r="A544" t="s">
        <v>2503</v>
      </c>
      <c r="B544" t="s">
        <v>2490</v>
      </c>
      <c r="C544" t="s">
        <v>2442</v>
      </c>
      <c r="D544">
        <v>0</v>
      </c>
      <c r="E544" t="s">
        <v>2407</v>
      </c>
      <c r="F544" s="34" t="str">
        <f>INDEX('Crosswalk Particulates'!$B:$B,MATCH('2017 EPA Data'!A544,'Crosswalk Particulates'!$A:$A,0))</f>
        <v>Other-EPA</v>
      </c>
      <c r="G544" s="38">
        <f>INDEX('Crosswalk Particulates'!$E:$E,MATCH('2017 EPA Data'!$B544,'Crosswalk Particulates'!$D:$D,0))</f>
        <v>0</v>
      </c>
      <c r="H544" s="45">
        <f t="shared" si="8"/>
        <v>0</v>
      </c>
    </row>
    <row r="545" spans="1:8" s="31" customFormat="1">
      <c r="A545" t="s">
        <v>2431</v>
      </c>
      <c r="B545" t="s">
        <v>2490</v>
      </c>
      <c r="C545" t="s">
        <v>2442</v>
      </c>
      <c r="D545">
        <v>0</v>
      </c>
      <c r="E545" t="s">
        <v>2407</v>
      </c>
      <c r="F545" s="34" t="str">
        <f>INDEX('Crosswalk Particulates'!$B:$B,MATCH('2017 EPA Data'!A545,'Crosswalk Particulates'!$A:$A,0))</f>
        <v>process-other-industry</v>
      </c>
      <c r="G545" s="38">
        <f>INDEX('Crosswalk Particulates'!$E:$E,MATCH('2017 EPA Data'!$B545,'Crosswalk Particulates'!$D:$D,0))</f>
        <v>0</v>
      </c>
      <c r="H545" s="45">
        <f t="shared" si="8"/>
        <v>0</v>
      </c>
    </row>
    <row r="546" spans="1:8" s="31" customFormat="1">
      <c r="A546" t="s">
        <v>2438</v>
      </c>
      <c r="B546" t="s">
        <v>2600</v>
      </c>
      <c r="C546" t="s">
        <v>2384</v>
      </c>
      <c r="D546">
        <v>0</v>
      </c>
      <c r="E546" t="s">
        <v>2407</v>
      </c>
      <c r="F546" s="34" t="str">
        <f>INDEX('Crosswalk Particulates'!$B:$B,MATCH('2017 EPA Data'!A546,'Crosswalk Particulates'!$A:$A,0))</f>
        <v>process-other-industry</v>
      </c>
      <c r="G546" s="38" t="str">
        <f>INDEX('Crosswalk Particulates'!$E:$E,MATCH('2017 EPA Data'!$B546,'Crosswalk Particulates'!$D:$D,0))</f>
        <v>BC</v>
      </c>
      <c r="H546" s="45">
        <f t="shared" si="8"/>
        <v>0</v>
      </c>
    </row>
    <row r="547" spans="1:8" s="31" customFormat="1">
      <c r="A547" t="s">
        <v>2438</v>
      </c>
      <c r="B547" t="s">
        <v>2500</v>
      </c>
      <c r="C547" t="s">
        <v>2442</v>
      </c>
      <c r="D547">
        <v>0</v>
      </c>
      <c r="E547" t="s">
        <v>2407</v>
      </c>
      <c r="F547" s="34" t="str">
        <f>INDEX('Crosswalk Particulates'!$B:$B,MATCH('2017 EPA Data'!A547,'Crosswalk Particulates'!$A:$A,0))</f>
        <v>process-other-industry</v>
      </c>
      <c r="G547" s="38" t="str">
        <f>INDEX('Crosswalk Particulates'!$E:$E,MATCH('2017 EPA Data'!$B547,'Crosswalk Particulates'!$D:$D,0))</f>
        <v>SOx</v>
      </c>
      <c r="H547" s="45">
        <f t="shared" si="8"/>
        <v>0</v>
      </c>
    </row>
    <row r="548" spans="1:8" s="31" customFormat="1">
      <c r="A548" t="s">
        <v>2437</v>
      </c>
      <c r="B548" t="s">
        <v>2500</v>
      </c>
      <c r="C548" t="s">
        <v>2442</v>
      </c>
      <c r="D548">
        <v>0</v>
      </c>
      <c r="E548" t="s">
        <v>2407</v>
      </c>
      <c r="F548" s="34" t="str">
        <f>INDEX('Crosswalk Particulates'!$B:$B,MATCH('2017 EPA Data'!A548,'Crosswalk Particulates'!$A:$A,0))</f>
        <v>process-agriculture-industry</v>
      </c>
      <c r="G548" s="38" t="str">
        <f>INDEX('Crosswalk Particulates'!$E:$E,MATCH('2017 EPA Data'!$B548,'Crosswalk Particulates'!$D:$D,0))</f>
        <v>SOx</v>
      </c>
      <c r="H548" s="45">
        <f t="shared" si="8"/>
        <v>0</v>
      </c>
    </row>
    <row r="549" spans="1:8" s="31" customFormat="1">
      <c r="A549" t="s">
        <v>2503</v>
      </c>
      <c r="B549" t="s">
        <v>2500</v>
      </c>
      <c r="C549" t="s">
        <v>2442</v>
      </c>
      <c r="D549">
        <v>0</v>
      </c>
      <c r="E549" t="s">
        <v>2407</v>
      </c>
      <c r="F549" s="34" t="str">
        <f>INDEX('Crosswalk Particulates'!$B:$B,MATCH('2017 EPA Data'!A549,'Crosswalk Particulates'!$A:$A,0))</f>
        <v>Other-EPA</v>
      </c>
      <c r="G549" s="38" t="str">
        <f>INDEX('Crosswalk Particulates'!$E:$E,MATCH('2017 EPA Data'!$B549,'Crosswalk Particulates'!$D:$D,0))</f>
        <v>SOx</v>
      </c>
      <c r="H549" s="45">
        <f t="shared" si="8"/>
        <v>0</v>
      </c>
    </row>
  </sheetData>
  <autoFilter ref="A3:H5846" xr:uid="{00000000-0009-0000-0000-000026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2865</v>
      </c>
      <c r="B1" s="12" t="s">
        <v>2866</v>
      </c>
      <c r="D1" s="36" t="s">
        <v>2399</v>
      </c>
      <c r="E1" s="37" t="s">
        <v>2868</v>
      </c>
    </row>
    <row r="2" spans="1:5">
      <c r="A2" s="31" t="s">
        <v>2403</v>
      </c>
      <c r="B2" t="s">
        <v>2867</v>
      </c>
      <c r="D2" s="31" t="s">
        <v>2404</v>
      </c>
    </row>
    <row r="3" spans="1:5">
      <c r="A3" s="31" t="s">
        <v>2405</v>
      </c>
      <c r="B3" t="s">
        <v>3268</v>
      </c>
      <c r="D3" s="31" t="s">
        <v>2406</v>
      </c>
    </row>
    <row r="4" spans="1:5">
      <c r="A4" s="31" t="s">
        <v>2408</v>
      </c>
      <c r="B4" t="s">
        <v>1994</v>
      </c>
      <c r="D4" s="31" t="s">
        <v>2409</v>
      </c>
    </row>
    <row r="5" spans="1:5">
      <c r="A5" s="31" t="s">
        <v>2411</v>
      </c>
      <c r="B5" t="s">
        <v>2867</v>
      </c>
      <c r="D5" s="31" t="s">
        <v>2410</v>
      </c>
    </row>
    <row r="6" spans="1:5">
      <c r="A6" s="31" t="s">
        <v>2412</v>
      </c>
      <c r="B6" t="s">
        <v>1994</v>
      </c>
      <c r="D6" s="31" t="s">
        <v>2413</v>
      </c>
    </row>
    <row r="7" spans="1:5">
      <c r="A7" s="31" t="s">
        <v>2414</v>
      </c>
      <c r="B7" t="s">
        <v>2867</v>
      </c>
      <c r="D7" s="31" t="s">
        <v>2416</v>
      </c>
    </row>
    <row r="8" spans="1:5">
      <c r="A8" s="31" t="s">
        <v>2415</v>
      </c>
      <c r="B8" t="s">
        <v>3268</v>
      </c>
      <c r="D8" s="31" t="s">
        <v>2418</v>
      </c>
    </row>
    <row r="9" spans="1:5">
      <c r="A9" s="31" t="s">
        <v>2417</v>
      </c>
      <c r="B9" t="s">
        <v>2867</v>
      </c>
      <c r="D9" s="31" t="s">
        <v>2420</v>
      </c>
    </row>
    <row r="10" spans="1:5">
      <c r="A10" s="31" t="s">
        <v>2419</v>
      </c>
      <c r="B10" t="s">
        <v>2867</v>
      </c>
      <c r="D10" s="31" t="s">
        <v>2421</v>
      </c>
    </row>
    <row r="11" spans="1:5">
      <c r="A11" s="31" t="s">
        <v>2423</v>
      </c>
      <c r="B11" t="s">
        <v>3268</v>
      </c>
      <c r="D11" s="31" t="s">
        <v>2422</v>
      </c>
    </row>
    <row r="12" spans="1:5">
      <c r="A12" s="31" t="s">
        <v>2426</v>
      </c>
      <c r="B12" t="s">
        <v>1994</v>
      </c>
      <c r="D12" s="31" t="s">
        <v>2424</v>
      </c>
    </row>
    <row r="13" spans="1:5">
      <c r="A13" s="31" t="s">
        <v>2427</v>
      </c>
      <c r="B13" t="s">
        <v>3269</v>
      </c>
      <c r="D13" s="31" t="s">
        <v>2425</v>
      </c>
    </row>
    <row r="14" spans="1:5">
      <c r="A14" s="31" t="s">
        <v>2430</v>
      </c>
      <c r="B14" t="s">
        <v>1994</v>
      </c>
      <c r="D14" s="31" t="s">
        <v>2428</v>
      </c>
    </row>
    <row r="15" spans="1:5">
      <c r="A15" s="31" t="s">
        <v>2431</v>
      </c>
      <c r="B15" t="s">
        <v>3268</v>
      </c>
      <c r="D15" s="31" t="s">
        <v>2429</v>
      </c>
    </row>
    <row r="16" spans="1:5">
      <c r="A16" s="31" t="s">
        <v>2432</v>
      </c>
      <c r="B16" t="s">
        <v>3268</v>
      </c>
      <c r="D16" s="31" t="s">
        <v>2433</v>
      </c>
    </row>
    <row r="17" spans="1:5">
      <c r="A17" s="31" t="s">
        <v>2434</v>
      </c>
      <c r="B17" t="s">
        <v>2859</v>
      </c>
      <c r="D17" s="31" t="s">
        <v>2441</v>
      </c>
      <c r="E17" t="s">
        <v>1705</v>
      </c>
    </row>
    <row r="18" spans="1:5">
      <c r="A18" s="31" t="s">
        <v>2435</v>
      </c>
      <c r="B18" t="s">
        <v>3268</v>
      </c>
      <c r="D18" s="31" t="s">
        <v>2443</v>
      </c>
    </row>
    <row r="19" spans="1:5">
      <c r="A19" s="31" t="s">
        <v>2436</v>
      </c>
      <c r="B19" t="s">
        <v>3270</v>
      </c>
      <c r="D19" s="31" t="s">
        <v>2445</v>
      </c>
      <c r="E19" t="s">
        <v>1706</v>
      </c>
    </row>
    <row r="20" spans="1:5">
      <c r="A20" s="31" t="s">
        <v>2437</v>
      </c>
      <c r="B20" t="s">
        <v>3279</v>
      </c>
      <c r="D20" s="31" t="s">
        <v>2446</v>
      </c>
    </row>
    <row r="21" spans="1:5">
      <c r="A21" s="31" t="s">
        <v>2438</v>
      </c>
      <c r="B21" t="s">
        <v>3268</v>
      </c>
      <c r="D21" s="31" t="s">
        <v>2447</v>
      </c>
    </row>
    <row r="22" spans="1:5">
      <c r="A22" s="31" t="s">
        <v>2439</v>
      </c>
      <c r="B22" t="s">
        <v>1994</v>
      </c>
      <c r="D22" s="31" t="s">
        <v>2449</v>
      </c>
    </row>
    <row r="23" spans="1:5">
      <c r="A23" s="31" t="s">
        <v>2440</v>
      </c>
      <c r="B23" t="s">
        <v>3268</v>
      </c>
      <c r="D23" s="31" t="s">
        <v>2451</v>
      </c>
    </row>
    <row r="24" spans="1:5">
      <c r="A24" s="31" t="s">
        <v>2444</v>
      </c>
      <c r="B24" t="s">
        <v>3271</v>
      </c>
      <c r="D24" s="31" t="s">
        <v>2452</v>
      </c>
    </row>
    <row r="25" spans="1:5">
      <c r="A25" s="31" t="s">
        <v>2448</v>
      </c>
      <c r="B25" t="s">
        <v>2867</v>
      </c>
      <c r="D25" s="31" t="s">
        <v>2453</v>
      </c>
    </row>
    <row r="26" spans="1:5">
      <c r="A26" s="31" t="s">
        <v>2450</v>
      </c>
      <c r="B26" t="s">
        <v>1995</v>
      </c>
      <c r="D26" s="31" t="s">
        <v>2455</v>
      </c>
    </row>
    <row r="27" spans="1:5">
      <c r="A27" s="31" t="s">
        <v>2454</v>
      </c>
      <c r="B27" t="s">
        <v>1994</v>
      </c>
      <c r="D27" s="31" t="s">
        <v>2456</v>
      </c>
    </row>
    <row r="28" spans="1:5">
      <c r="A28" s="31" t="s">
        <v>2457</v>
      </c>
      <c r="B28" t="s">
        <v>3268</v>
      </c>
      <c r="D28" s="31" t="s">
        <v>2458</v>
      </c>
    </row>
    <row r="29" spans="1:5">
      <c r="A29" s="31" t="s">
        <v>2463</v>
      </c>
      <c r="B29" t="s">
        <v>3272</v>
      </c>
      <c r="D29" s="31" t="s">
        <v>2459</v>
      </c>
    </row>
    <row r="30" spans="1:5">
      <c r="A30" s="31" t="s">
        <v>2466</v>
      </c>
      <c r="B30" t="s">
        <v>1995</v>
      </c>
      <c r="D30" s="31" t="s">
        <v>2460</v>
      </c>
    </row>
    <row r="31" spans="1:5">
      <c r="A31" s="31" t="s">
        <v>2467</v>
      </c>
      <c r="B31" t="s">
        <v>2860</v>
      </c>
      <c r="D31" s="31" t="s">
        <v>2461</v>
      </c>
    </row>
    <row r="32" spans="1:5">
      <c r="A32" s="31" t="s">
        <v>2469</v>
      </c>
      <c r="B32" t="s">
        <v>1995</v>
      </c>
      <c r="D32" s="31" t="s">
        <v>2462</v>
      </c>
    </row>
    <row r="33" spans="1:5">
      <c r="A33" s="31" t="s">
        <v>2470</v>
      </c>
      <c r="B33" t="s">
        <v>3268</v>
      </c>
      <c r="D33" s="31" t="s">
        <v>2464</v>
      </c>
    </row>
    <row r="34" spans="1:5">
      <c r="A34" s="31" t="s">
        <v>2471</v>
      </c>
      <c r="B34" t="s">
        <v>3268</v>
      </c>
      <c r="D34" s="31" t="s">
        <v>2465</v>
      </c>
    </row>
    <row r="35" spans="1:5">
      <c r="A35" s="31" t="s">
        <v>2474</v>
      </c>
      <c r="B35" t="s">
        <v>2867</v>
      </c>
      <c r="D35" s="31" t="s">
        <v>2468</v>
      </c>
    </row>
    <row r="36" spans="1:5">
      <c r="A36" s="31" t="s">
        <v>2476</v>
      </c>
      <c r="B36" t="s">
        <v>2867</v>
      </c>
      <c r="D36" s="31" t="s">
        <v>2472</v>
      </c>
    </row>
    <row r="37" spans="1:5">
      <c r="A37" s="31" t="s">
        <v>2477</v>
      </c>
      <c r="B37" t="s">
        <v>3269</v>
      </c>
      <c r="D37" s="31" t="s">
        <v>2473</v>
      </c>
    </row>
    <row r="38" spans="1:5">
      <c r="A38" s="31" t="s">
        <v>2480</v>
      </c>
      <c r="B38" t="s">
        <v>3268</v>
      </c>
      <c r="D38" s="31" t="s">
        <v>2475</v>
      </c>
      <c r="E38" t="s">
        <v>1708</v>
      </c>
    </row>
    <row r="39" spans="1:5">
      <c r="A39" s="31" t="s">
        <v>2481</v>
      </c>
      <c r="B39" t="s">
        <v>3273</v>
      </c>
      <c r="D39" s="31" t="s">
        <v>2478</v>
      </c>
    </row>
    <row r="40" spans="1:5">
      <c r="A40" s="31" t="s">
        <v>2484</v>
      </c>
      <c r="B40" t="s">
        <v>2867</v>
      </c>
      <c r="D40" s="31" t="s">
        <v>2479</v>
      </c>
    </row>
    <row r="41" spans="1:5">
      <c r="A41" s="31" t="s">
        <v>2485</v>
      </c>
      <c r="B41" t="s">
        <v>3274</v>
      </c>
      <c r="D41" s="31" t="s">
        <v>2482</v>
      </c>
      <c r="E41" t="s">
        <v>1713</v>
      </c>
    </row>
    <row r="42" spans="1:5">
      <c r="A42" s="31" t="s">
        <v>2486</v>
      </c>
      <c r="B42" t="s">
        <v>2860</v>
      </c>
      <c r="D42" s="31" t="s">
        <v>2483</v>
      </c>
    </row>
    <row r="43" spans="1:5">
      <c r="A43" s="31" t="s">
        <v>2487</v>
      </c>
      <c r="B43" t="s">
        <v>3268</v>
      </c>
      <c r="D43" s="31" t="s">
        <v>2489</v>
      </c>
    </row>
    <row r="44" spans="1:5">
      <c r="A44" s="31" t="s">
        <v>2488</v>
      </c>
      <c r="B44" t="s">
        <v>1994</v>
      </c>
      <c r="D44" s="31" t="s">
        <v>2490</v>
      </c>
    </row>
    <row r="45" spans="1:5">
      <c r="A45" s="31" t="s">
        <v>2492</v>
      </c>
      <c r="B45" t="s">
        <v>3275</v>
      </c>
      <c r="D45" s="31" t="s">
        <v>2491</v>
      </c>
    </row>
    <row r="46" spans="1:5">
      <c r="A46" s="31" t="s">
        <v>2493</v>
      </c>
      <c r="B46" t="s">
        <v>1995</v>
      </c>
      <c r="D46" s="31" t="s">
        <v>2494</v>
      </c>
      <c r="E46" t="s">
        <v>2869</v>
      </c>
    </row>
    <row r="47" spans="1:5">
      <c r="A47" s="31" t="s">
        <v>2503</v>
      </c>
      <c r="B47" t="s">
        <v>2867</v>
      </c>
      <c r="D47" s="30" t="s">
        <v>2495</v>
      </c>
      <c r="E47" t="s">
        <v>1709</v>
      </c>
    </row>
    <row r="48" spans="1:5">
      <c r="A48" s="31" t="s">
        <v>2504</v>
      </c>
      <c r="B48" t="s">
        <v>3276</v>
      </c>
      <c r="D48" s="31" t="s">
        <v>2496</v>
      </c>
    </row>
    <row r="49" spans="1:5">
      <c r="A49" s="31" t="s">
        <v>2508</v>
      </c>
      <c r="B49" t="s">
        <v>3279</v>
      </c>
      <c r="D49" s="31" t="s">
        <v>2497</v>
      </c>
    </row>
    <row r="50" spans="1:5">
      <c r="A50" s="31" t="s">
        <v>2511</v>
      </c>
      <c r="B50" t="s">
        <v>2867</v>
      </c>
      <c r="D50" s="31" t="s">
        <v>2498</v>
      </c>
    </row>
    <row r="51" spans="1:5">
      <c r="A51" s="31" t="s">
        <v>2513</v>
      </c>
      <c r="B51" t="s">
        <v>3277</v>
      </c>
      <c r="D51" s="31" t="s">
        <v>2499</v>
      </c>
    </row>
    <row r="52" spans="1:5">
      <c r="A52" s="31" t="s">
        <v>2515</v>
      </c>
      <c r="B52" t="s">
        <v>2859</v>
      </c>
      <c r="D52" s="31" t="s">
        <v>2500</v>
      </c>
      <c r="E52" t="s">
        <v>1710</v>
      </c>
    </row>
    <row r="53" spans="1:5">
      <c r="A53" s="31" t="s">
        <v>2516</v>
      </c>
      <c r="B53" t="s">
        <v>3267</v>
      </c>
      <c r="D53" s="31" t="s">
        <v>2501</v>
      </c>
    </row>
    <row r="54" spans="1:5">
      <c r="A54" s="31" t="s">
        <v>2531</v>
      </c>
      <c r="B54" t="s">
        <v>3278</v>
      </c>
      <c r="D54" s="31" t="s">
        <v>2502</v>
      </c>
    </row>
    <row r="55" spans="1:5">
      <c r="A55" s="31" t="s">
        <v>2533</v>
      </c>
      <c r="B55" t="s">
        <v>1995</v>
      </c>
      <c r="D55" s="31" t="s">
        <v>2505</v>
      </c>
    </row>
    <row r="56" spans="1:5">
      <c r="A56" s="31" t="s">
        <v>2539</v>
      </c>
      <c r="B56" t="s">
        <v>2860</v>
      </c>
      <c r="D56" s="31" t="s">
        <v>2506</v>
      </c>
    </row>
    <row r="57" spans="1:5">
      <c r="A57" s="31" t="s">
        <v>2548</v>
      </c>
      <c r="B57" t="s">
        <v>2860</v>
      </c>
      <c r="D57" s="31" t="s">
        <v>2507</v>
      </c>
    </row>
    <row r="58" spans="1:5">
      <c r="A58" s="31" t="s">
        <v>2549</v>
      </c>
      <c r="B58" t="s">
        <v>2860</v>
      </c>
      <c r="D58" s="31" t="s">
        <v>2509</v>
      </c>
    </row>
    <row r="59" spans="1:5">
      <c r="A59" s="31" t="s">
        <v>2553</v>
      </c>
      <c r="B59" t="s">
        <v>2860</v>
      </c>
      <c r="D59" s="31" t="s">
        <v>2510</v>
      </c>
    </row>
    <row r="60" spans="1:5">
      <c r="A60" s="31" t="s">
        <v>2576</v>
      </c>
      <c r="B60" t="s">
        <v>2859</v>
      </c>
      <c r="D60" s="31" t="s">
        <v>2512</v>
      </c>
    </row>
    <row r="61" spans="1:5">
      <c r="A61" s="31" t="s">
        <v>2607</v>
      </c>
      <c r="B61" t="s">
        <v>2859</v>
      </c>
      <c r="D61" s="30" t="s">
        <v>2514</v>
      </c>
    </row>
    <row r="62" spans="1:5">
      <c r="D62" s="31" t="s">
        <v>2517</v>
      </c>
    </row>
    <row r="63" spans="1:5">
      <c r="D63" s="30" t="s">
        <v>2518</v>
      </c>
      <c r="E63" t="s">
        <v>1712</v>
      </c>
    </row>
    <row r="64" spans="1:5">
      <c r="D64" s="31" t="s">
        <v>2519</v>
      </c>
    </row>
    <row r="65" spans="4:4">
      <c r="D65" s="31" t="s">
        <v>2520</v>
      </c>
    </row>
    <row r="66" spans="4:4">
      <c r="D66" s="31" t="s">
        <v>2521</v>
      </c>
    </row>
    <row r="67" spans="4:4">
      <c r="D67" s="31" t="s">
        <v>2522</v>
      </c>
    </row>
    <row r="68" spans="4:4">
      <c r="D68" s="31" t="s">
        <v>2523</v>
      </c>
    </row>
    <row r="69" spans="4:4">
      <c r="D69" s="31" t="s">
        <v>2524</v>
      </c>
    </row>
    <row r="70" spans="4:4">
      <c r="D70" s="31" t="s">
        <v>2525</v>
      </c>
    </row>
    <row r="71" spans="4:4">
      <c r="D71" s="31" t="s">
        <v>2526</v>
      </c>
    </row>
    <row r="72" spans="4:4">
      <c r="D72" s="31" t="s">
        <v>2527</v>
      </c>
    </row>
    <row r="73" spans="4:4">
      <c r="D73" s="31" t="s">
        <v>2528</v>
      </c>
    </row>
    <row r="74" spans="4:4">
      <c r="D74" s="31" t="s">
        <v>2529</v>
      </c>
    </row>
    <row r="75" spans="4:4">
      <c r="D75" s="31" t="s">
        <v>2530</v>
      </c>
    </row>
    <row r="76" spans="4:4">
      <c r="D76" s="31" t="s">
        <v>2532</v>
      </c>
    </row>
    <row r="77" spans="4:4">
      <c r="D77" s="31" t="s">
        <v>2534</v>
      </c>
    </row>
    <row r="78" spans="4:4">
      <c r="D78" s="31" t="s">
        <v>2535</v>
      </c>
    </row>
    <row r="79" spans="4:4">
      <c r="D79" s="31" t="s">
        <v>2536</v>
      </c>
    </row>
    <row r="80" spans="4:4">
      <c r="D80" s="31" t="s">
        <v>2537</v>
      </c>
    </row>
    <row r="81" spans="4:4">
      <c r="D81" s="31" t="s">
        <v>2538</v>
      </c>
    </row>
    <row r="82" spans="4:4">
      <c r="D82" s="31" t="s">
        <v>2540</v>
      </c>
    </row>
    <row r="83" spans="4:4">
      <c r="D83" s="31" t="s">
        <v>2541</v>
      </c>
    </row>
    <row r="84" spans="4:4">
      <c r="D84" s="31" t="s">
        <v>2542</v>
      </c>
    </row>
    <row r="85" spans="4:4">
      <c r="D85" s="31" t="s">
        <v>2543</v>
      </c>
    </row>
    <row r="86" spans="4:4">
      <c r="D86" s="31" t="s">
        <v>2544</v>
      </c>
    </row>
    <row r="87" spans="4:4">
      <c r="D87" s="31" t="s">
        <v>2545</v>
      </c>
    </row>
    <row r="88" spans="4:4">
      <c r="D88" s="31" t="s">
        <v>2546</v>
      </c>
    </row>
    <row r="89" spans="4:4">
      <c r="D89" s="31" t="s">
        <v>2547</v>
      </c>
    </row>
    <row r="90" spans="4:4">
      <c r="D90" s="31" t="s">
        <v>2550</v>
      </c>
    </row>
    <row r="91" spans="4:4">
      <c r="D91" s="31" t="s">
        <v>2551</v>
      </c>
    </row>
    <row r="92" spans="4:4">
      <c r="D92" s="31" t="s">
        <v>2552</v>
      </c>
    </row>
    <row r="93" spans="4:4">
      <c r="D93" s="31" t="s">
        <v>2554</v>
      </c>
    </row>
    <row r="94" spans="4:4">
      <c r="D94" s="31" t="s">
        <v>2555</v>
      </c>
    </row>
    <row r="95" spans="4:4">
      <c r="D95" s="31" t="s">
        <v>2556</v>
      </c>
    </row>
    <row r="96" spans="4:4">
      <c r="D96" s="31" t="s">
        <v>2557</v>
      </c>
    </row>
    <row r="97" spans="4:4">
      <c r="D97" s="31" t="s">
        <v>2558</v>
      </c>
    </row>
    <row r="98" spans="4:4">
      <c r="D98" s="31" t="s">
        <v>2559</v>
      </c>
    </row>
    <row r="99" spans="4:4">
      <c r="D99" s="31" t="s">
        <v>2560</v>
      </c>
    </row>
    <row r="100" spans="4:4">
      <c r="D100" s="31" t="s">
        <v>2561</v>
      </c>
    </row>
    <row r="101" spans="4:4">
      <c r="D101" s="31" t="s">
        <v>2562</v>
      </c>
    </row>
    <row r="102" spans="4:4">
      <c r="D102" s="31" t="s">
        <v>2563</v>
      </c>
    </row>
    <row r="103" spans="4:4">
      <c r="D103" s="31" t="s">
        <v>2564</v>
      </c>
    </row>
    <row r="104" spans="4:4">
      <c r="D104" s="31" t="s">
        <v>2565</v>
      </c>
    </row>
    <row r="105" spans="4:4">
      <c r="D105" s="31" t="s">
        <v>2566</v>
      </c>
    </row>
    <row r="106" spans="4:4">
      <c r="D106" s="31" t="s">
        <v>2567</v>
      </c>
    </row>
    <row r="107" spans="4:4">
      <c r="D107" s="31" t="s">
        <v>2568</v>
      </c>
    </row>
    <row r="108" spans="4:4">
      <c r="D108" s="31" t="s">
        <v>2569</v>
      </c>
    </row>
    <row r="109" spans="4:4">
      <c r="D109" s="31" t="s">
        <v>2570</v>
      </c>
    </row>
    <row r="110" spans="4:4">
      <c r="D110" s="31" t="s">
        <v>2571</v>
      </c>
    </row>
    <row r="111" spans="4:4">
      <c r="D111" s="31" t="s">
        <v>2572</v>
      </c>
    </row>
    <row r="112" spans="4:4">
      <c r="D112" s="31" t="s">
        <v>2573</v>
      </c>
    </row>
    <row r="113" spans="4:5">
      <c r="D113" s="31" t="s">
        <v>2574</v>
      </c>
    </row>
    <row r="114" spans="4:5">
      <c r="D114" s="31" t="s">
        <v>2575</v>
      </c>
    </row>
    <row r="115" spans="4:5">
      <c r="D115" s="31" t="s">
        <v>2577</v>
      </c>
    </row>
    <row r="116" spans="4:5">
      <c r="D116" s="31" t="s">
        <v>2578</v>
      </c>
    </row>
    <row r="117" spans="4:5">
      <c r="D117" s="31" t="s">
        <v>2579</v>
      </c>
    </row>
    <row r="118" spans="4:5">
      <c r="D118" s="31" t="s">
        <v>2580</v>
      </c>
    </row>
    <row r="119" spans="4:5">
      <c r="D119" s="31" t="s">
        <v>2581</v>
      </c>
    </row>
    <row r="120" spans="4:5">
      <c r="D120" s="31" t="s">
        <v>2582</v>
      </c>
      <c r="E120" t="s">
        <v>1714</v>
      </c>
    </row>
    <row r="121" spans="4:5">
      <c r="D121" s="31" t="s">
        <v>2583</v>
      </c>
    </row>
    <row r="122" spans="4:5">
      <c r="D122" s="31" t="s">
        <v>2584</v>
      </c>
    </row>
    <row r="123" spans="4:5">
      <c r="D123" s="31" t="s">
        <v>2585</v>
      </c>
    </row>
    <row r="124" spans="4:5">
      <c r="D124" s="31" t="s">
        <v>2586</v>
      </c>
    </row>
    <row r="125" spans="4:5">
      <c r="D125" s="31" t="s">
        <v>2587</v>
      </c>
    </row>
    <row r="126" spans="4:5">
      <c r="D126" s="31" t="s">
        <v>2588</v>
      </c>
    </row>
    <row r="127" spans="4:5">
      <c r="D127" s="31" t="s">
        <v>2589</v>
      </c>
    </row>
    <row r="128" spans="4:5">
      <c r="D128" s="31" t="s">
        <v>2590</v>
      </c>
    </row>
    <row r="129" spans="4:5">
      <c r="D129" s="31" t="s">
        <v>2591</v>
      </c>
    </row>
    <row r="130" spans="4:5">
      <c r="D130" s="31" t="s">
        <v>2592</v>
      </c>
    </row>
    <row r="131" spans="4:5">
      <c r="D131" s="31" t="s">
        <v>2593</v>
      </c>
    </row>
    <row r="132" spans="4:5">
      <c r="D132" s="31" t="s">
        <v>2594</v>
      </c>
    </row>
    <row r="133" spans="4:5">
      <c r="D133" s="31" t="s">
        <v>2595</v>
      </c>
    </row>
    <row r="134" spans="4:5">
      <c r="D134" s="31" t="s">
        <v>2596</v>
      </c>
    </row>
    <row r="135" spans="4:5">
      <c r="D135" s="31" t="s">
        <v>2597</v>
      </c>
    </row>
    <row r="136" spans="4:5">
      <c r="D136" s="31" t="s">
        <v>2598</v>
      </c>
    </row>
    <row r="137" spans="4:5">
      <c r="D137" s="31" t="s">
        <v>2599</v>
      </c>
    </row>
    <row r="138" spans="4:5">
      <c r="D138" s="30" t="s">
        <v>2600</v>
      </c>
      <c r="E138" t="s">
        <v>1711</v>
      </c>
    </row>
    <row r="139" spans="4:5">
      <c r="D139" s="31" t="s">
        <v>2601</v>
      </c>
    </row>
    <row r="140" spans="4:5">
      <c r="D140" s="31" t="s">
        <v>2602</v>
      </c>
    </row>
    <row r="141" spans="4:5">
      <c r="D141" s="31" t="s">
        <v>2603</v>
      </c>
    </row>
    <row r="142" spans="4:5">
      <c r="D142" s="31" t="s">
        <v>2604</v>
      </c>
    </row>
    <row r="143" spans="4:5">
      <c r="D143" s="31" t="s">
        <v>2605</v>
      </c>
    </row>
    <row r="144" spans="4:5">
      <c r="D144" s="31" t="s">
        <v>2606</v>
      </c>
    </row>
    <row r="145" spans="4:4">
      <c r="D145" s="31" t="s">
        <v>2608</v>
      </c>
    </row>
    <row r="146" spans="4:4">
      <c r="D146" s="31" t="s">
        <v>2609</v>
      </c>
    </row>
    <row r="147" spans="4:4">
      <c r="D147" s="31" t="s">
        <v>2610</v>
      </c>
    </row>
    <row r="148" spans="4:4">
      <c r="D148" s="31" t="s">
        <v>2611</v>
      </c>
    </row>
    <row r="149" spans="4:4">
      <c r="D149" s="31" t="s">
        <v>2612</v>
      </c>
    </row>
    <row r="150" spans="4:4">
      <c r="D150" s="31" t="s">
        <v>2613</v>
      </c>
    </row>
    <row r="151" spans="4:4">
      <c r="D151" s="31" t="s">
        <v>2614</v>
      </c>
    </row>
    <row r="152" spans="4:4">
      <c r="D152" s="31" t="s">
        <v>2615</v>
      </c>
    </row>
    <row r="153" spans="4:4">
      <c r="D153" s="30" t="s">
        <v>2616</v>
      </c>
    </row>
    <row r="154" spans="4:4">
      <c r="D154" s="31" t="s">
        <v>2617</v>
      </c>
    </row>
    <row r="155" spans="4:4">
      <c r="D155" s="31" t="s">
        <v>2618</v>
      </c>
    </row>
    <row r="156" spans="4:4">
      <c r="D156" s="31" t="s">
        <v>2619</v>
      </c>
    </row>
    <row r="157" spans="4:4">
      <c r="D157" s="31" t="s">
        <v>2620</v>
      </c>
    </row>
    <row r="158" spans="4:4">
      <c r="D158" s="31" t="s">
        <v>2621</v>
      </c>
    </row>
    <row r="159" spans="4:4">
      <c r="D159" s="31" t="s">
        <v>2622</v>
      </c>
    </row>
    <row r="160" spans="4:4">
      <c r="D160" s="31" t="s">
        <v>2623</v>
      </c>
    </row>
    <row r="161" spans="4:4">
      <c r="D161" s="31" t="s">
        <v>2624</v>
      </c>
    </row>
    <row r="162" spans="4:4">
      <c r="D162" s="31" t="s">
        <v>2625</v>
      </c>
    </row>
    <row r="163" spans="4:4">
      <c r="D163" s="31" t="s">
        <v>2626</v>
      </c>
    </row>
    <row r="164" spans="4:4">
      <c r="D164" s="31" t="s">
        <v>2627</v>
      </c>
    </row>
    <row r="165" spans="4:4">
      <c r="D165" s="31" t="s">
        <v>2628</v>
      </c>
    </row>
    <row r="166" spans="4:4">
      <c r="D166" s="31" t="s">
        <v>2629</v>
      </c>
    </row>
    <row r="167" spans="4:4">
      <c r="D167" s="31" t="s">
        <v>2630</v>
      </c>
    </row>
    <row r="168" spans="4:4">
      <c r="D168" s="31" t="s">
        <v>2631</v>
      </c>
    </row>
    <row r="169" spans="4:4">
      <c r="D169" s="31" t="s">
        <v>2632</v>
      </c>
    </row>
    <row r="170" spans="4:4">
      <c r="D170" s="31" t="s">
        <v>2633</v>
      </c>
    </row>
    <row r="171" spans="4:4">
      <c r="D171" s="31" t="s">
        <v>2634</v>
      </c>
    </row>
    <row r="172" spans="4:4">
      <c r="D172" s="31" t="s">
        <v>2635</v>
      </c>
    </row>
    <row r="173" spans="4:4">
      <c r="D173" s="31" t="s">
        <v>2636</v>
      </c>
    </row>
    <row r="174" spans="4:4">
      <c r="D174" s="30" t="s">
        <v>2637</v>
      </c>
    </row>
    <row r="175" spans="4:4">
      <c r="D175" s="31" t="s">
        <v>2638</v>
      </c>
    </row>
    <row r="176" spans="4:4">
      <c r="D176" s="31" t="s">
        <v>2639</v>
      </c>
    </row>
    <row r="177" spans="4:4">
      <c r="D177" s="31" t="s">
        <v>2640</v>
      </c>
    </row>
    <row r="178" spans="4:4">
      <c r="D178" s="31" t="s">
        <v>2641</v>
      </c>
    </row>
    <row r="179" spans="4:4">
      <c r="D179" s="31" t="s">
        <v>2642</v>
      </c>
    </row>
    <row r="180" spans="4:4">
      <c r="D180" s="31" t="s">
        <v>2643</v>
      </c>
    </row>
    <row r="181" spans="4:4">
      <c r="D181" s="31" t="s">
        <v>2644</v>
      </c>
    </row>
    <row r="182" spans="4:4">
      <c r="D182" s="31" t="s">
        <v>2645</v>
      </c>
    </row>
    <row r="183" spans="4:4">
      <c r="D183" s="31" t="s">
        <v>2646</v>
      </c>
    </row>
    <row r="184" spans="4:4">
      <c r="D184" s="31" t="s">
        <v>2647</v>
      </c>
    </row>
    <row r="185" spans="4:4">
      <c r="D185" s="31" t="s">
        <v>2648</v>
      </c>
    </row>
    <row r="186" spans="4:4">
      <c r="D186" s="31" t="s">
        <v>2649</v>
      </c>
    </row>
    <row r="187" spans="4:4">
      <c r="D187" s="31" t="s">
        <v>2650</v>
      </c>
    </row>
    <row r="188" spans="4:4">
      <c r="D188" s="31" t="s">
        <v>2651</v>
      </c>
    </row>
    <row r="189" spans="4:4">
      <c r="D189" s="31" t="s">
        <v>2652</v>
      </c>
    </row>
    <row r="190" spans="4:4">
      <c r="D190" s="31" t="s">
        <v>2653</v>
      </c>
    </row>
    <row r="191" spans="4:4">
      <c r="D191" s="31" t="s">
        <v>2654</v>
      </c>
    </row>
    <row r="192" spans="4:4">
      <c r="D192" s="31" t="s">
        <v>2655</v>
      </c>
    </row>
    <row r="193" spans="4:4">
      <c r="D193" s="31" t="s">
        <v>2656</v>
      </c>
    </row>
    <row r="194" spans="4:4">
      <c r="D194" s="31" t="s">
        <v>2657</v>
      </c>
    </row>
    <row r="195" spans="4:4">
      <c r="D195" s="31" t="s">
        <v>2658</v>
      </c>
    </row>
    <row r="196" spans="4:4">
      <c r="D196" s="31" t="s">
        <v>2659</v>
      </c>
    </row>
    <row r="197" spans="4:4">
      <c r="D197" s="31" t="s">
        <v>2660</v>
      </c>
    </row>
    <row r="198" spans="4:4">
      <c r="D198" s="31" t="s">
        <v>2661</v>
      </c>
    </row>
    <row r="199" spans="4:4">
      <c r="D199" s="31" t="s">
        <v>2662</v>
      </c>
    </row>
    <row r="200" spans="4:4">
      <c r="D200" s="31" t="s">
        <v>2663</v>
      </c>
    </row>
    <row r="201" spans="4:4">
      <c r="D201" s="31" t="s">
        <v>2664</v>
      </c>
    </row>
    <row r="202" spans="4:4">
      <c r="D202" s="31" t="s">
        <v>2665</v>
      </c>
    </row>
    <row r="203" spans="4:4">
      <c r="D203" s="31" t="s">
        <v>2666</v>
      </c>
    </row>
    <row r="204" spans="4:4">
      <c r="D204" s="31" t="s">
        <v>2667</v>
      </c>
    </row>
    <row r="205" spans="4:4">
      <c r="D205" s="31" t="s">
        <v>2668</v>
      </c>
    </row>
    <row r="206" spans="4:4">
      <c r="D206" s="31" t="s">
        <v>2669</v>
      </c>
    </row>
    <row r="207" spans="4:4">
      <c r="D207" s="31" t="s">
        <v>2670</v>
      </c>
    </row>
    <row r="208" spans="4:4">
      <c r="D208" s="31" t="s">
        <v>2671</v>
      </c>
    </row>
    <row r="209" spans="4:4">
      <c r="D209" s="31" t="s">
        <v>2672</v>
      </c>
    </row>
    <row r="210" spans="4:4">
      <c r="D210" s="31" t="s">
        <v>2673</v>
      </c>
    </row>
    <row r="211" spans="4:4">
      <c r="D211" s="31" t="s">
        <v>2674</v>
      </c>
    </row>
    <row r="212" spans="4:4">
      <c r="D212" s="31" t="s">
        <v>2675</v>
      </c>
    </row>
    <row r="213" spans="4:4">
      <c r="D213" s="31" t="s">
        <v>2676</v>
      </c>
    </row>
    <row r="214" spans="4:4">
      <c r="D214" s="31" t="s">
        <v>2677</v>
      </c>
    </row>
    <row r="215" spans="4:4">
      <c r="D215" s="31" t="s">
        <v>2678</v>
      </c>
    </row>
    <row r="216" spans="4:4">
      <c r="D216" s="31" t="s">
        <v>2679</v>
      </c>
    </row>
    <row r="217" spans="4:4">
      <c r="D217" s="31" t="s">
        <v>2680</v>
      </c>
    </row>
    <row r="218" spans="4:4">
      <c r="D218" s="31" t="s">
        <v>2681</v>
      </c>
    </row>
    <row r="219" spans="4:4">
      <c r="D219" s="31" t="s">
        <v>2682</v>
      </c>
    </row>
    <row r="220" spans="4:4">
      <c r="D220" s="31" t="s">
        <v>2683</v>
      </c>
    </row>
    <row r="221" spans="4:4">
      <c r="D221" s="31" t="s">
        <v>2684</v>
      </c>
    </row>
    <row r="222" spans="4:4">
      <c r="D222" s="31" t="s">
        <v>2685</v>
      </c>
    </row>
    <row r="223" spans="4:4">
      <c r="D223" s="31" t="s">
        <v>2686</v>
      </c>
    </row>
    <row r="224" spans="4:4">
      <c r="D224" s="31" t="s">
        <v>2687</v>
      </c>
    </row>
    <row r="225" spans="4:4">
      <c r="D225" s="31" t="s">
        <v>2688</v>
      </c>
    </row>
    <row r="226" spans="4:4">
      <c r="D226" s="31" t="s">
        <v>2689</v>
      </c>
    </row>
    <row r="227" spans="4:4">
      <c r="D227" s="31" t="s">
        <v>2690</v>
      </c>
    </row>
    <row r="228" spans="4:4">
      <c r="D228" s="31" t="s">
        <v>2691</v>
      </c>
    </row>
    <row r="229" spans="4:4">
      <c r="D229" s="31" t="s">
        <v>2692</v>
      </c>
    </row>
    <row r="230" spans="4:4">
      <c r="D230" s="31" t="s">
        <v>2693</v>
      </c>
    </row>
    <row r="231" spans="4:4">
      <c r="D231" s="31" t="s">
        <v>2694</v>
      </c>
    </row>
    <row r="232" spans="4:4">
      <c r="D232" s="31" t="s">
        <v>2695</v>
      </c>
    </row>
    <row r="233" spans="4:4">
      <c r="D233" s="31" t="s">
        <v>2696</v>
      </c>
    </row>
    <row r="234" spans="4:4">
      <c r="D234" s="31" t="s">
        <v>2697</v>
      </c>
    </row>
    <row r="235" spans="4:4">
      <c r="D235" s="31" t="s">
        <v>2698</v>
      </c>
    </row>
    <row r="236" spans="4:4">
      <c r="D236" s="31" t="s">
        <v>2699</v>
      </c>
    </row>
    <row r="237" spans="4:4">
      <c r="D237" s="31" t="s">
        <v>2700</v>
      </c>
    </row>
    <row r="238" spans="4:4">
      <c r="D238" s="31" t="s">
        <v>2701</v>
      </c>
    </row>
    <row r="239" spans="4:4">
      <c r="D239" s="31" t="s">
        <v>2702</v>
      </c>
    </row>
    <row r="240" spans="4:4">
      <c r="D240" s="31" t="s">
        <v>2703</v>
      </c>
    </row>
    <row r="241" spans="4:4">
      <c r="D241" s="31" t="s">
        <v>2704</v>
      </c>
    </row>
    <row r="242" spans="4:4">
      <c r="D242" s="31" t="s">
        <v>2705</v>
      </c>
    </row>
    <row r="243" spans="4:4">
      <c r="D243" s="31" t="s">
        <v>2706</v>
      </c>
    </row>
    <row r="244" spans="4:4">
      <c r="D244" s="31" t="s">
        <v>2707</v>
      </c>
    </row>
    <row r="245" spans="4:4">
      <c r="D245" s="31" t="s">
        <v>2708</v>
      </c>
    </row>
    <row r="246" spans="4:4">
      <c r="D246" s="31" t="s">
        <v>2709</v>
      </c>
    </row>
    <row r="247" spans="4:4">
      <c r="D247" s="31" t="s">
        <v>2710</v>
      </c>
    </row>
    <row r="248" spans="4:4">
      <c r="D248" s="31" t="s">
        <v>2711</v>
      </c>
    </row>
    <row r="249" spans="4:4">
      <c r="D249" s="31" t="s">
        <v>2712</v>
      </c>
    </row>
    <row r="250" spans="4:4">
      <c r="D250" s="31" t="s">
        <v>2713</v>
      </c>
    </row>
    <row r="251" spans="4:4">
      <c r="D251" s="31" t="s">
        <v>2714</v>
      </c>
    </row>
    <row r="252" spans="4:4">
      <c r="D252" s="31" t="s">
        <v>2715</v>
      </c>
    </row>
    <row r="253" spans="4:4">
      <c r="D253" s="31" t="s">
        <v>2716</v>
      </c>
    </row>
    <row r="254" spans="4:4">
      <c r="D254" s="31" t="s">
        <v>2717</v>
      </c>
    </row>
    <row r="255" spans="4:4">
      <c r="D255" s="31" t="s">
        <v>2718</v>
      </c>
    </row>
    <row r="256" spans="4:4">
      <c r="D256" s="31" t="s">
        <v>2719</v>
      </c>
    </row>
    <row r="257" spans="4:4">
      <c r="D257" s="31" t="s">
        <v>2720</v>
      </c>
    </row>
    <row r="258" spans="4:4">
      <c r="D258" s="31" t="s">
        <v>2721</v>
      </c>
    </row>
    <row r="259" spans="4:4">
      <c r="D259" s="31" t="s">
        <v>2722</v>
      </c>
    </row>
    <row r="260" spans="4:4">
      <c r="D260" s="31" t="s">
        <v>2723</v>
      </c>
    </row>
    <row r="261" spans="4:4">
      <c r="D261" s="31" t="s">
        <v>2724</v>
      </c>
    </row>
    <row r="262" spans="4:4">
      <c r="D262" s="31" t="s">
        <v>2725</v>
      </c>
    </row>
    <row r="263" spans="4:4">
      <c r="D263" s="31" t="s">
        <v>2726</v>
      </c>
    </row>
    <row r="264" spans="4:4">
      <c r="D264" s="31" t="s">
        <v>2727</v>
      </c>
    </row>
    <row r="265" spans="4:4">
      <c r="D265" s="31" t="s">
        <v>2728</v>
      </c>
    </row>
    <row r="266" spans="4:4">
      <c r="D266" s="31" t="s">
        <v>2729</v>
      </c>
    </row>
    <row r="267" spans="4:4">
      <c r="D267" s="31" t="s">
        <v>2730</v>
      </c>
    </row>
    <row r="268" spans="4:4">
      <c r="D268" s="31" t="s">
        <v>2731</v>
      </c>
    </row>
    <row r="269" spans="4:4">
      <c r="D269" s="31" t="s">
        <v>2732</v>
      </c>
    </row>
    <row r="270" spans="4:4">
      <c r="D270" s="31" t="s">
        <v>2733</v>
      </c>
    </row>
    <row r="271" spans="4:4">
      <c r="D271" s="31" t="s">
        <v>2734</v>
      </c>
    </row>
    <row r="272" spans="4:4">
      <c r="D272" s="31" t="s">
        <v>2735</v>
      </c>
    </row>
    <row r="273" spans="4:4">
      <c r="D273" s="31" t="s">
        <v>2736</v>
      </c>
    </row>
    <row r="274" spans="4:4">
      <c r="D274" s="31" t="s">
        <v>2737</v>
      </c>
    </row>
    <row r="275" spans="4:4">
      <c r="D275" s="31" t="s">
        <v>2738</v>
      </c>
    </row>
    <row r="276" spans="4:4">
      <c r="D276" s="31" t="s">
        <v>2739</v>
      </c>
    </row>
    <row r="277" spans="4:4">
      <c r="D277" s="31" t="s">
        <v>2740</v>
      </c>
    </row>
    <row r="278" spans="4:4">
      <c r="D278" s="31" t="s">
        <v>2741</v>
      </c>
    </row>
    <row r="279" spans="4:4">
      <c r="D279" s="31" t="s">
        <v>2742</v>
      </c>
    </row>
    <row r="280" spans="4:4">
      <c r="D280" s="31" t="s">
        <v>2743</v>
      </c>
    </row>
    <row r="281" spans="4:4">
      <c r="D281" s="31" t="s">
        <v>2744</v>
      </c>
    </row>
    <row r="282" spans="4:4">
      <c r="D282" s="31" t="s">
        <v>2745</v>
      </c>
    </row>
    <row r="283" spans="4:4">
      <c r="D283" s="31" t="s">
        <v>2746</v>
      </c>
    </row>
    <row r="284" spans="4:4">
      <c r="D284" s="31" t="s">
        <v>2747</v>
      </c>
    </row>
    <row r="285" spans="4:4">
      <c r="D285" s="31" t="s">
        <v>2748</v>
      </c>
    </row>
    <row r="286" spans="4:4">
      <c r="D286" s="31" t="s">
        <v>2749</v>
      </c>
    </row>
    <row r="287" spans="4:4">
      <c r="D287" s="31" t="s">
        <v>2750</v>
      </c>
    </row>
    <row r="288" spans="4:4">
      <c r="D288" s="31" t="s">
        <v>2751</v>
      </c>
    </row>
    <row r="289" spans="4:4">
      <c r="D289" s="31" t="s">
        <v>2752</v>
      </c>
    </row>
    <row r="290" spans="4:4">
      <c r="D290" s="31" t="s">
        <v>2753</v>
      </c>
    </row>
    <row r="291" spans="4:4">
      <c r="D291" s="31" t="s">
        <v>2754</v>
      </c>
    </row>
    <row r="292" spans="4:4">
      <c r="D292" s="31" t="s">
        <v>2755</v>
      </c>
    </row>
    <row r="293" spans="4:4">
      <c r="D293" s="31" t="s">
        <v>2756</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0" customWidth="1"/>
    <col min="2" max="2" width="36.42578125" style="40" customWidth="1"/>
    <col min="3" max="3" width="18.85546875" style="40" customWidth="1"/>
    <col min="4" max="4" width="40.42578125" style="40" customWidth="1"/>
    <col min="5" max="5" width="20.28515625" style="40" customWidth="1"/>
    <col min="6" max="6" width="24.7109375" style="38" customWidth="1"/>
    <col min="7" max="16384" width="9.140625" style="40"/>
  </cols>
  <sheetData>
    <row r="1" spans="1:6">
      <c r="A1" s="40" t="s">
        <v>2397</v>
      </c>
    </row>
    <row r="2" spans="1:6">
      <c r="A2" s="41" t="s">
        <v>2872</v>
      </c>
      <c r="B2" s="41" t="s">
        <v>2399</v>
      </c>
      <c r="C2" s="41" t="s">
        <v>2400</v>
      </c>
      <c r="D2" s="41" t="s">
        <v>2401</v>
      </c>
      <c r="E2" s="41" t="s">
        <v>2402</v>
      </c>
      <c r="F2" s="39" t="s">
        <v>2871</v>
      </c>
    </row>
    <row r="3" spans="1:6">
      <c r="A3" s="40" t="s">
        <v>2873</v>
      </c>
      <c r="B3" s="40" t="s">
        <v>2445</v>
      </c>
      <c r="C3" s="40" t="s">
        <v>2442</v>
      </c>
      <c r="D3" s="40">
        <v>28676225.394305445</v>
      </c>
      <c r="E3" s="40" t="s">
        <v>2407</v>
      </c>
      <c r="F3" s="38" t="str">
        <f>INDEX('Crosswalk Particulates'!$E:$E,MATCH(B3,'Crosswalk Particulates'!$D:$D,0))</f>
        <v>CO</v>
      </c>
    </row>
    <row r="4" spans="1:6">
      <c r="A4" s="40" t="s">
        <v>2874</v>
      </c>
      <c r="B4" s="40" t="s">
        <v>2441</v>
      </c>
      <c r="C4" s="40" t="s">
        <v>2442</v>
      </c>
      <c r="D4" s="40">
        <v>25823487.798769999</v>
      </c>
      <c r="E4" s="40" t="s">
        <v>2407</v>
      </c>
      <c r="F4" s="38" t="str">
        <f>INDEX('Crosswalk Particulates'!$E:$E,MATCH(B4,'Crosswalk Particulates'!$D:$D,0))</f>
        <v>VOC</v>
      </c>
    </row>
    <row r="5" spans="1:6">
      <c r="A5" s="40" t="s">
        <v>2875</v>
      </c>
      <c r="B5" s="40" t="s">
        <v>2445</v>
      </c>
      <c r="C5" s="40" t="s">
        <v>2442</v>
      </c>
      <c r="D5" s="40">
        <v>19513050.603903659</v>
      </c>
      <c r="E5" s="40" t="s">
        <v>2407</v>
      </c>
      <c r="F5" s="38" t="str">
        <f>INDEX('Crosswalk Particulates'!$E:$E,MATCH(B5,'Crosswalk Particulates'!$D:$D,0))</f>
        <v>CO</v>
      </c>
    </row>
    <row r="6" spans="1:6">
      <c r="A6" s="40" t="s">
        <v>2873</v>
      </c>
      <c r="B6" s="40" t="s">
        <v>2475</v>
      </c>
      <c r="C6" s="40" t="s">
        <v>2442</v>
      </c>
      <c r="D6" s="40">
        <v>14776624.215268791</v>
      </c>
      <c r="E6" s="40" t="s">
        <v>2407</v>
      </c>
      <c r="F6" s="38" t="str">
        <f>INDEX('Crosswalk Particulates'!$E:$E,MATCH(B6,'Crosswalk Particulates'!$D:$D,0))</f>
        <v>PM10</v>
      </c>
    </row>
    <row r="7" spans="1:6">
      <c r="A7" s="40" t="s">
        <v>2876</v>
      </c>
      <c r="B7" s="40" t="s">
        <v>2445</v>
      </c>
      <c r="C7" s="40" t="s">
        <v>2442</v>
      </c>
      <c r="D7" s="40">
        <v>11604579.303185735</v>
      </c>
      <c r="E7" s="40" t="s">
        <v>2407</v>
      </c>
      <c r="F7" s="38" t="str">
        <f>INDEX('Crosswalk Particulates'!$E:$E,MATCH(B7,'Crosswalk Particulates'!$D:$D,0))</f>
        <v>CO</v>
      </c>
    </row>
    <row r="8" spans="1:6">
      <c r="A8" s="40" t="s">
        <v>2873</v>
      </c>
      <c r="B8" s="40" t="s">
        <v>2441</v>
      </c>
      <c r="C8" s="40" t="s">
        <v>2442</v>
      </c>
      <c r="D8" s="40">
        <v>6888361.9689312316</v>
      </c>
      <c r="E8" s="40" t="s">
        <v>2407</v>
      </c>
      <c r="F8" s="38" t="str">
        <f>INDEX('Crosswalk Particulates'!$E:$E,MATCH(B8,'Crosswalk Particulates'!$D:$D,0))</f>
        <v>VOC</v>
      </c>
    </row>
    <row r="9" spans="1:6">
      <c r="A9" s="40" t="s">
        <v>2873</v>
      </c>
      <c r="B9" s="40" t="s">
        <v>2495</v>
      </c>
      <c r="C9" s="40" t="s">
        <v>2442</v>
      </c>
      <c r="D9" s="40">
        <v>4188614.2220506389</v>
      </c>
      <c r="E9" s="40" t="s">
        <v>2407</v>
      </c>
      <c r="F9" s="38" t="str">
        <f>INDEX('Crosswalk Particulates'!$E:$E,MATCH(B9,'Crosswalk Particulates'!$D:$D,0))</f>
        <v>PM25</v>
      </c>
    </row>
    <row r="10" spans="1:6">
      <c r="A10" s="40" t="s">
        <v>2874</v>
      </c>
      <c r="B10" s="40" t="s">
        <v>2445</v>
      </c>
      <c r="C10" s="40" t="s">
        <v>2442</v>
      </c>
      <c r="D10" s="40">
        <v>4083199.3925589998</v>
      </c>
      <c r="E10" s="40" t="s">
        <v>2407</v>
      </c>
      <c r="F10" s="38" t="str">
        <f>INDEX('Crosswalk Particulates'!$E:$E,MATCH(B10,'Crosswalk Particulates'!$D:$D,0))</f>
        <v>CO</v>
      </c>
    </row>
    <row r="11" spans="1:6">
      <c r="A11" s="40" t="s">
        <v>2873</v>
      </c>
      <c r="B11" s="40" t="s">
        <v>2490</v>
      </c>
      <c r="C11" s="40" t="s">
        <v>2442</v>
      </c>
      <c r="D11" s="40">
        <v>4026225.2133853333</v>
      </c>
      <c r="E11" s="40" t="s">
        <v>2407</v>
      </c>
      <c r="F11" s="38">
        <f>INDEX('Crosswalk Particulates'!$E:$E,MATCH(B11,'Crosswalk Particulates'!$D:$D,0))</f>
        <v>0</v>
      </c>
    </row>
    <row r="12" spans="1:6">
      <c r="A12" s="40" t="s">
        <v>2875</v>
      </c>
      <c r="B12" s="40" t="s">
        <v>2494</v>
      </c>
      <c r="C12" s="40" t="s">
        <v>2442</v>
      </c>
      <c r="D12" s="40">
        <v>3494838.647895386</v>
      </c>
      <c r="E12" s="40" t="s">
        <v>2407</v>
      </c>
      <c r="F12" s="38" t="str">
        <f>INDEX('Crosswalk Particulates'!$E:$E,MATCH(B12,'Crosswalk Particulates'!$D:$D,0))</f>
        <v>NOX</v>
      </c>
    </row>
    <row r="13" spans="1:6">
      <c r="A13" s="40" t="s">
        <v>2877</v>
      </c>
      <c r="B13" s="40" t="s">
        <v>2441</v>
      </c>
      <c r="C13" s="40" t="s">
        <v>2442</v>
      </c>
      <c r="D13" s="40">
        <v>2972156.2754979641</v>
      </c>
      <c r="E13" s="40" t="s">
        <v>2407</v>
      </c>
      <c r="F13" s="38" t="str">
        <f>INDEX('Crosswalk Particulates'!$E:$E,MATCH(B13,'Crosswalk Particulates'!$D:$D,0))</f>
        <v>VOC</v>
      </c>
    </row>
    <row r="14" spans="1:6">
      <c r="A14" s="40" t="s">
        <v>2876</v>
      </c>
      <c r="B14" s="40" t="s">
        <v>2494</v>
      </c>
      <c r="C14" s="40" t="s">
        <v>2442</v>
      </c>
      <c r="D14" s="40">
        <v>2710682.1404479626</v>
      </c>
      <c r="E14" s="40" t="s">
        <v>2407</v>
      </c>
      <c r="F14" s="38" t="str">
        <f>INDEX('Crosswalk Particulates'!$E:$E,MATCH(B14,'Crosswalk Particulates'!$D:$D,0))</f>
        <v>NOX</v>
      </c>
    </row>
    <row r="15" spans="1:6">
      <c r="A15" s="40" t="s">
        <v>2878</v>
      </c>
      <c r="B15" s="40" t="s">
        <v>2445</v>
      </c>
      <c r="C15" s="40" t="s">
        <v>2442</v>
      </c>
      <c r="D15" s="40">
        <v>2671444.6344063794</v>
      </c>
      <c r="E15" s="40" t="s">
        <v>2407</v>
      </c>
      <c r="F15" s="38" t="str">
        <f>INDEX('Crosswalk Particulates'!$E:$E,MATCH(B15,'Crosswalk Particulates'!$D:$D,0))</f>
        <v>CO</v>
      </c>
    </row>
    <row r="16" spans="1:6">
      <c r="A16" s="40" t="s">
        <v>2879</v>
      </c>
      <c r="B16" s="40" t="s">
        <v>2441</v>
      </c>
      <c r="C16" s="40" t="s">
        <v>2442</v>
      </c>
      <c r="D16" s="40">
        <v>2530072.9988542087</v>
      </c>
      <c r="E16" s="40" t="s">
        <v>2407</v>
      </c>
      <c r="F16" s="38" t="str">
        <f>INDEX('Crosswalk Particulates'!$E:$E,MATCH(B16,'Crosswalk Particulates'!$D:$D,0))</f>
        <v>VOC</v>
      </c>
    </row>
    <row r="17" spans="1:6">
      <c r="A17" s="40" t="s">
        <v>2875</v>
      </c>
      <c r="B17" s="40" t="s">
        <v>2441</v>
      </c>
      <c r="C17" s="40" t="s">
        <v>2442</v>
      </c>
      <c r="D17" s="40">
        <v>1814436.5538925205</v>
      </c>
      <c r="E17" s="40" t="s">
        <v>2407</v>
      </c>
      <c r="F17" s="38" t="str">
        <f>INDEX('Crosswalk Particulates'!$E:$E,MATCH(B17,'Crosswalk Particulates'!$D:$D,0))</f>
        <v>VOC</v>
      </c>
    </row>
    <row r="18" spans="1:6">
      <c r="A18" s="40" t="s">
        <v>2880</v>
      </c>
      <c r="B18" s="40" t="s">
        <v>2500</v>
      </c>
      <c r="C18" s="40" t="s">
        <v>2442</v>
      </c>
      <c r="D18" s="40">
        <v>1385351.5935859003</v>
      </c>
      <c r="E18" s="40" t="s">
        <v>2407</v>
      </c>
      <c r="F18" s="38" t="str">
        <f>INDEX('Crosswalk Particulates'!$E:$E,MATCH(B18,'Crosswalk Particulates'!$D:$D,0))</f>
        <v>SOx</v>
      </c>
    </row>
    <row r="19" spans="1:6">
      <c r="A19" s="40" t="s">
        <v>2874</v>
      </c>
      <c r="B19" s="40" t="s">
        <v>2494</v>
      </c>
      <c r="C19" s="40" t="s">
        <v>2442</v>
      </c>
      <c r="D19" s="40">
        <v>1366921.79873125</v>
      </c>
      <c r="E19" s="40" t="s">
        <v>2407</v>
      </c>
      <c r="F19" s="38" t="str">
        <f>INDEX('Crosswalk Particulates'!$E:$E,MATCH(B19,'Crosswalk Particulates'!$D:$D,0))</f>
        <v>NOX</v>
      </c>
    </row>
    <row r="20" spans="1:6">
      <c r="A20" s="40" t="s">
        <v>2881</v>
      </c>
      <c r="B20" s="40" t="s">
        <v>2445</v>
      </c>
      <c r="C20" s="40" t="s">
        <v>2442</v>
      </c>
      <c r="D20" s="40">
        <v>1300830.9795532755</v>
      </c>
      <c r="E20" s="40" t="s">
        <v>2407</v>
      </c>
      <c r="F20" s="38" t="str">
        <f>INDEX('Crosswalk Particulates'!$E:$E,MATCH(B20,'Crosswalk Particulates'!$D:$D,0))</f>
        <v>CO</v>
      </c>
    </row>
    <row r="21" spans="1:6">
      <c r="A21" s="40" t="s">
        <v>2876</v>
      </c>
      <c r="B21" s="40" t="s">
        <v>2441</v>
      </c>
      <c r="C21" s="40" t="s">
        <v>2442</v>
      </c>
      <c r="D21" s="40">
        <v>1251615.7002977082</v>
      </c>
      <c r="E21" s="40" t="s">
        <v>2407</v>
      </c>
      <c r="F21" s="38" t="str">
        <f>INDEX('Crosswalk Particulates'!$E:$E,MATCH(B21,'Crosswalk Particulates'!$D:$D,0))</f>
        <v>VOC</v>
      </c>
    </row>
    <row r="22" spans="1:6">
      <c r="A22" s="40" t="s">
        <v>2880</v>
      </c>
      <c r="B22" s="40" t="s">
        <v>2494</v>
      </c>
      <c r="C22" s="40" t="s">
        <v>2442</v>
      </c>
      <c r="D22" s="40">
        <v>1158487.1656785961</v>
      </c>
      <c r="E22" s="40" t="s">
        <v>2407</v>
      </c>
      <c r="F22" s="38" t="str">
        <f>INDEX('Crosswalk Particulates'!$E:$E,MATCH(B22,'Crosswalk Particulates'!$D:$D,0))</f>
        <v>NOX</v>
      </c>
    </row>
    <row r="23" spans="1:6">
      <c r="A23" s="40" t="s">
        <v>2882</v>
      </c>
      <c r="B23" s="40" t="s">
        <v>2494</v>
      </c>
      <c r="C23" s="40" t="s">
        <v>2442</v>
      </c>
      <c r="D23" s="40">
        <v>1080952.0513467107</v>
      </c>
      <c r="E23" s="40" t="s">
        <v>2407</v>
      </c>
      <c r="F23" s="38" t="str">
        <f>INDEX('Crosswalk Particulates'!$E:$E,MATCH(B23,'Crosswalk Particulates'!$D:$D,0))</f>
        <v>NOX</v>
      </c>
    </row>
    <row r="24" spans="1:6">
      <c r="A24" s="40" t="s">
        <v>2882</v>
      </c>
      <c r="B24" s="40" t="s">
        <v>2445</v>
      </c>
      <c r="C24" s="40" t="s">
        <v>2442</v>
      </c>
      <c r="D24" s="40">
        <v>862258.21534144052</v>
      </c>
      <c r="E24" s="40" t="s">
        <v>2407</v>
      </c>
      <c r="F24" s="38" t="str">
        <f>INDEX('Crosswalk Particulates'!$E:$E,MATCH(B24,'Crosswalk Particulates'!$D:$D,0))</f>
        <v>CO</v>
      </c>
    </row>
    <row r="25" spans="1:6">
      <c r="A25" s="40" t="s">
        <v>2883</v>
      </c>
      <c r="B25" s="40" t="s">
        <v>2475</v>
      </c>
      <c r="C25" s="40" t="s">
        <v>2442</v>
      </c>
      <c r="D25" s="40">
        <v>766710.37229516928</v>
      </c>
      <c r="E25" s="40" t="s">
        <v>2407</v>
      </c>
      <c r="F25" s="38" t="str">
        <f>INDEX('Crosswalk Particulates'!$E:$E,MATCH(B25,'Crosswalk Particulates'!$D:$D,0))</f>
        <v>PM10</v>
      </c>
    </row>
    <row r="26" spans="1:6">
      <c r="A26" s="40" t="s">
        <v>2884</v>
      </c>
      <c r="B26" s="40" t="s">
        <v>2441</v>
      </c>
      <c r="C26" s="40" t="s">
        <v>2442</v>
      </c>
      <c r="D26" s="40">
        <v>698271.7137217141</v>
      </c>
      <c r="E26" s="40" t="s">
        <v>2407</v>
      </c>
      <c r="F26" s="38" t="str">
        <f>INDEX('Crosswalk Particulates'!$E:$E,MATCH(B26,'Crosswalk Particulates'!$D:$D,0))</f>
        <v>VOC</v>
      </c>
    </row>
    <row r="27" spans="1:6">
      <c r="A27" s="40" t="s">
        <v>2879</v>
      </c>
      <c r="B27" s="40" t="s">
        <v>2445</v>
      </c>
      <c r="C27" s="40" t="s">
        <v>2442</v>
      </c>
      <c r="D27" s="40">
        <v>653899.25685612438</v>
      </c>
      <c r="E27" s="40" t="s">
        <v>2407</v>
      </c>
      <c r="F27" s="38" t="str">
        <f>INDEX('Crosswalk Particulates'!$E:$E,MATCH(B27,'Crosswalk Particulates'!$D:$D,0))</f>
        <v>CO</v>
      </c>
    </row>
    <row r="28" spans="1:6">
      <c r="A28" s="40" t="s">
        <v>2879</v>
      </c>
      <c r="B28" s="40" t="s">
        <v>2494</v>
      </c>
      <c r="C28" s="40" t="s">
        <v>2442</v>
      </c>
      <c r="D28" s="40">
        <v>624250.59213732008</v>
      </c>
      <c r="E28" s="40" t="s">
        <v>2407</v>
      </c>
      <c r="F28" s="38" t="str">
        <f>INDEX('Crosswalk Particulates'!$E:$E,MATCH(B28,'Crosswalk Particulates'!$D:$D,0))</f>
        <v>NOX</v>
      </c>
    </row>
    <row r="29" spans="1:6">
      <c r="A29" s="40" t="s">
        <v>2880</v>
      </c>
      <c r="B29" s="40" t="s">
        <v>2445</v>
      </c>
      <c r="C29" s="40" t="s">
        <v>2442</v>
      </c>
      <c r="D29" s="40">
        <v>587939.3900660862</v>
      </c>
      <c r="E29" s="40" t="s">
        <v>2407</v>
      </c>
      <c r="F29" s="38" t="str">
        <f>INDEX('Crosswalk Particulates'!$E:$E,MATCH(B29,'Crosswalk Particulates'!$D:$D,0))</f>
        <v>CO</v>
      </c>
    </row>
    <row r="30" spans="1:6">
      <c r="A30" s="40" t="s">
        <v>2878</v>
      </c>
      <c r="B30" s="40" t="s">
        <v>2494</v>
      </c>
      <c r="C30" s="40" t="s">
        <v>2442</v>
      </c>
      <c r="D30" s="40">
        <v>494408.48488273483</v>
      </c>
      <c r="E30" s="40" t="s">
        <v>2407</v>
      </c>
      <c r="F30" s="38" t="str">
        <f>INDEX('Crosswalk Particulates'!$E:$E,MATCH(B30,'Crosswalk Particulates'!$D:$D,0))</f>
        <v>NOX</v>
      </c>
    </row>
    <row r="31" spans="1:6">
      <c r="A31" s="40" t="s">
        <v>2885</v>
      </c>
      <c r="B31" s="40" t="s">
        <v>2445</v>
      </c>
      <c r="C31" s="40" t="s">
        <v>2442</v>
      </c>
      <c r="D31" s="40">
        <v>468331.88960469502</v>
      </c>
      <c r="E31" s="40" t="s">
        <v>2407</v>
      </c>
      <c r="F31" s="38" t="str">
        <f>INDEX('Crosswalk Particulates'!$E:$E,MATCH(B31,'Crosswalk Particulates'!$D:$D,0))</f>
        <v>CO</v>
      </c>
    </row>
    <row r="32" spans="1:6">
      <c r="A32" s="40" t="s">
        <v>2883</v>
      </c>
      <c r="B32" s="40" t="s">
        <v>2445</v>
      </c>
      <c r="C32" s="40" t="s">
        <v>2442</v>
      </c>
      <c r="D32" s="40">
        <v>447005.74202338717</v>
      </c>
      <c r="E32" s="40" t="s">
        <v>2407</v>
      </c>
      <c r="F32" s="38" t="str">
        <f>INDEX('Crosswalk Particulates'!$E:$E,MATCH(B32,'Crosswalk Particulates'!$D:$D,0))</f>
        <v>CO</v>
      </c>
    </row>
    <row r="33" spans="1:6">
      <c r="A33" s="40" t="s">
        <v>2873</v>
      </c>
      <c r="B33" s="40" t="s">
        <v>2494</v>
      </c>
      <c r="C33" s="40" t="s">
        <v>2442</v>
      </c>
      <c r="D33" s="40">
        <v>409273.43416035385</v>
      </c>
      <c r="E33" s="40" t="s">
        <v>2407</v>
      </c>
      <c r="F33" s="38" t="str">
        <f>INDEX('Crosswalk Particulates'!$E:$E,MATCH(B33,'Crosswalk Particulates'!$D:$D,0))</f>
        <v>NOX</v>
      </c>
    </row>
    <row r="34" spans="1:6">
      <c r="A34" s="40" t="s">
        <v>2882</v>
      </c>
      <c r="B34" s="40" t="s">
        <v>2500</v>
      </c>
      <c r="C34" s="40" t="s">
        <v>2442</v>
      </c>
      <c r="D34" s="40">
        <v>377126.89483813237</v>
      </c>
      <c r="E34" s="40" t="s">
        <v>2407</v>
      </c>
      <c r="F34" s="38" t="str">
        <f>INDEX('Crosswalk Particulates'!$E:$E,MATCH(B34,'Crosswalk Particulates'!$D:$D,0))</f>
        <v>SOx</v>
      </c>
    </row>
    <row r="35" spans="1:6">
      <c r="A35" s="40" t="s">
        <v>2878</v>
      </c>
      <c r="B35" s="40" t="s">
        <v>2475</v>
      </c>
      <c r="C35" s="40" t="s">
        <v>2442</v>
      </c>
      <c r="D35" s="40">
        <v>369811.77947726031</v>
      </c>
      <c r="E35" s="40" t="s">
        <v>2407</v>
      </c>
      <c r="F35" s="38" t="str">
        <f>INDEX('Crosswalk Particulates'!$E:$E,MATCH(B35,'Crosswalk Particulates'!$D:$D,0))</f>
        <v>PM10</v>
      </c>
    </row>
    <row r="36" spans="1:6">
      <c r="A36" s="40" t="s">
        <v>2878</v>
      </c>
      <c r="B36" s="40" t="s">
        <v>2495</v>
      </c>
      <c r="C36" s="40" t="s">
        <v>2442</v>
      </c>
      <c r="D36" s="40">
        <v>364373.7866702663</v>
      </c>
      <c r="E36" s="40" t="s">
        <v>2407</v>
      </c>
      <c r="F36" s="38" t="str">
        <f>INDEX('Crosswalk Particulates'!$E:$E,MATCH(B36,'Crosswalk Particulates'!$D:$D,0))</f>
        <v>PM25</v>
      </c>
    </row>
    <row r="37" spans="1:6">
      <c r="A37" s="40" t="s">
        <v>2878</v>
      </c>
      <c r="B37" s="40" t="s">
        <v>2441</v>
      </c>
      <c r="C37" s="40" t="s">
        <v>2442</v>
      </c>
      <c r="D37" s="40">
        <v>361967.72722212534</v>
      </c>
      <c r="E37" s="40" t="s">
        <v>2407</v>
      </c>
      <c r="F37" s="38" t="str">
        <f>INDEX('Crosswalk Particulates'!$E:$E,MATCH(B37,'Crosswalk Particulates'!$D:$D,0))</f>
        <v>VOC</v>
      </c>
    </row>
    <row r="38" spans="1:6">
      <c r="A38" s="40" t="s">
        <v>2883</v>
      </c>
      <c r="B38" s="40" t="s">
        <v>2441</v>
      </c>
      <c r="C38" s="40" t="s">
        <v>2442</v>
      </c>
      <c r="D38" s="40">
        <v>345730.46627777355</v>
      </c>
      <c r="E38" s="40" t="s">
        <v>2407</v>
      </c>
      <c r="F38" s="38" t="str">
        <f>INDEX('Crosswalk Particulates'!$E:$E,MATCH(B38,'Crosswalk Particulates'!$D:$D,0))</f>
        <v>VOC</v>
      </c>
    </row>
    <row r="39" spans="1:6">
      <c r="A39" s="40" t="s">
        <v>2883</v>
      </c>
      <c r="B39" s="40" t="s">
        <v>2494</v>
      </c>
      <c r="C39" s="40" t="s">
        <v>2442</v>
      </c>
      <c r="D39" s="40">
        <v>321312.54682179756</v>
      </c>
      <c r="E39" s="40" t="s">
        <v>2407</v>
      </c>
      <c r="F39" s="38" t="str">
        <f>INDEX('Crosswalk Particulates'!$E:$E,MATCH(B39,'Crosswalk Particulates'!$D:$D,0))</f>
        <v>NOX</v>
      </c>
    </row>
    <row r="40" spans="1:6">
      <c r="A40" s="40" t="s">
        <v>2883</v>
      </c>
      <c r="B40" s="40" t="s">
        <v>2495</v>
      </c>
      <c r="C40" s="40" t="s">
        <v>2442</v>
      </c>
      <c r="D40" s="40">
        <v>297250.54968158423</v>
      </c>
      <c r="E40" s="40" t="s">
        <v>2407</v>
      </c>
      <c r="F40" s="38" t="str">
        <f>INDEX('Crosswalk Particulates'!$E:$E,MATCH(B40,'Crosswalk Particulates'!$D:$D,0))</f>
        <v>PM25</v>
      </c>
    </row>
    <row r="41" spans="1:6">
      <c r="A41" s="40" t="s">
        <v>2882</v>
      </c>
      <c r="B41" s="40" t="s">
        <v>2475</v>
      </c>
      <c r="C41" s="40" t="s">
        <v>2442</v>
      </c>
      <c r="D41" s="40">
        <v>246397.97811378696</v>
      </c>
      <c r="E41" s="40" t="s">
        <v>2407</v>
      </c>
      <c r="F41" s="38" t="str">
        <f>INDEX('Crosswalk Particulates'!$E:$E,MATCH(B41,'Crosswalk Particulates'!$D:$D,0))</f>
        <v>PM10</v>
      </c>
    </row>
    <row r="42" spans="1:6">
      <c r="A42" s="40" t="s">
        <v>2875</v>
      </c>
      <c r="B42" s="40" t="s">
        <v>2475</v>
      </c>
      <c r="C42" s="40" t="s">
        <v>2442</v>
      </c>
      <c r="D42" s="40">
        <v>239589.21746367862</v>
      </c>
      <c r="E42" s="40" t="s">
        <v>2407</v>
      </c>
      <c r="F42" s="38" t="str">
        <f>INDEX('Crosswalk Particulates'!$E:$E,MATCH(B42,'Crosswalk Particulates'!$D:$D,0))</f>
        <v>PM10</v>
      </c>
    </row>
    <row r="43" spans="1:6">
      <c r="A43" s="40" t="s">
        <v>2881</v>
      </c>
      <c r="B43" s="40" t="s">
        <v>2475</v>
      </c>
      <c r="C43" s="40" t="s">
        <v>2442</v>
      </c>
      <c r="D43" s="40">
        <v>227136.23468803751</v>
      </c>
      <c r="E43" s="40" t="s">
        <v>2407</v>
      </c>
      <c r="F43" s="38" t="str">
        <f>INDEX('Crosswalk Particulates'!$E:$E,MATCH(B43,'Crosswalk Particulates'!$D:$D,0))</f>
        <v>PM10</v>
      </c>
    </row>
    <row r="44" spans="1:6">
      <c r="A44" s="40" t="s">
        <v>2873</v>
      </c>
      <c r="B44" s="40" t="s">
        <v>2500</v>
      </c>
      <c r="C44" s="40" t="s">
        <v>2442</v>
      </c>
      <c r="D44" s="40">
        <v>218005.97579973956</v>
      </c>
      <c r="E44" s="40" t="s">
        <v>2407</v>
      </c>
      <c r="F44" s="38" t="str">
        <f>INDEX('Crosswalk Particulates'!$E:$E,MATCH(B44,'Crosswalk Particulates'!$D:$D,0))</f>
        <v>SOx</v>
      </c>
    </row>
    <row r="45" spans="1:6">
      <c r="A45" s="40" t="s">
        <v>2876</v>
      </c>
      <c r="B45" s="40" t="s">
        <v>2500</v>
      </c>
      <c r="C45" s="40" t="s">
        <v>2442</v>
      </c>
      <c r="D45" s="40">
        <v>212901.52496279823</v>
      </c>
      <c r="E45" s="40" t="s">
        <v>2407</v>
      </c>
      <c r="F45" s="38" t="str">
        <f>INDEX('Crosswalk Particulates'!$E:$E,MATCH(B45,'Crosswalk Particulates'!$D:$D,0))</f>
        <v>SOx</v>
      </c>
    </row>
    <row r="46" spans="1:6">
      <c r="A46" s="40" t="s">
        <v>2881</v>
      </c>
      <c r="B46" s="40" t="s">
        <v>2495</v>
      </c>
      <c r="C46" s="40" t="s">
        <v>2442</v>
      </c>
      <c r="D46" s="40">
        <v>202770.61326322536</v>
      </c>
      <c r="E46" s="40" t="s">
        <v>2407</v>
      </c>
      <c r="F46" s="38" t="str">
        <f>INDEX('Crosswalk Particulates'!$E:$E,MATCH(B46,'Crosswalk Particulates'!$D:$D,0))</f>
        <v>PM25</v>
      </c>
    </row>
    <row r="47" spans="1:6">
      <c r="A47" s="40" t="s">
        <v>2882</v>
      </c>
      <c r="B47" s="40" t="s">
        <v>2495</v>
      </c>
      <c r="C47" s="40" t="s">
        <v>2442</v>
      </c>
      <c r="D47" s="40">
        <v>186023.25864930011</v>
      </c>
      <c r="E47" s="40" t="s">
        <v>2407</v>
      </c>
      <c r="F47" s="38" t="str">
        <f>INDEX('Crosswalk Particulates'!$E:$E,MATCH(B47,'Crosswalk Particulates'!$D:$D,0))</f>
        <v>PM25</v>
      </c>
    </row>
    <row r="48" spans="1:6">
      <c r="A48" s="40" t="s">
        <v>2881</v>
      </c>
      <c r="B48" s="40" t="s">
        <v>2441</v>
      </c>
      <c r="C48" s="40" t="s">
        <v>2442</v>
      </c>
      <c r="D48" s="40">
        <v>177491.67805393456</v>
      </c>
      <c r="E48" s="40" t="s">
        <v>2407</v>
      </c>
      <c r="F48" s="38" t="str">
        <f>INDEX('Crosswalk Particulates'!$E:$E,MATCH(B48,'Crosswalk Particulates'!$D:$D,0))</f>
        <v>VOC</v>
      </c>
    </row>
    <row r="49" spans="1:6">
      <c r="A49" s="40" t="s">
        <v>2876</v>
      </c>
      <c r="B49" s="40" t="s">
        <v>2475</v>
      </c>
      <c r="C49" s="40" t="s">
        <v>2442</v>
      </c>
      <c r="D49" s="40">
        <v>168030.74399705947</v>
      </c>
      <c r="E49" s="40" t="s">
        <v>2407</v>
      </c>
      <c r="F49" s="38" t="str">
        <f>INDEX('Crosswalk Particulates'!$E:$E,MATCH(B49,'Crosswalk Particulates'!$D:$D,0))</f>
        <v>PM10</v>
      </c>
    </row>
    <row r="50" spans="1:6">
      <c r="A50" s="40" t="s">
        <v>2876</v>
      </c>
      <c r="B50" s="40" t="s">
        <v>2495</v>
      </c>
      <c r="C50" s="40" t="s">
        <v>2442</v>
      </c>
      <c r="D50" s="40">
        <v>157806.96795277076</v>
      </c>
      <c r="E50" s="40" t="s">
        <v>2407</v>
      </c>
      <c r="F50" s="38" t="str">
        <f>INDEX('Crosswalk Particulates'!$E:$E,MATCH(B50,'Crosswalk Particulates'!$D:$D,0))</f>
        <v>PM25</v>
      </c>
    </row>
    <row r="51" spans="1:6">
      <c r="A51" s="40" t="s">
        <v>2883</v>
      </c>
      <c r="B51" s="40" t="s">
        <v>2500</v>
      </c>
      <c r="C51" s="40" t="s">
        <v>2442</v>
      </c>
      <c r="D51" s="40">
        <v>145914.64993681593</v>
      </c>
      <c r="E51" s="40" t="s">
        <v>2407</v>
      </c>
      <c r="F51" s="38" t="str">
        <f>INDEX('Crosswalk Particulates'!$E:$E,MATCH(B51,'Crosswalk Particulates'!$D:$D,0))</f>
        <v>SOx</v>
      </c>
    </row>
    <row r="52" spans="1:6">
      <c r="A52" s="40" t="s">
        <v>2880</v>
      </c>
      <c r="B52" s="40" t="s">
        <v>2475</v>
      </c>
      <c r="C52" s="40" t="s">
        <v>2442</v>
      </c>
      <c r="D52" s="40">
        <v>131919.34036500286</v>
      </c>
      <c r="E52" s="40" t="s">
        <v>2407</v>
      </c>
      <c r="F52" s="38" t="str">
        <f>INDEX('Crosswalk Particulates'!$E:$E,MATCH(B52,'Crosswalk Particulates'!$D:$D,0))</f>
        <v>PM10</v>
      </c>
    </row>
    <row r="53" spans="1:6">
      <c r="A53" s="40" t="s">
        <v>2886</v>
      </c>
      <c r="B53" s="40" t="s">
        <v>2445</v>
      </c>
      <c r="C53" s="40" t="s">
        <v>2442</v>
      </c>
      <c r="D53" s="40">
        <v>117709.49336482795</v>
      </c>
      <c r="E53" s="40" t="s">
        <v>2407</v>
      </c>
      <c r="F53" s="38" t="str">
        <f>INDEX('Crosswalk Particulates'!$E:$E,MATCH(B53,'Crosswalk Particulates'!$D:$D,0))</f>
        <v>CO</v>
      </c>
    </row>
    <row r="54" spans="1:6">
      <c r="A54" s="40" t="s">
        <v>2875</v>
      </c>
      <c r="B54" s="40" t="s">
        <v>2495</v>
      </c>
      <c r="C54" s="40" t="s">
        <v>2442</v>
      </c>
      <c r="D54" s="40">
        <v>114069.89775270222</v>
      </c>
      <c r="E54" s="40" t="s">
        <v>2407</v>
      </c>
      <c r="F54" s="38" t="str">
        <f>INDEX('Crosswalk Particulates'!$E:$E,MATCH(B54,'Crosswalk Particulates'!$D:$D,0))</f>
        <v>PM25</v>
      </c>
    </row>
    <row r="55" spans="1:6">
      <c r="A55" s="40" t="s">
        <v>2882</v>
      </c>
      <c r="B55" s="40" t="s">
        <v>2441</v>
      </c>
      <c r="C55" s="40" t="s">
        <v>2442</v>
      </c>
      <c r="D55" s="40">
        <v>112913.48438937525</v>
      </c>
      <c r="E55" s="40" t="s">
        <v>2407</v>
      </c>
      <c r="F55" s="38" t="str">
        <f>INDEX('Crosswalk Particulates'!$E:$E,MATCH(B55,'Crosswalk Particulates'!$D:$D,0))</f>
        <v>VOC</v>
      </c>
    </row>
    <row r="56" spans="1:6">
      <c r="A56" s="40" t="s">
        <v>2886</v>
      </c>
      <c r="B56" s="40" t="s">
        <v>2500</v>
      </c>
      <c r="C56" s="40" t="s">
        <v>2442</v>
      </c>
      <c r="D56" s="40">
        <v>111100.85028414019</v>
      </c>
      <c r="E56" s="40" t="s">
        <v>2407</v>
      </c>
      <c r="F56" s="38" t="str">
        <f>INDEX('Crosswalk Particulates'!$E:$E,MATCH(B56,'Crosswalk Particulates'!$D:$D,0))</f>
        <v>SOx</v>
      </c>
    </row>
    <row r="57" spans="1:6">
      <c r="A57" s="40" t="s">
        <v>2880</v>
      </c>
      <c r="B57" s="40" t="s">
        <v>2495</v>
      </c>
      <c r="C57" s="40" t="s">
        <v>2442</v>
      </c>
      <c r="D57" s="40">
        <v>107301.45422413692</v>
      </c>
      <c r="E57" s="40" t="s">
        <v>2407</v>
      </c>
      <c r="F57" s="38" t="str">
        <f>INDEX('Crosswalk Particulates'!$E:$E,MATCH(B57,'Crosswalk Particulates'!$D:$D,0))</f>
        <v>PM25</v>
      </c>
    </row>
    <row r="58" spans="1:6">
      <c r="A58" s="40" t="s">
        <v>2875</v>
      </c>
      <c r="B58" s="40" t="s">
        <v>2490</v>
      </c>
      <c r="C58" s="40" t="s">
        <v>2442</v>
      </c>
      <c r="D58" s="40">
        <v>100604.86524879368</v>
      </c>
      <c r="E58" s="40" t="s">
        <v>2407</v>
      </c>
      <c r="F58" s="38">
        <f>INDEX('Crosswalk Particulates'!$E:$E,MATCH(B58,'Crosswalk Particulates'!$D:$D,0))</f>
        <v>0</v>
      </c>
    </row>
    <row r="59" spans="1:6">
      <c r="A59" s="40" t="s">
        <v>2879</v>
      </c>
      <c r="B59" s="40" t="s">
        <v>2500</v>
      </c>
      <c r="C59" s="40" t="s">
        <v>2442</v>
      </c>
      <c r="D59" s="40">
        <v>94617.810384387441</v>
      </c>
      <c r="E59" s="40" t="s">
        <v>2407</v>
      </c>
      <c r="F59" s="38" t="str">
        <f>INDEX('Crosswalk Particulates'!$E:$E,MATCH(B59,'Crosswalk Particulates'!$D:$D,0))</f>
        <v>SOx</v>
      </c>
    </row>
    <row r="60" spans="1:6">
      <c r="A60" s="40" t="s">
        <v>2885</v>
      </c>
      <c r="B60" s="40" t="s">
        <v>2500</v>
      </c>
      <c r="C60" s="40" t="s">
        <v>2442</v>
      </c>
      <c r="D60" s="40">
        <v>84782.264064066214</v>
      </c>
      <c r="E60" s="40" t="s">
        <v>2407</v>
      </c>
      <c r="F60" s="38" t="str">
        <f>INDEX('Crosswalk Particulates'!$E:$E,MATCH(B60,'Crosswalk Particulates'!$D:$D,0))</f>
        <v>SOx</v>
      </c>
    </row>
    <row r="61" spans="1:6">
      <c r="A61" s="40" t="s">
        <v>2881</v>
      </c>
      <c r="B61" s="40" t="s">
        <v>2494</v>
      </c>
      <c r="C61" s="40" t="s">
        <v>2442</v>
      </c>
      <c r="D61" s="40">
        <v>81131.218914189216</v>
      </c>
      <c r="E61" s="40" t="s">
        <v>2407</v>
      </c>
      <c r="F61" s="38" t="str">
        <f>INDEX('Crosswalk Particulates'!$E:$E,MATCH(B61,'Crosswalk Particulates'!$D:$D,0))</f>
        <v>NOX</v>
      </c>
    </row>
    <row r="62" spans="1:6">
      <c r="A62" s="40" t="s">
        <v>2886</v>
      </c>
      <c r="B62" s="40" t="s">
        <v>2441</v>
      </c>
      <c r="C62" s="40" t="s">
        <v>2442</v>
      </c>
      <c r="D62" s="40">
        <v>75227.685546204404</v>
      </c>
      <c r="E62" s="40" t="s">
        <v>2407</v>
      </c>
      <c r="F62" s="38" t="str">
        <f>INDEX('Crosswalk Particulates'!$E:$E,MATCH(B62,'Crosswalk Particulates'!$D:$D,0))</f>
        <v>VOC</v>
      </c>
    </row>
    <row r="63" spans="1:6">
      <c r="A63" s="40" t="s">
        <v>2885</v>
      </c>
      <c r="B63" s="40" t="s">
        <v>2494</v>
      </c>
      <c r="C63" s="40" t="s">
        <v>2442</v>
      </c>
      <c r="D63" s="40">
        <v>65905.799746603196</v>
      </c>
      <c r="E63" s="40" t="s">
        <v>2407</v>
      </c>
      <c r="F63" s="38" t="str">
        <f>INDEX('Crosswalk Particulates'!$E:$E,MATCH(B63,'Crosswalk Particulates'!$D:$D,0))</f>
        <v>NOX</v>
      </c>
    </row>
    <row r="64" spans="1:6">
      <c r="A64" s="40" t="s">
        <v>2878</v>
      </c>
      <c r="B64" s="40" t="s">
        <v>2490</v>
      </c>
      <c r="C64" s="40" t="s">
        <v>2442</v>
      </c>
      <c r="D64" s="40">
        <v>54097.969491782955</v>
      </c>
      <c r="E64" s="40" t="s">
        <v>2407</v>
      </c>
      <c r="F64" s="38">
        <f>INDEX('Crosswalk Particulates'!$E:$E,MATCH(B64,'Crosswalk Particulates'!$D:$D,0))</f>
        <v>0</v>
      </c>
    </row>
    <row r="65" spans="1:6">
      <c r="A65" s="40" t="s">
        <v>2885</v>
      </c>
      <c r="B65" s="40" t="s">
        <v>2475</v>
      </c>
      <c r="C65" s="40" t="s">
        <v>2442</v>
      </c>
      <c r="D65" s="40">
        <v>50831.339677577424</v>
      </c>
      <c r="E65" s="40" t="s">
        <v>2407</v>
      </c>
      <c r="F65" s="38" t="str">
        <f>INDEX('Crosswalk Particulates'!$E:$E,MATCH(B65,'Crosswalk Particulates'!$D:$D,0))</f>
        <v>PM10</v>
      </c>
    </row>
    <row r="66" spans="1:6">
      <c r="A66" s="40" t="s">
        <v>2878</v>
      </c>
      <c r="B66" s="40" t="s">
        <v>2500</v>
      </c>
      <c r="C66" s="40" t="s">
        <v>2442</v>
      </c>
      <c r="D66" s="40">
        <v>43707.282762875708</v>
      </c>
      <c r="E66" s="40" t="s">
        <v>2407</v>
      </c>
      <c r="F66" s="38" t="str">
        <f>INDEX('Crosswalk Particulates'!$E:$E,MATCH(B66,'Crosswalk Particulates'!$D:$D,0))</f>
        <v>SOx</v>
      </c>
    </row>
    <row r="67" spans="1:6">
      <c r="A67" s="40" t="s">
        <v>2886</v>
      </c>
      <c r="B67" s="40" t="s">
        <v>2494</v>
      </c>
      <c r="C67" s="40" t="s">
        <v>2442</v>
      </c>
      <c r="D67" s="40">
        <v>40852.255040519987</v>
      </c>
      <c r="E67" s="40" t="s">
        <v>2407</v>
      </c>
      <c r="F67" s="38" t="str">
        <f>INDEX('Crosswalk Particulates'!$E:$E,MATCH(B67,'Crosswalk Particulates'!$D:$D,0))</f>
        <v>NOX</v>
      </c>
    </row>
    <row r="68" spans="1:6">
      <c r="A68" s="40" t="s">
        <v>2884</v>
      </c>
      <c r="B68" s="40" t="s">
        <v>2475</v>
      </c>
      <c r="C68" s="40" t="s">
        <v>2442</v>
      </c>
      <c r="D68" s="40">
        <v>35793.052111577199</v>
      </c>
      <c r="E68" s="40" t="s">
        <v>2407</v>
      </c>
      <c r="F68" s="38" t="str">
        <f>INDEX('Crosswalk Particulates'!$E:$E,MATCH(B68,'Crosswalk Particulates'!$D:$D,0))</f>
        <v>PM10</v>
      </c>
    </row>
    <row r="69" spans="1:6">
      <c r="A69" s="40" t="s">
        <v>2885</v>
      </c>
      <c r="B69" s="40" t="s">
        <v>2495</v>
      </c>
      <c r="C69" s="40" t="s">
        <v>2442</v>
      </c>
      <c r="D69" s="40">
        <v>34979.950842190323</v>
      </c>
      <c r="E69" s="40" t="s">
        <v>2407</v>
      </c>
      <c r="F69" s="38" t="str">
        <f>INDEX('Crosswalk Particulates'!$E:$E,MATCH(B69,'Crosswalk Particulates'!$D:$D,0))</f>
        <v>PM25</v>
      </c>
    </row>
    <row r="70" spans="1:6">
      <c r="A70" s="40" t="s">
        <v>2880</v>
      </c>
      <c r="B70" s="40" t="s">
        <v>2441</v>
      </c>
      <c r="C70" s="40" t="s">
        <v>2442</v>
      </c>
      <c r="D70" s="40">
        <v>31893.517356559947</v>
      </c>
      <c r="E70" s="40" t="s">
        <v>2407</v>
      </c>
      <c r="F70" s="38" t="str">
        <f>INDEX('Crosswalk Particulates'!$E:$E,MATCH(B70,'Crosswalk Particulates'!$D:$D,0))</f>
        <v>VOC</v>
      </c>
    </row>
    <row r="71" spans="1:6">
      <c r="A71" s="40" t="s">
        <v>2879</v>
      </c>
      <c r="B71" s="40" t="s">
        <v>2475</v>
      </c>
      <c r="C71" s="40" t="s">
        <v>2442</v>
      </c>
      <c r="D71" s="40">
        <v>27469.688933711808</v>
      </c>
      <c r="E71" s="40" t="s">
        <v>2407</v>
      </c>
      <c r="F71" s="38" t="str">
        <f>INDEX('Crosswalk Particulates'!$E:$E,MATCH(B71,'Crosswalk Particulates'!$D:$D,0))</f>
        <v>PM10</v>
      </c>
    </row>
    <row r="72" spans="1:6">
      <c r="A72" s="40" t="s">
        <v>2883</v>
      </c>
      <c r="B72" s="40" t="s">
        <v>2490</v>
      </c>
      <c r="C72" s="40" t="s">
        <v>2442</v>
      </c>
      <c r="D72" s="40">
        <v>27240.147729119784</v>
      </c>
      <c r="E72" s="40" t="s">
        <v>2407</v>
      </c>
      <c r="F72" s="38">
        <f>INDEX('Crosswalk Particulates'!$E:$E,MATCH(B72,'Crosswalk Particulates'!$D:$D,0))</f>
        <v>0</v>
      </c>
    </row>
    <row r="73" spans="1:6">
      <c r="A73" s="40" t="s">
        <v>2875</v>
      </c>
      <c r="B73" s="40" t="s">
        <v>2500</v>
      </c>
      <c r="C73" s="40" t="s">
        <v>2442</v>
      </c>
      <c r="D73" s="40">
        <v>25505.603575666766</v>
      </c>
      <c r="E73" s="40" t="s">
        <v>2407</v>
      </c>
      <c r="F73" s="38" t="str">
        <f>INDEX('Crosswalk Particulates'!$E:$E,MATCH(B73,'Crosswalk Particulates'!$D:$D,0))</f>
        <v>SOx</v>
      </c>
    </row>
    <row r="74" spans="1:6">
      <c r="A74" s="40" t="s">
        <v>2881</v>
      </c>
      <c r="B74" s="40" t="s">
        <v>2500</v>
      </c>
      <c r="C74" s="40" t="s">
        <v>2442</v>
      </c>
      <c r="D74" s="40">
        <v>25351.751503823587</v>
      </c>
      <c r="E74" s="40" t="s">
        <v>2407</v>
      </c>
      <c r="F74" s="38" t="str">
        <f>INDEX('Crosswalk Particulates'!$E:$E,MATCH(B74,'Crosswalk Particulates'!$D:$D,0))</f>
        <v>SOx</v>
      </c>
    </row>
    <row r="75" spans="1:6">
      <c r="A75" s="40" t="s">
        <v>2886</v>
      </c>
      <c r="B75" s="40" t="s">
        <v>2490</v>
      </c>
      <c r="C75" s="40" t="s">
        <v>2442</v>
      </c>
      <c r="D75" s="40">
        <v>23642.74630585562</v>
      </c>
      <c r="E75" s="40" t="s">
        <v>2407</v>
      </c>
      <c r="F75" s="38">
        <f>INDEX('Crosswalk Particulates'!$E:$E,MATCH(B75,'Crosswalk Particulates'!$D:$D,0))</f>
        <v>0</v>
      </c>
    </row>
    <row r="76" spans="1:6">
      <c r="A76" s="40" t="s">
        <v>2879</v>
      </c>
      <c r="B76" s="40" t="s">
        <v>2495</v>
      </c>
      <c r="C76" s="40" t="s">
        <v>2442</v>
      </c>
      <c r="D76" s="40">
        <v>22764.543944846762</v>
      </c>
      <c r="E76" s="40" t="s">
        <v>2407</v>
      </c>
      <c r="F76" s="38" t="str">
        <f>INDEX('Crosswalk Particulates'!$E:$E,MATCH(B76,'Crosswalk Particulates'!$D:$D,0))</f>
        <v>PM25</v>
      </c>
    </row>
    <row r="77" spans="1:6">
      <c r="A77" s="40" t="s">
        <v>2874</v>
      </c>
      <c r="B77" s="40" t="s">
        <v>2490</v>
      </c>
      <c r="C77" s="40" t="s">
        <v>2442</v>
      </c>
      <c r="D77" s="42">
        <v>22161.23</v>
      </c>
      <c r="E77" s="40" t="s">
        <v>2407</v>
      </c>
      <c r="F77" s="38">
        <f>INDEX('Crosswalk Particulates'!$E:$E,MATCH(B77,'Crosswalk Particulates'!$D:$D,0))</f>
        <v>0</v>
      </c>
    </row>
    <row r="78" spans="1:6">
      <c r="A78" s="40" t="s">
        <v>2885</v>
      </c>
      <c r="B78" s="40" t="s">
        <v>2441</v>
      </c>
      <c r="C78" s="40" t="s">
        <v>2442</v>
      </c>
      <c r="D78" s="40">
        <v>22133.229181786068</v>
      </c>
      <c r="E78" s="40" t="s">
        <v>2407</v>
      </c>
      <c r="F78" s="38" t="str">
        <f>INDEX('Crosswalk Particulates'!$E:$E,MATCH(B78,'Crosswalk Particulates'!$D:$D,0))</f>
        <v>VOC</v>
      </c>
    </row>
    <row r="79" spans="1:6">
      <c r="A79" s="40" t="s">
        <v>2881</v>
      </c>
      <c r="B79" s="40" t="s">
        <v>2490</v>
      </c>
      <c r="C79" s="40" t="s">
        <v>2442</v>
      </c>
      <c r="D79" s="40">
        <v>21304.282300251776</v>
      </c>
      <c r="E79" s="40" t="s">
        <v>2407</v>
      </c>
      <c r="F79" s="38">
        <f>INDEX('Crosswalk Particulates'!$E:$E,MATCH(B79,'Crosswalk Particulates'!$D:$D,0))</f>
        <v>0</v>
      </c>
    </row>
    <row r="80" spans="1:6">
      <c r="A80" s="40" t="s">
        <v>2880</v>
      </c>
      <c r="B80" s="40" t="s">
        <v>2490</v>
      </c>
      <c r="C80" s="40" t="s">
        <v>2442</v>
      </c>
      <c r="D80" s="40">
        <v>19800.192779796595</v>
      </c>
      <c r="E80" s="40" t="s">
        <v>2407</v>
      </c>
      <c r="F80" s="38">
        <f>INDEX('Crosswalk Particulates'!$E:$E,MATCH(B80,'Crosswalk Particulates'!$D:$D,0))</f>
        <v>0</v>
      </c>
    </row>
    <row r="81" spans="1:6">
      <c r="A81" s="40" t="s">
        <v>2886</v>
      </c>
      <c r="B81" s="40" t="s">
        <v>2475</v>
      </c>
      <c r="C81" s="40" t="s">
        <v>2442</v>
      </c>
      <c r="D81" s="40">
        <v>19358.0438888176</v>
      </c>
      <c r="E81" s="40" t="s">
        <v>2407</v>
      </c>
      <c r="F81" s="38" t="str">
        <f>INDEX('Crosswalk Particulates'!$E:$E,MATCH(B81,'Crosswalk Particulates'!$D:$D,0))</f>
        <v>PM10</v>
      </c>
    </row>
    <row r="82" spans="1:6">
      <c r="A82" s="40" t="s">
        <v>2882</v>
      </c>
      <c r="B82" s="40" t="s">
        <v>2490</v>
      </c>
      <c r="C82" s="40" t="s">
        <v>2442</v>
      </c>
      <c r="D82" s="40">
        <v>15648.375585806096</v>
      </c>
      <c r="E82" s="40" t="s">
        <v>2407</v>
      </c>
      <c r="F82" s="38">
        <f>INDEX('Crosswalk Particulates'!$E:$E,MATCH(B82,'Crosswalk Particulates'!$D:$D,0))</f>
        <v>0</v>
      </c>
    </row>
    <row r="83" spans="1:6">
      <c r="A83" s="40" t="s">
        <v>2886</v>
      </c>
      <c r="B83" s="40" t="s">
        <v>2495</v>
      </c>
      <c r="C83" s="40" t="s">
        <v>2442</v>
      </c>
      <c r="D83" s="40">
        <v>14554.039325451085</v>
      </c>
      <c r="E83" s="40" t="s">
        <v>2407</v>
      </c>
      <c r="F83" s="38" t="str">
        <f>INDEX('Crosswalk Particulates'!$E:$E,MATCH(B83,'Crosswalk Particulates'!$D:$D,0))</f>
        <v>PM25</v>
      </c>
    </row>
    <row r="84" spans="1:6">
      <c r="A84" s="40" t="s">
        <v>2884</v>
      </c>
      <c r="B84" s="40" t="s">
        <v>2495</v>
      </c>
      <c r="C84" s="40" t="s">
        <v>2442</v>
      </c>
      <c r="D84" s="40">
        <v>13467.573951334882</v>
      </c>
      <c r="E84" s="40" t="s">
        <v>2407</v>
      </c>
      <c r="F84" s="38" t="str">
        <f>INDEX('Crosswalk Particulates'!$E:$E,MATCH(B84,'Crosswalk Particulates'!$D:$D,0))</f>
        <v>PM25</v>
      </c>
    </row>
    <row r="85" spans="1:6">
      <c r="A85" s="40" t="s">
        <v>2884</v>
      </c>
      <c r="B85" s="40" t="s">
        <v>2445</v>
      </c>
      <c r="C85" s="40" t="s">
        <v>2442</v>
      </c>
      <c r="D85" s="40">
        <v>7223.9379391045204</v>
      </c>
      <c r="E85" s="40" t="s">
        <v>2407</v>
      </c>
      <c r="F85" s="38" t="str">
        <f>INDEX('Crosswalk Particulates'!$E:$E,MATCH(B85,'Crosswalk Particulates'!$D:$D,0))</f>
        <v>CO</v>
      </c>
    </row>
    <row r="86" spans="1:6">
      <c r="A86" s="40" t="s">
        <v>2884</v>
      </c>
      <c r="B86" s="40" t="s">
        <v>2494</v>
      </c>
      <c r="C86" s="40" t="s">
        <v>2442</v>
      </c>
      <c r="D86" s="40">
        <v>5237.5639072600497</v>
      </c>
      <c r="E86" s="40" t="s">
        <v>2407</v>
      </c>
      <c r="F86" s="38" t="str">
        <f>INDEX('Crosswalk Particulates'!$E:$E,MATCH(B86,'Crosswalk Particulates'!$D:$D,0))</f>
        <v>NOX</v>
      </c>
    </row>
    <row r="87" spans="1:6">
      <c r="A87" s="40" t="s">
        <v>2877</v>
      </c>
      <c r="B87" s="40" t="s">
        <v>2475</v>
      </c>
      <c r="C87" s="40" t="s">
        <v>2442</v>
      </c>
      <c r="D87" s="40">
        <v>4567.8741976649735</v>
      </c>
      <c r="E87" s="40" t="s">
        <v>2407</v>
      </c>
      <c r="F87" s="38" t="str">
        <f>INDEX('Crosswalk Particulates'!$E:$E,MATCH(B87,'Crosswalk Particulates'!$D:$D,0))</f>
        <v>PM10</v>
      </c>
    </row>
    <row r="88" spans="1:6">
      <c r="A88" s="40" t="s">
        <v>2877</v>
      </c>
      <c r="B88" s="40" t="s">
        <v>2495</v>
      </c>
      <c r="C88" s="40" t="s">
        <v>2442</v>
      </c>
      <c r="D88" s="40">
        <v>4169.3201784627463</v>
      </c>
      <c r="E88" s="40" t="s">
        <v>2407</v>
      </c>
      <c r="F88" s="38" t="str">
        <f>INDEX('Crosswalk Particulates'!$E:$E,MATCH(B88,'Crosswalk Particulates'!$D:$D,0))</f>
        <v>PM25</v>
      </c>
    </row>
    <row r="89" spans="1:6">
      <c r="A89" s="40" t="s">
        <v>2884</v>
      </c>
      <c r="B89" s="40" t="s">
        <v>2490</v>
      </c>
      <c r="C89" s="40" t="s">
        <v>2442</v>
      </c>
      <c r="D89" s="40">
        <v>3659.2917457911603</v>
      </c>
      <c r="E89" s="40" t="s">
        <v>2407</v>
      </c>
      <c r="F89" s="38">
        <f>INDEX('Crosswalk Particulates'!$E:$E,MATCH(B89,'Crosswalk Particulates'!$D:$D,0))</f>
        <v>0</v>
      </c>
    </row>
    <row r="90" spans="1:6">
      <c r="A90" s="40" t="s">
        <v>2876</v>
      </c>
      <c r="B90" s="40" t="s">
        <v>2490</v>
      </c>
      <c r="C90" s="40" t="s">
        <v>2442</v>
      </c>
      <c r="D90" s="40">
        <v>2906.0648038151808</v>
      </c>
      <c r="E90" s="40" t="s">
        <v>2407</v>
      </c>
      <c r="F90" s="38">
        <f>INDEX('Crosswalk Particulates'!$E:$E,MATCH(B90,'Crosswalk Particulates'!$D:$D,0))</f>
        <v>0</v>
      </c>
    </row>
    <row r="91" spans="1:6">
      <c r="A91" s="40" t="s">
        <v>2879</v>
      </c>
      <c r="B91" s="40" t="s">
        <v>2490</v>
      </c>
      <c r="C91" s="40" t="s">
        <v>2442</v>
      </c>
      <c r="D91" s="40">
        <v>1512.514660272592</v>
      </c>
      <c r="E91" s="40" t="s">
        <v>2407</v>
      </c>
      <c r="F91" s="38">
        <f>INDEX('Crosswalk Particulates'!$E:$E,MATCH(B91,'Crosswalk Particulates'!$D:$D,0))</f>
        <v>0</v>
      </c>
    </row>
    <row r="92" spans="1:6">
      <c r="A92" s="40" t="s">
        <v>2877</v>
      </c>
      <c r="B92" s="40" t="s">
        <v>2445</v>
      </c>
      <c r="C92" s="40" t="s">
        <v>2442</v>
      </c>
      <c r="D92" s="40">
        <v>1509.90289441305</v>
      </c>
      <c r="E92" s="40" t="s">
        <v>2407</v>
      </c>
      <c r="F92" s="38" t="str">
        <f>INDEX('Crosswalk Particulates'!$E:$E,MATCH(B92,'Crosswalk Particulates'!$D:$D,0))</f>
        <v>CO</v>
      </c>
    </row>
    <row r="93" spans="1:6">
      <c r="A93" s="40" t="s">
        <v>2877</v>
      </c>
      <c r="B93" s="40" t="s">
        <v>2494</v>
      </c>
      <c r="C93" s="40" t="s">
        <v>2442</v>
      </c>
      <c r="D93" s="40">
        <v>1050.2105453250499</v>
      </c>
      <c r="E93" s="40" t="s">
        <v>2407</v>
      </c>
      <c r="F93" s="38" t="str">
        <f>INDEX('Crosswalk Particulates'!$E:$E,MATCH(B93,'Crosswalk Particulates'!$D:$D,0))</f>
        <v>NOX</v>
      </c>
    </row>
    <row r="94" spans="1:6">
      <c r="A94" s="40" t="s">
        <v>2884</v>
      </c>
      <c r="B94" s="40" t="s">
        <v>2500</v>
      </c>
      <c r="C94" s="40" t="s">
        <v>2442</v>
      </c>
      <c r="D94" s="40">
        <v>1021.2346975238499</v>
      </c>
      <c r="E94" s="40" t="s">
        <v>2407</v>
      </c>
      <c r="F94" s="38" t="str">
        <f>INDEX('Crosswalk Particulates'!$E:$E,MATCH(B94,'Crosswalk Particulates'!$D:$D,0))</f>
        <v>SOx</v>
      </c>
    </row>
    <row r="95" spans="1:6">
      <c r="A95" s="40" t="s">
        <v>2885</v>
      </c>
      <c r="B95" s="40" t="s">
        <v>2490</v>
      </c>
      <c r="C95" s="40" t="s">
        <v>2442</v>
      </c>
      <c r="D95" s="40">
        <v>668.12008577999995</v>
      </c>
      <c r="E95" s="40" t="s">
        <v>2407</v>
      </c>
      <c r="F95" s="38">
        <f>INDEX('Crosswalk Particulates'!$E:$E,MATCH(B95,'Crosswalk Particulates'!$D:$D,0))</f>
        <v>0</v>
      </c>
    </row>
    <row r="96" spans="1:6">
      <c r="A96" s="40" t="s">
        <v>2877</v>
      </c>
      <c r="B96" s="40" t="s">
        <v>2490</v>
      </c>
      <c r="C96" s="40" t="s">
        <v>2442</v>
      </c>
      <c r="D96" s="40">
        <v>477.33428452087003</v>
      </c>
      <c r="E96" s="40" t="s">
        <v>2407</v>
      </c>
      <c r="F96" s="38">
        <f>INDEX('Crosswalk Particulates'!$E:$E,MATCH(B96,'Crosswalk Particulates'!$D:$D,0))</f>
        <v>0</v>
      </c>
    </row>
    <row r="97" spans="1:6">
      <c r="A97" s="40" t="s">
        <v>2877</v>
      </c>
      <c r="B97" s="40" t="s">
        <v>2500</v>
      </c>
      <c r="C97" s="40" t="s">
        <v>2442</v>
      </c>
      <c r="D97" s="40">
        <v>63.075849347199998</v>
      </c>
      <c r="E97" s="40" t="s">
        <v>2407</v>
      </c>
      <c r="F97" s="38"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2024-10-29T20:36:40Z</dcterms:modified>
</cp:coreProperties>
</file>