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BTC\"/>
    </mc:Choice>
  </mc:AlternateContent>
  <xr:revisionPtr revIDLastSave="0" documentId="13_ncr:1_{96F8E2A8-C454-4BE7-8E86-9179A9BB67F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Data" sheetId="2" r:id="rId2"/>
    <sheet name="IIJA" sheetId="4" r:id="rId3"/>
    <sheet name="BT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F2" i="3"/>
  <c r="C11" i="4"/>
  <c r="D11" i="4"/>
  <c r="E11" i="4"/>
  <c r="F11" i="4"/>
  <c r="G11" i="4"/>
  <c r="H11" i="4"/>
  <c r="I11" i="4"/>
  <c r="J11" i="4"/>
  <c r="L11" i="4" s="1"/>
  <c r="B11" i="4"/>
  <c r="D4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K10" i="4"/>
  <c r="D10" i="4"/>
  <c r="E10" i="4" s="1"/>
  <c r="C10" i="4"/>
  <c r="B10" i="4"/>
  <c r="AA11" i="4" l="1"/>
  <c r="T11" i="4"/>
  <c r="AB11" i="4"/>
  <c r="S11" i="4"/>
  <c r="M11" i="4"/>
  <c r="Y11" i="4"/>
  <c r="Q11" i="4"/>
  <c r="X11" i="4"/>
  <c r="P11" i="4"/>
  <c r="Z11" i="4"/>
  <c r="K11" i="4"/>
  <c r="W11" i="4"/>
  <c r="O11" i="4"/>
  <c r="AD11" i="4"/>
  <c r="V11" i="4"/>
  <c r="N11" i="4"/>
  <c r="R11" i="4"/>
  <c r="AC11" i="4"/>
  <c r="U11" i="4"/>
  <c r="F10" i="4"/>
  <c r="B4" i="4"/>
  <c r="B3" i="4"/>
  <c r="B2" i="4"/>
  <c r="B1" i="4"/>
  <c r="B2" i="3"/>
  <c r="C2" i="3"/>
  <c r="D2" i="3"/>
  <c r="E2" i="3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28" i="2"/>
  <c r="B24" i="2" a="1"/>
  <c r="B24" i="2" s="1"/>
  <c r="C24" i="2" a="1"/>
  <c r="C24" i="2" s="1"/>
  <c r="D24" i="2" a="1"/>
  <c r="D24" i="2" s="1"/>
  <c r="E24" i="2" a="1"/>
  <c r="E24" i="2"/>
  <c r="F24" i="2" a="1"/>
  <c r="F24" i="2" s="1"/>
  <c r="G24" i="2" a="1"/>
  <c r="G24" i="2"/>
  <c r="H24" i="2" a="1"/>
  <c r="H24" i="2"/>
  <c r="I24" i="2" a="1"/>
  <c r="I24" i="2"/>
  <c r="J24" i="2" a="1"/>
  <c r="J24" i="2" s="1"/>
  <c r="K24" i="2" a="1"/>
  <c r="K24" i="2"/>
  <c r="L24" i="2" a="1"/>
  <c r="L24" i="2"/>
  <c r="M24" i="2" a="1"/>
  <c r="M24" i="2"/>
  <c r="N24" i="2" a="1"/>
  <c r="N24" i="2" s="1"/>
  <c r="O24" i="2" a="1"/>
  <c r="O24" i="2"/>
  <c r="P24" i="2" a="1"/>
  <c r="P24" i="2"/>
  <c r="Q24" i="2" a="1"/>
  <c r="Q24" i="2"/>
  <c r="R24" i="2" a="1"/>
  <c r="R24" i="2" s="1"/>
  <c r="S24" i="2" a="1"/>
  <c r="S24" i="2"/>
  <c r="T24" i="2" a="1"/>
  <c r="T24" i="2"/>
  <c r="U24" i="2" a="1"/>
  <c r="U24" i="2"/>
  <c r="V24" i="2" a="1"/>
  <c r="V24" i="2" s="1"/>
  <c r="W24" i="2" a="1"/>
  <c r="W24" i="2"/>
  <c r="X24" i="2" a="1"/>
  <c r="X24" i="2"/>
  <c r="Y24" i="2" a="1"/>
  <c r="Y24" i="2"/>
  <c r="Z24" i="2" a="1"/>
  <c r="Z24" i="2" s="1"/>
  <c r="AA24" i="2" a="1"/>
  <c r="AA24" i="2"/>
  <c r="AB24" i="2" a="1"/>
  <c r="AB24" i="2"/>
  <c r="AC24" i="2" a="1"/>
  <c r="AC24" i="2"/>
  <c r="AD24" i="2" a="1"/>
  <c r="AD24" i="2" s="1"/>
  <c r="AE24" i="2" a="1"/>
  <c r="AE24" i="2"/>
  <c r="AF24" i="2" a="1"/>
  <c r="AF24" i="2"/>
  <c r="AG24" i="2" a="1"/>
  <c r="AG24" i="2"/>
  <c r="AH24" i="2" a="1"/>
  <c r="AH24" i="2" s="1"/>
  <c r="AI24" i="2" a="1"/>
  <c r="AI24" i="2"/>
  <c r="AJ24" i="2" a="1"/>
  <c r="AJ24" i="2"/>
  <c r="AK24" i="2" a="1"/>
  <c r="AK24" i="2"/>
  <c r="AL24" i="2" a="1"/>
  <c r="AL24" i="2" s="1"/>
  <c r="AM24" i="2" a="1"/>
  <c r="AM24" i="2"/>
  <c r="AN24" i="2" a="1"/>
  <c r="AN24" i="2"/>
  <c r="AO24" i="2" a="1"/>
  <c r="AO24" i="2"/>
  <c r="A24" i="2" a="1"/>
  <c r="A24" i="2" s="1"/>
  <c r="B21" i="2"/>
  <c r="B20" i="2"/>
  <c r="B17" i="2"/>
  <c r="B10" i="2"/>
  <c r="B12" i="2" s="1"/>
  <c r="B11" i="2"/>
  <c r="G10" i="4" l="1"/>
  <c r="H10" i="4" l="1"/>
  <c r="I10" i="4" l="1"/>
  <c r="J1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<sst xmlns="http://schemas.openxmlformats.org/spreadsheetml/2006/main" count="47" uniqueCount="43">
  <si>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BTC BAU Transmission Capacity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</si>
  <si>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</si>
  <si>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</si>
  <si>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</si>
  <si>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</si>
  <si>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</si>
  <si>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BAU transmission capacity in 2010 is given in the figure caption as</t>
  </si>
  <si>
    <t>150-200 million MW*miles.  The graph shows the additional quantity</t>
  </si>
  <si>
    <t>of transmission being built in the "baseline" scenario, which extends</t>
  </si>
  <si>
    <t>to 2050 in the RE Futures Report.  We assume the growth is linear</t>
  </si>
  <si>
    <t>2010 Transmission (high estimate):</t>
  </si>
  <si>
    <t>2010 Transmission (low estimate):</t>
  </si>
  <si>
    <t>2010 Transmission:</t>
  </si>
  <si>
    <t>Pixels per 50 million MW*miles:</t>
  </si>
  <si>
    <t>Pixel height of new transmission:</t>
  </si>
  <si>
    <t>BAU New Transmission</t>
  </si>
  <si>
    <t>pixels</t>
  </si>
  <si>
    <t>MW*miles</t>
  </si>
  <si>
    <t>New transmission quantity in 2050</t>
  </si>
  <si>
    <t>we must estimate by measuring pixels on the graph.</t>
  </si>
  <si>
    <t>Unfortunately, data are only available as a graph (not in numbers), so</t>
  </si>
  <si>
    <t>and interpolate.</t>
  </si>
  <si>
    <t>US Energy Information Administration</t>
  </si>
  <si>
    <t>EIA study examines the role of high-voltage power lines in integrating renewables</t>
  </si>
  <si>
    <t>https://www.eia.gov/todayinenergy/detail.php?id=36393</t>
  </si>
  <si>
    <t>BAU Transmission Capacity (circuit miles)</t>
  </si>
  <si>
    <t>Scaling</t>
  </si>
  <si>
    <t>Current Value</t>
  </si>
  <si>
    <t>Indexed to 2018</t>
  </si>
  <si>
    <t>Infrastructure Investment and Jobs Act Effects</t>
  </si>
  <si>
    <t>Transmission Projects Ready to Go: Plugging Into America's Untapped Renewable Resources</t>
  </si>
  <si>
    <t>Americans for a Clean Energy Grid and Grid Strategies</t>
  </si>
  <si>
    <t>Page 4</t>
  </si>
  <si>
    <t xml:space="preserve">https://cleanenergygrid.org/wp-content/uploads/2019/04/Transmission-Projects-Ready-to-Go-Final.pdf </t>
  </si>
  <si>
    <t>Number of MW-miles proposed</t>
  </si>
  <si>
    <t>Proposed investment</t>
  </si>
  <si>
    <t>IIJA Funding</t>
  </si>
  <si>
    <t>Number of MW-miles installed through 2030*</t>
  </si>
  <si>
    <t>*assume funding is available through 2026, but due to the long nature of transmission projects,</t>
  </si>
  <si>
    <t>some lines may come online after 2026</t>
  </si>
  <si>
    <t>2018 value from EIA (citcuit-miles)</t>
  </si>
  <si>
    <t>additional capacity (MW-miles)</t>
  </si>
  <si>
    <t>additional capacity (circuit-miles)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</si>
</sst>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302260</xdr:colOff>
      <xdr:row>0</xdr:row>
      <xdr:rowOff>102235</xdr:rowOff>
    </xdr:from>
    <xdr:to>
      <xdr:col>8</xdr:col>
      <xdr:colOff>192607</xdr:colOff>
      <xdr:row>20</xdr:row>
      <xdr:rowOff>67624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8060" y="102235"/>
          <a:ext cx="2328747" cy="358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energygrid.org/wp-content/uploads/2019/04/Transmission-Projects-Ready-to-Go-Final.pdf" TargetMode="External"/><Relationship Id="rId1" Type="http://schemas.openxmlformats.org/officeDocument/2006/relationships/hyperlink" Target="http://www.nrel.gov/docs/fy12osti/52409-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0" sqref="B20"/>
    </sheetView>
  </sheetViews>
  <sheetFormatPr defaultRowHeight="15" x14ac:dyDescent="0.25"/>
  <cols>
    <col min="2" max="2" width="42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4" t="s">
        <v>27</v>
      </c>
    </row>
    <row r="4" spans="1:2" x14ac:dyDescent="0.25">
      <c r="B4" s="5" t="s">
        <v>22</v>
      </c>
    </row>
    <row r="5" spans="1:2" x14ac:dyDescent="0.25">
      <c r="B5" s="6">
        <v>2018</v>
      </c>
    </row>
    <row r="6" spans="1:2" ht="30" x14ac:dyDescent="0.25">
      <c r="B6" s="5" t="s">
        <v>23</v>
      </c>
    </row>
    <row r="7" spans="1:2" ht="30" x14ac:dyDescent="0.25">
      <c r="B7" s="7" t="s">
        <v>24</v>
      </c>
    </row>
    <row r="8" spans="1:2" x14ac:dyDescent="0.25">
      <c r="B8" s="5"/>
    </row>
    <row r="9" spans="1:2" x14ac:dyDescent="0.25">
      <c r="B9" s="8" t="s">
        <v>26</v>
      </c>
    </row>
    <row r="10" spans="1:2" x14ac:dyDescent="0.25">
      <c r="B10" s="5" t="s">
        <v>2</v>
      </c>
    </row>
    <row r="11" spans="1:2" x14ac:dyDescent="0.25">
      <c r="B11" s="6">
        <v>2012</v>
      </c>
    </row>
    <row r="12" spans="1:2" x14ac:dyDescent="0.25">
      <c r="B12" s="5" t="s">
        <v>3</v>
      </c>
    </row>
    <row r="13" spans="1:2" ht="30" x14ac:dyDescent="0.25">
      <c r="B13" s="7" t="s">
        <v>4</v>
      </c>
    </row>
    <row r="14" spans="1:2" x14ac:dyDescent="0.25">
      <c r="B14" s="5" t="s">
        <v>5</v>
      </c>
    </row>
    <row r="15" spans="1:2" x14ac:dyDescent="0.25">
      <c r="B15" s="5"/>
    </row>
    <row r="16" spans="1:2" x14ac:dyDescent="0.25">
      <c r="B16" s="8" t="s">
        <v>29</v>
      </c>
    </row>
    <row r="17" spans="2:2" ht="30" x14ac:dyDescent="0.25">
      <c r="B17" s="5" t="s">
        <v>31</v>
      </c>
    </row>
    <row r="18" spans="2:2" x14ac:dyDescent="0.25">
      <c r="B18" s="6">
        <v>2021</v>
      </c>
    </row>
    <row r="19" spans="2:2" ht="45" x14ac:dyDescent="0.25">
      <c r="B19" s="5" t="s">
        <v>30</v>
      </c>
    </row>
    <row r="20" spans="2:2" ht="45" customHeight="1" x14ac:dyDescent="0.25">
      <c r="B20" s="7" t="s">
        <v>33</v>
      </c>
    </row>
    <row r="21" spans="2:2" x14ac:dyDescent="0.25">
      <c r="B21" s="5" t="s">
        <v>32</v>
      </c>
    </row>
  </sheetData>
  <hyperlinks>
    <hyperlink ref="B13" r:id="rId1" xr:uid="{FF197175-E7A8-4C69-9B18-B36AE5DAEF78}"/>
    <hyperlink ref="B20" r:id="rId2" xr:uid="{070385A7-390D-4C16-A425-72A24723411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"/>
  <sheetViews>
    <sheetView workbookViewId="0">
      <selection activeCell="A31" sqref="A31"/>
    </sheetView>
  </sheetViews>
  <sheetFormatPr defaultRowHeight="15" x14ac:dyDescent="0.25"/>
  <cols>
    <col min="1" max="1" width="36.42578125" customWidth="1"/>
    <col min="2" max="2" width="10.42578125" bestFit="1" customWidth="1"/>
  </cols>
  <sheetData>
    <row r="1" spans="1:3" x14ac:dyDescent="0.25">
      <c r="A1" t="s">
        <v>6</v>
      </c>
    </row>
    <row r="2" spans="1:3" x14ac:dyDescent="0.25">
      <c r="A2" t="s">
        <v>7</v>
      </c>
    </row>
    <row r="3" spans="1:3" x14ac:dyDescent="0.25">
      <c r="A3" t="s">
        <v>8</v>
      </c>
    </row>
    <row r="4" spans="1:3" x14ac:dyDescent="0.25">
      <c r="A4" t="s">
        <v>9</v>
      </c>
    </row>
    <row r="5" spans="1:3" x14ac:dyDescent="0.25">
      <c r="A5" t="s">
        <v>21</v>
      </c>
    </row>
    <row r="7" spans="1:3" x14ac:dyDescent="0.25">
      <c r="A7" t="s">
        <v>20</v>
      </c>
    </row>
    <row r="8" spans="1:3" x14ac:dyDescent="0.25">
      <c r="A8" t="s">
        <v>19</v>
      </c>
    </row>
    <row r="10" spans="1:3" x14ac:dyDescent="0.25">
      <c r="A10" t="s">
        <v>11</v>
      </c>
      <c r="B10" s="2">
        <f>150*10^6</f>
        <v>150000000</v>
      </c>
      <c r="C10" t="s">
        <v>17</v>
      </c>
    </row>
    <row r="11" spans="1:3" x14ac:dyDescent="0.25">
      <c r="A11" t="s">
        <v>10</v>
      </c>
      <c r="B11" s="2">
        <f>200*10^6</f>
        <v>200000000</v>
      </c>
      <c r="C11" t="s">
        <v>17</v>
      </c>
    </row>
    <row r="12" spans="1:3" x14ac:dyDescent="0.25">
      <c r="A12" t="s">
        <v>12</v>
      </c>
      <c r="B12" s="2">
        <f>AVERAGE(B10:B11)</f>
        <v>175000000</v>
      </c>
      <c r="C12" t="s">
        <v>17</v>
      </c>
    </row>
    <row r="14" spans="1:3" x14ac:dyDescent="0.25">
      <c r="A14" t="s">
        <v>15</v>
      </c>
    </row>
    <row r="15" spans="1:3" x14ac:dyDescent="0.25">
      <c r="A15" t="s">
        <v>13</v>
      </c>
      <c r="B15">
        <v>141</v>
      </c>
      <c r="C15" t="s">
        <v>16</v>
      </c>
    </row>
    <row r="16" spans="1:3" x14ac:dyDescent="0.25">
      <c r="A16" t="s">
        <v>14</v>
      </c>
      <c r="B16">
        <v>15</v>
      </c>
      <c r="C16" t="s">
        <v>16</v>
      </c>
    </row>
    <row r="17" spans="1:41" x14ac:dyDescent="0.25">
      <c r="A17" t="s">
        <v>18</v>
      </c>
      <c r="B17" s="2">
        <f>B16/B15*50*10^6</f>
        <v>5319148.9361702129</v>
      </c>
      <c r="C17" t="s">
        <v>17</v>
      </c>
    </row>
    <row r="20" spans="1:41" x14ac:dyDescent="0.25">
      <c r="A20">
        <v>2010</v>
      </c>
      <c r="B20" s="2">
        <f>B12</f>
        <v>175000000</v>
      </c>
    </row>
    <row r="21" spans="1:41" x14ac:dyDescent="0.25">
      <c r="A21">
        <v>2050</v>
      </c>
      <c r="B21" s="2">
        <f>B12+B17</f>
        <v>180319148.93617022</v>
      </c>
    </row>
    <row r="23" spans="1:41" x14ac:dyDescent="0.25">
      <c r="A23">
        <v>2010</v>
      </c>
      <c r="B23">
        <v>2011</v>
      </c>
      <c r="C23">
        <v>2012</v>
      </c>
      <c r="D23">
        <v>2013</v>
      </c>
      <c r="E23">
        <v>2014</v>
      </c>
      <c r="F23">
        <v>2015</v>
      </c>
      <c r="G23">
        <v>2016</v>
      </c>
      <c r="H23">
        <v>2017</v>
      </c>
      <c r="I23">
        <v>2018</v>
      </c>
      <c r="J23">
        <v>2019</v>
      </c>
      <c r="K23">
        <v>2020</v>
      </c>
      <c r="L23">
        <v>2021</v>
      </c>
      <c r="M23">
        <v>2022</v>
      </c>
      <c r="N23">
        <v>2023</v>
      </c>
      <c r="O23">
        <v>2024</v>
      </c>
      <c r="P23">
        <v>2025</v>
      </c>
      <c r="Q23">
        <v>2026</v>
      </c>
      <c r="R23">
        <v>2027</v>
      </c>
      <c r="S23">
        <v>2028</v>
      </c>
      <c r="T23">
        <v>2029</v>
      </c>
      <c r="U23">
        <v>2030</v>
      </c>
      <c r="V23">
        <v>2031</v>
      </c>
      <c r="W23">
        <v>2032</v>
      </c>
      <c r="X23">
        <v>2033</v>
      </c>
      <c r="Y23">
        <v>2034</v>
      </c>
      <c r="Z23">
        <v>2035</v>
      </c>
      <c r="AA23">
        <v>2036</v>
      </c>
      <c r="AB23">
        <v>2037</v>
      </c>
      <c r="AC23">
        <v>2038</v>
      </c>
      <c r="AD23">
        <v>2039</v>
      </c>
      <c r="AE23">
        <v>2040</v>
      </c>
      <c r="AF23">
        <v>2041</v>
      </c>
      <c r="AG23">
        <v>2042</v>
      </c>
      <c r="AH23">
        <v>2043</v>
      </c>
      <c r="AI23">
        <v>2044</v>
      </c>
      <c r="AJ23">
        <v>2045</v>
      </c>
      <c r="AK23">
        <v>2046</v>
      </c>
      <c r="AL23">
        <v>2047</v>
      </c>
      <c r="AM23">
        <v>2048</v>
      </c>
      <c r="AN23">
        <v>2049</v>
      </c>
      <c r="AO23">
        <v>2050</v>
      </c>
    </row>
    <row r="24" spans="1:41" x14ac:dyDescent="0.25">
      <c r="A24" s="2" cm="1">
        <f t="array" ref="A24">TREND($B$20:$B$21,$A$20:$A$21,A23)</f>
        <v>175000000</v>
      </c>
      <c r="B24" s="2" cm="1">
        <f t="array" ref="B24">TREND($B$20:$B$21,$A$20:$A$21,B23)</f>
        <v>175132978.72340426</v>
      </c>
      <c r="C24" s="2" cm="1">
        <f t="array" ref="C24">TREND($B$20:$B$21,$A$20:$A$21,C23)</f>
        <v>175265957.44680852</v>
      </c>
      <c r="D24" s="2" cm="1">
        <f t="array" ref="D24">TREND($B$20:$B$21,$A$20:$A$21,D23)</f>
        <v>175398936.17021278</v>
      </c>
      <c r="E24" s="2" cm="1">
        <f t="array" ref="E24">TREND($B$20:$B$21,$A$20:$A$21,E23)</f>
        <v>175531914.893617</v>
      </c>
      <c r="F24" s="2" cm="1">
        <f t="array" ref="F24">TREND($B$20:$B$21,$A$20:$A$21,F23)</f>
        <v>175664893.61702126</v>
      </c>
      <c r="G24" s="2" cm="1">
        <f t="array" ref="G24">TREND($B$20:$B$21,$A$20:$A$21,G23)</f>
        <v>175797872.34042552</v>
      </c>
      <c r="H24" s="2" cm="1">
        <f t="array" ref="H24">TREND($B$20:$B$21,$A$20:$A$21,H23)</f>
        <v>175930851.06382978</v>
      </c>
      <c r="I24" s="2" cm="1">
        <f t="array" ref="I24">TREND($B$20:$B$21,$A$20:$A$21,I23)</f>
        <v>176063829.78723404</v>
      </c>
      <c r="J24" s="2" cm="1">
        <f t="array" ref="J24">TREND($B$20:$B$21,$A$20:$A$21,J23)</f>
        <v>176196808.5106383</v>
      </c>
      <c r="K24" s="2" cm="1">
        <f t="array" ref="K24">TREND($B$20:$B$21,$A$20:$A$21,K23)</f>
        <v>176329787.23404253</v>
      </c>
      <c r="L24" s="2" cm="1">
        <f t="array" ref="L24">TREND($B$20:$B$21,$A$20:$A$21,L23)</f>
        <v>176462765.95744681</v>
      </c>
      <c r="M24" s="2" cm="1">
        <f t="array" ref="M24">TREND($B$20:$B$21,$A$20:$A$21,M23)</f>
        <v>176595744.68085104</v>
      </c>
      <c r="N24" s="2" cm="1">
        <f t="array" ref="N24">TREND($B$20:$B$21,$A$20:$A$21,N23)</f>
        <v>176728723.40425533</v>
      </c>
      <c r="O24" s="2" cm="1">
        <f t="array" ref="O24">TREND($B$20:$B$21,$A$20:$A$21,O23)</f>
        <v>176861702.12765956</v>
      </c>
      <c r="P24" s="2" cm="1">
        <f t="array" ref="P24">TREND($B$20:$B$21,$A$20:$A$21,P23)</f>
        <v>176994680.85106385</v>
      </c>
      <c r="Q24" s="2" cm="1">
        <f t="array" ref="Q24">TREND($B$20:$B$21,$A$20:$A$21,Q23)</f>
        <v>177127659.57446808</v>
      </c>
      <c r="R24" s="2" cm="1">
        <f t="array" ref="R24">TREND($B$20:$B$21,$A$20:$A$21,R23)</f>
        <v>177260638.29787236</v>
      </c>
      <c r="S24" s="2" cm="1">
        <f t="array" ref="S24">TREND($B$20:$B$21,$A$20:$A$21,S23)</f>
        <v>177393617.02127659</v>
      </c>
      <c r="T24" s="2" cm="1">
        <f t="array" ref="T24">TREND($B$20:$B$21,$A$20:$A$21,T23)</f>
        <v>177526595.74468082</v>
      </c>
      <c r="U24" s="2" cm="1">
        <f t="array" ref="U24">TREND($B$20:$B$21,$A$20:$A$21,U23)</f>
        <v>177659574.46808511</v>
      </c>
      <c r="V24" s="2" cm="1">
        <f t="array" ref="V24">TREND($B$20:$B$21,$A$20:$A$21,V23)</f>
        <v>177792553.19148934</v>
      </c>
      <c r="W24" s="2" cm="1">
        <f t="array" ref="W24">TREND($B$20:$B$21,$A$20:$A$21,W23)</f>
        <v>177925531.91489363</v>
      </c>
      <c r="X24" s="2" cm="1">
        <f t="array" ref="X24">TREND($B$20:$B$21,$A$20:$A$21,X23)</f>
        <v>178058510.63829786</v>
      </c>
      <c r="Y24" s="2" cm="1">
        <f t="array" ref="Y24">TREND($B$20:$B$21,$A$20:$A$21,Y23)</f>
        <v>178191489.36170214</v>
      </c>
      <c r="Z24" s="2" cm="1">
        <f t="array" ref="Z24">TREND($B$20:$B$21,$A$20:$A$21,Z23)</f>
        <v>178324468.08510637</v>
      </c>
      <c r="AA24" s="2" cm="1">
        <f t="array" ref="AA24">TREND($B$20:$B$21,$A$20:$A$21,AA23)</f>
        <v>178457446.80851066</v>
      </c>
      <c r="AB24" s="2" cm="1">
        <f t="array" ref="AB24">TREND($B$20:$B$21,$A$20:$A$21,AB23)</f>
        <v>178590425.53191489</v>
      </c>
      <c r="AC24" s="2" cm="1">
        <f t="array" ref="AC24">TREND($B$20:$B$21,$A$20:$A$21,AC23)</f>
        <v>178723404.25531918</v>
      </c>
      <c r="AD24" s="2" cm="1">
        <f t="array" ref="AD24">TREND($B$20:$B$21,$A$20:$A$21,AD23)</f>
        <v>178856382.97872341</v>
      </c>
      <c r="AE24" s="2" cm="1">
        <f t="array" ref="AE24">TREND($B$20:$B$21,$A$20:$A$21,AE23)</f>
        <v>178989361.70212764</v>
      </c>
      <c r="AF24" s="2" cm="1">
        <f t="array" ref="AF24">TREND($B$20:$B$21,$A$20:$A$21,AF23)</f>
        <v>179122340.42553192</v>
      </c>
      <c r="AG24" s="2" cm="1">
        <f t="array" ref="AG24">TREND($B$20:$B$21,$A$20:$A$21,AG23)</f>
        <v>179255319.14893615</v>
      </c>
      <c r="AH24" s="2" cm="1">
        <f t="array" ref="AH24">TREND($B$20:$B$21,$A$20:$A$21,AH23)</f>
        <v>179388297.87234044</v>
      </c>
      <c r="AI24" s="2" cm="1">
        <f t="array" ref="AI24">TREND($B$20:$B$21,$A$20:$A$21,AI23)</f>
        <v>179521276.59574467</v>
      </c>
      <c r="AJ24" s="2" cm="1">
        <f t="array" ref="AJ24">TREND($B$20:$B$21,$A$20:$A$21,AJ23)</f>
        <v>179654255.31914896</v>
      </c>
      <c r="AK24" s="2" cm="1">
        <f t="array" ref="AK24">TREND($B$20:$B$21,$A$20:$A$21,AK23)</f>
        <v>179787234.04255319</v>
      </c>
      <c r="AL24" s="2" cm="1">
        <f t="array" ref="AL24">TREND($B$20:$B$21,$A$20:$A$21,AL23)</f>
        <v>179920212.76595747</v>
      </c>
      <c r="AM24" s="2" cm="1">
        <f t="array" ref="AM24">TREND($B$20:$B$21,$A$20:$A$21,AM23)</f>
        <v>180053191.4893617</v>
      </c>
      <c r="AN24" s="2" cm="1">
        <f t="array" ref="AN24">TREND($B$20:$B$21,$A$20:$A$21,AN23)</f>
        <v>180186170.21276593</v>
      </c>
      <c r="AO24" s="2" cm="1">
        <f t="array" ref="AO24">TREND($B$20:$B$21,$A$20:$A$21,AO23)</f>
        <v>180319148.93617022</v>
      </c>
    </row>
    <row r="26" spans="1:41" x14ac:dyDescent="0.25">
      <c r="A26" t="s">
        <v>28</v>
      </c>
    </row>
    <row r="27" spans="1:41" x14ac:dyDescent="0.25">
      <c r="A27">
        <v>2010</v>
      </c>
      <c r="B27">
        <v>2011</v>
      </c>
      <c r="C27">
        <v>2012</v>
      </c>
      <c r="D27">
        <v>2013</v>
      </c>
      <c r="E27">
        <v>2014</v>
      </c>
      <c r="F27">
        <v>2015</v>
      </c>
      <c r="G27">
        <v>2016</v>
      </c>
      <c r="H27">
        <v>2017</v>
      </c>
      <c r="I27">
        <v>2018</v>
      </c>
      <c r="J27">
        <v>2019</v>
      </c>
      <c r="K27">
        <v>2020</v>
      </c>
      <c r="L27">
        <v>2021</v>
      </c>
      <c r="M27">
        <v>2022</v>
      </c>
      <c r="N27">
        <v>2023</v>
      </c>
      <c r="O27">
        <v>2024</v>
      </c>
      <c r="P27">
        <v>2025</v>
      </c>
      <c r="Q27">
        <v>2026</v>
      </c>
      <c r="R27">
        <v>2027</v>
      </c>
      <c r="S27">
        <v>2028</v>
      </c>
      <c r="T27">
        <v>2029</v>
      </c>
      <c r="U27">
        <v>2030</v>
      </c>
      <c r="V27">
        <v>2031</v>
      </c>
      <c r="W27">
        <v>2032</v>
      </c>
      <c r="X27">
        <v>2033</v>
      </c>
      <c r="Y27">
        <v>2034</v>
      </c>
      <c r="Z27">
        <v>2035</v>
      </c>
      <c r="AA27">
        <v>2036</v>
      </c>
      <c r="AB27">
        <v>2037</v>
      </c>
      <c r="AC27">
        <v>2038</v>
      </c>
      <c r="AD27">
        <v>2039</v>
      </c>
      <c r="AE27">
        <v>2040</v>
      </c>
      <c r="AF27">
        <v>2041</v>
      </c>
      <c r="AG27">
        <v>2042</v>
      </c>
      <c r="AH27">
        <v>2043</v>
      </c>
      <c r="AI27">
        <v>2044</v>
      </c>
      <c r="AJ27">
        <v>2045</v>
      </c>
      <c r="AK27">
        <v>2046</v>
      </c>
      <c r="AL27">
        <v>2047</v>
      </c>
      <c r="AM27">
        <v>2048</v>
      </c>
      <c r="AN27">
        <v>2049</v>
      </c>
      <c r="AO27">
        <v>2050</v>
      </c>
    </row>
    <row r="28" spans="1:41" x14ac:dyDescent="0.25">
      <c r="A28" s="2">
        <f>A24/$I$24</f>
        <v>0.9939577039274925</v>
      </c>
      <c r="B28" s="2">
        <f t="shared" ref="B28:AO28" si="0">B24/$I$24</f>
        <v>0.99471299093655596</v>
      </c>
      <c r="C28" s="2">
        <f t="shared" si="0"/>
        <v>0.99546827794561943</v>
      </c>
      <c r="D28" s="2">
        <f t="shared" si="0"/>
        <v>0.99622356495468289</v>
      </c>
      <c r="E28" s="2">
        <f t="shared" si="0"/>
        <v>0.99697885196374614</v>
      </c>
      <c r="F28" s="2">
        <f t="shared" si="0"/>
        <v>0.9977341389728096</v>
      </c>
      <c r="G28" s="2">
        <f t="shared" si="0"/>
        <v>0.99848942598187307</v>
      </c>
      <c r="H28" s="2">
        <f t="shared" si="0"/>
        <v>0.99924471299093653</v>
      </c>
      <c r="I28" s="2">
        <f t="shared" si="0"/>
        <v>1</v>
      </c>
      <c r="J28" s="2">
        <f t="shared" si="0"/>
        <v>1.0007552870090635</v>
      </c>
      <c r="K28" s="2">
        <f t="shared" si="0"/>
        <v>1.0015105740181267</v>
      </c>
      <c r="L28" s="2">
        <f t="shared" si="0"/>
        <v>1.0022658610271904</v>
      </c>
      <c r="M28" s="2">
        <f t="shared" si="0"/>
        <v>1.0030211480362536</v>
      </c>
      <c r="N28" s="2">
        <f t="shared" si="0"/>
        <v>1.0037764350453173</v>
      </c>
      <c r="O28" s="2">
        <f t="shared" si="0"/>
        <v>1.0045317220543806</v>
      </c>
      <c r="P28" s="2">
        <f t="shared" si="0"/>
        <v>1.0052870090634443</v>
      </c>
      <c r="Q28" s="2">
        <f t="shared" si="0"/>
        <v>1.0060422960725075</v>
      </c>
      <c r="R28" s="2">
        <f t="shared" si="0"/>
        <v>1.0067975830815712</v>
      </c>
      <c r="S28" s="2">
        <f t="shared" si="0"/>
        <v>1.0075528700906344</v>
      </c>
      <c r="T28" s="2">
        <f t="shared" si="0"/>
        <v>1.0083081570996977</v>
      </c>
      <c r="U28" s="2">
        <f t="shared" si="0"/>
        <v>1.0090634441087614</v>
      </c>
      <c r="V28" s="2">
        <f t="shared" si="0"/>
        <v>1.0098187311178246</v>
      </c>
      <c r="W28" s="2">
        <f t="shared" si="0"/>
        <v>1.0105740181268883</v>
      </c>
      <c r="X28" s="2">
        <f t="shared" si="0"/>
        <v>1.0113293051359515</v>
      </c>
      <c r="Y28" s="2">
        <f t="shared" si="0"/>
        <v>1.0120845921450152</v>
      </c>
      <c r="Z28" s="2">
        <f t="shared" si="0"/>
        <v>1.0128398791540785</v>
      </c>
      <c r="AA28" s="2">
        <f t="shared" si="0"/>
        <v>1.0135951661631422</v>
      </c>
      <c r="AB28" s="2">
        <f t="shared" si="0"/>
        <v>1.0143504531722054</v>
      </c>
      <c r="AC28" s="2">
        <f t="shared" si="0"/>
        <v>1.0151057401812691</v>
      </c>
      <c r="AD28" s="2">
        <f t="shared" si="0"/>
        <v>1.0158610271903323</v>
      </c>
      <c r="AE28" s="2">
        <f t="shared" si="0"/>
        <v>1.0166163141993956</v>
      </c>
      <c r="AF28" s="2">
        <f t="shared" si="0"/>
        <v>1.0173716012084593</v>
      </c>
      <c r="AG28" s="2">
        <f t="shared" si="0"/>
        <v>1.0181268882175225</v>
      </c>
      <c r="AH28" s="2">
        <f t="shared" si="0"/>
        <v>1.0188821752265862</v>
      </c>
      <c r="AI28" s="2">
        <f t="shared" si="0"/>
        <v>1.0196374622356494</v>
      </c>
      <c r="AJ28" s="2">
        <f t="shared" si="0"/>
        <v>1.0203927492447131</v>
      </c>
      <c r="AK28" s="2">
        <f t="shared" si="0"/>
        <v>1.0211480362537764</v>
      </c>
      <c r="AL28" s="2">
        <f t="shared" si="0"/>
        <v>1.0219033232628401</v>
      </c>
      <c r="AM28" s="2">
        <f t="shared" si="0"/>
        <v>1.0226586102719033</v>
      </c>
      <c r="AN28" s="2">
        <f t="shared" si="0"/>
        <v>1.0234138972809665</v>
      </c>
      <c r="AO28" s="2">
        <f t="shared" si="0"/>
        <v>1.0241691842900302</v>
      </c>
    </row>
    <row r="30" spans="1:41" x14ac:dyDescent="0.25">
      <c r="A30" t="s">
        <v>40</v>
      </c>
      <c r="B30">
        <v>700000</v>
      </c>
    </row>
    <row r="31" spans="1:41" x14ac:dyDescent="0.25">
      <c r="U31" s="2"/>
    </row>
    <row r="33" spans="11:11" x14ac:dyDescent="0.25">
      <c r="K33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E9EE-75BB-4C67-BE26-F56AE2DF869D}">
  <dimension ref="A1:AD14"/>
  <sheetViews>
    <sheetView workbookViewId="0">
      <selection activeCell="K14" sqref="K14"/>
    </sheetView>
  </sheetViews>
  <sheetFormatPr defaultRowHeight="15" x14ac:dyDescent="0.25"/>
  <cols>
    <col min="1" max="1" width="31.42578125" customWidth="1"/>
    <col min="2" max="2" width="12" bestFit="1" customWidth="1"/>
  </cols>
  <sheetData>
    <row r="1" spans="1:30" x14ac:dyDescent="0.25">
      <c r="A1" t="s">
        <v>34</v>
      </c>
      <c r="B1">
        <f>17*10^6</f>
        <v>17000000</v>
      </c>
    </row>
    <row r="2" spans="1:30" x14ac:dyDescent="0.25">
      <c r="A2" t="s">
        <v>35</v>
      </c>
      <c r="B2">
        <f>33*10^9</f>
        <v>33000000000</v>
      </c>
    </row>
    <row r="3" spans="1:30" x14ac:dyDescent="0.25">
      <c r="A3" t="s">
        <v>36</v>
      </c>
      <c r="B3">
        <f>500000000*5</f>
        <v>2500000000</v>
      </c>
    </row>
    <row r="4" spans="1:30" ht="30" x14ac:dyDescent="0.25">
      <c r="A4" s="5" t="s">
        <v>37</v>
      </c>
      <c r="B4" s="2">
        <f>B1/B2*B3</f>
        <v>1287878.7878787878</v>
      </c>
      <c r="D4" s="9">
        <f>B4/Data!U24</f>
        <v>7.2491380874614405E-3</v>
      </c>
    </row>
    <row r="6" spans="1:30" x14ac:dyDescent="0.25">
      <c r="A6" t="s">
        <v>38</v>
      </c>
    </row>
    <row r="7" spans="1:30" x14ac:dyDescent="0.25">
      <c r="A7" t="s">
        <v>39</v>
      </c>
    </row>
    <row r="9" spans="1:30" x14ac:dyDescent="0.25">
      <c r="B9">
        <v>2022</v>
      </c>
      <c r="C9">
        <v>2023</v>
      </c>
      <c r="D9">
        <v>2024</v>
      </c>
      <c r="E9">
        <v>2025</v>
      </c>
      <c r="F9">
        <v>2026</v>
      </c>
      <c r="G9">
        <v>2027</v>
      </c>
      <c r="H9">
        <v>2028</v>
      </c>
      <c r="I9">
        <v>2029</v>
      </c>
      <c r="J9">
        <v>2030</v>
      </c>
      <c r="K9">
        <v>2031</v>
      </c>
      <c r="L9">
        <v>2032</v>
      </c>
      <c r="M9">
        <v>2033</v>
      </c>
      <c r="N9">
        <v>2034</v>
      </c>
      <c r="O9">
        <v>2035</v>
      </c>
      <c r="P9">
        <v>2036</v>
      </c>
      <c r="Q9">
        <v>2037</v>
      </c>
      <c r="R9">
        <v>2038</v>
      </c>
      <c r="S9">
        <v>2039</v>
      </c>
      <c r="T9">
        <v>2040</v>
      </c>
      <c r="U9">
        <v>2041</v>
      </c>
      <c r="V9">
        <v>2042</v>
      </c>
      <c r="W9">
        <v>2043</v>
      </c>
      <c r="X9">
        <v>2044</v>
      </c>
      <c r="Y9">
        <v>2045</v>
      </c>
      <c r="Z9">
        <v>2046</v>
      </c>
      <c r="AA9">
        <v>2047</v>
      </c>
      <c r="AB9">
        <v>2048</v>
      </c>
      <c r="AC9">
        <v>2049</v>
      </c>
      <c r="AD9">
        <v>2050</v>
      </c>
    </row>
    <row r="10" spans="1:30" x14ac:dyDescent="0.25">
      <c r="A10" t="s">
        <v>41</v>
      </c>
      <c r="B10" s="2">
        <f>$B$4/9</f>
        <v>143097.6430976431</v>
      </c>
      <c r="C10" s="2">
        <f>$B$4/9+B10</f>
        <v>286195.2861952862</v>
      </c>
      <c r="D10" s="2">
        <f t="shared" ref="D10:J10" si="0">$B$4/9+C10</f>
        <v>429292.9292929293</v>
      </c>
      <c r="E10" s="2">
        <f t="shared" si="0"/>
        <v>572390.5723905724</v>
      </c>
      <c r="F10" s="2">
        <f t="shared" si="0"/>
        <v>715488.21548821544</v>
      </c>
      <c r="G10" s="2">
        <f t="shared" si="0"/>
        <v>858585.85858585848</v>
      </c>
      <c r="H10" s="2">
        <f t="shared" si="0"/>
        <v>1001683.5016835015</v>
      </c>
      <c r="I10" s="2">
        <f t="shared" si="0"/>
        <v>1144781.1447811446</v>
      </c>
      <c r="J10" s="2">
        <f t="shared" si="0"/>
        <v>1287878.7878787876</v>
      </c>
      <c r="K10" s="2">
        <f>$J$10</f>
        <v>1287878.7878787876</v>
      </c>
      <c r="L10" s="2">
        <f t="shared" ref="L10:AD10" si="1">$J$10</f>
        <v>1287878.7878787876</v>
      </c>
      <c r="M10" s="2">
        <f t="shared" si="1"/>
        <v>1287878.7878787876</v>
      </c>
      <c r="N10" s="2">
        <f t="shared" si="1"/>
        <v>1287878.7878787876</v>
      </c>
      <c r="O10" s="2">
        <f t="shared" si="1"/>
        <v>1287878.7878787876</v>
      </c>
      <c r="P10" s="2">
        <f t="shared" si="1"/>
        <v>1287878.7878787876</v>
      </c>
      <c r="Q10" s="2">
        <f t="shared" si="1"/>
        <v>1287878.7878787876</v>
      </c>
      <c r="R10" s="2">
        <f t="shared" si="1"/>
        <v>1287878.7878787876</v>
      </c>
      <c r="S10" s="2">
        <f t="shared" si="1"/>
        <v>1287878.7878787876</v>
      </c>
      <c r="T10" s="2">
        <f t="shared" si="1"/>
        <v>1287878.7878787876</v>
      </c>
      <c r="U10" s="2">
        <f t="shared" si="1"/>
        <v>1287878.7878787876</v>
      </c>
      <c r="V10" s="2">
        <f t="shared" si="1"/>
        <v>1287878.7878787876</v>
      </c>
      <c r="W10" s="2">
        <f t="shared" si="1"/>
        <v>1287878.7878787876</v>
      </c>
      <c r="X10" s="2">
        <f t="shared" si="1"/>
        <v>1287878.7878787876</v>
      </c>
      <c r="Y10" s="2">
        <f t="shared" si="1"/>
        <v>1287878.7878787876</v>
      </c>
      <c r="Z10" s="2">
        <f t="shared" si="1"/>
        <v>1287878.7878787876</v>
      </c>
      <c r="AA10" s="2">
        <f t="shared" si="1"/>
        <v>1287878.7878787876</v>
      </c>
      <c r="AB10" s="2">
        <f t="shared" si="1"/>
        <v>1287878.7878787876</v>
      </c>
      <c r="AC10" s="2">
        <f t="shared" si="1"/>
        <v>1287878.7878787876</v>
      </c>
      <c r="AD10" s="2">
        <f t="shared" si="1"/>
        <v>1287878.7878787876</v>
      </c>
    </row>
    <row r="11" spans="1:30" x14ac:dyDescent="0.25">
      <c r="A11" t="s">
        <v>42</v>
      </c>
      <c r="B11" s="2">
        <f>B10/Data!$B$24*Data!$B$30</f>
        <v>571.95595540318402</v>
      </c>
      <c r="C11" s="2">
        <f>C10/Data!$B$24*Data!$B$30</f>
        <v>1143.911910806368</v>
      </c>
      <c r="D11" s="2">
        <f>D10/Data!$B$24*Data!$B$30</f>
        <v>1715.8678662095519</v>
      </c>
      <c r="E11" s="2">
        <f>E10/Data!$B$24*Data!$B$30</f>
        <v>2287.8238216127361</v>
      </c>
      <c r="F11" s="2">
        <f>F10/Data!$B$24*Data!$B$30</f>
        <v>2859.7797770159195</v>
      </c>
      <c r="G11" s="2">
        <f>G10/Data!$B$24*Data!$B$30</f>
        <v>3431.7357324191034</v>
      </c>
      <c r="H11" s="2">
        <f>H10/Data!$B$24*Data!$B$30</f>
        <v>4003.6916878222869</v>
      </c>
      <c r="I11" s="2">
        <f>I10/Data!$B$24*Data!$B$30</f>
        <v>4575.6476432254703</v>
      </c>
      <c r="J11" s="2">
        <f>J10/Data!$B$24*Data!$B$30</f>
        <v>5147.6035986286543</v>
      </c>
      <c r="K11" s="2">
        <f>$J$11</f>
        <v>5147.6035986286543</v>
      </c>
      <c r="L11" s="2">
        <f t="shared" ref="L11:AD11" si="2">$J$11</f>
        <v>5147.6035986286543</v>
      </c>
      <c r="M11" s="2">
        <f t="shared" si="2"/>
        <v>5147.6035986286543</v>
      </c>
      <c r="N11" s="2">
        <f t="shared" si="2"/>
        <v>5147.6035986286543</v>
      </c>
      <c r="O11" s="2">
        <f t="shared" si="2"/>
        <v>5147.6035986286543</v>
      </c>
      <c r="P11" s="2">
        <f t="shared" si="2"/>
        <v>5147.6035986286543</v>
      </c>
      <c r="Q11" s="2">
        <f t="shared" si="2"/>
        <v>5147.6035986286543</v>
      </c>
      <c r="R11" s="2">
        <f t="shared" si="2"/>
        <v>5147.6035986286543</v>
      </c>
      <c r="S11" s="2">
        <f t="shared" si="2"/>
        <v>5147.6035986286543</v>
      </c>
      <c r="T11" s="2">
        <f t="shared" si="2"/>
        <v>5147.6035986286543</v>
      </c>
      <c r="U11" s="2">
        <f t="shared" si="2"/>
        <v>5147.6035986286543</v>
      </c>
      <c r="V11" s="2">
        <f t="shared" si="2"/>
        <v>5147.6035986286543</v>
      </c>
      <c r="W11" s="2">
        <f t="shared" si="2"/>
        <v>5147.6035986286543</v>
      </c>
      <c r="X11" s="2">
        <f t="shared" si="2"/>
        <v>5147.6035986286543</v>
      </c>
      <c r="Y11" s="2">
        <f t="shared" si="2"/>
        <v>5147.6035986286543</v>
      </c>
      <c r="Z11" s="2">
        <f t="shared" si="2"/>
        <v>5147.6035986286543</v>
      </c>
      <c r="AA11" s="2">
        <f t="shared" si="2"/>
        <v>5147.6035986286543</v>
      </c>
      <c r="AB11" s="2">
        <f t="shared" si="2"/>
        <v>5147.6035986286543</v>
      </c>
      <c r="AC11" s="2">
        <f t="shared" si="2"/>
        <v>5147.6035986286543</v>
      </c>
      <c r="AD11" s="2">
        <f t="shared" si="2"/>
        <v>5147.6035986286543</v>
      </c>
    </row>
    <row r="14" spans="1:30" x14ac:dyDescent="0.25">
      <c r="K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4"/>
  <sheetViews>
    <sheetView workbookViewId="0">
      <selection activeCell="J2" sqref="J2"/>
    </sheetView>
  </sheetViews>
  <sheetFormatPr defaultRowHeight="15" x14ac:dyDescent="0.25"/>
  <cols>
    <col min="1" max="1" width="38" customWidth="1"/>
    <col min="2" max="34" width="9.42578125" bestFit="1" customWidth="1"/>
  </cols>
  <sheetData>
    <row r="1" spans="1:34" x14ac:dyDescent="0.25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25</v>
      </c>
      <c r="B2" s="3">
        <f>Data!I28*Data!$B$30</f>
        <v>700000</v>
      </c>
      <c r="C2" s="3">
        <f>Data!J28*Data!$B$30</f>
        <v>700528.70090634446</v>
      </c>
      <c r="D2" s="3">
        <f>Data!K28*Data!$B$30</f>
        <v>701057.40181268868</v>
      </c>
      <c r="E2" s="3">
        <f>Data!L28*Data!$B$30</f>
        <v>701586.10271903325</v>
      </c>
      <c r="F2" s="3">
        <f>Data!M28*Data!$B$30+IIJA!B11</f>
        <v>702686.75958078075</v>
      </c>
      <c r="G2" s="3">
        <f>Data!N28*Data!$B$30+IIJA!C11</f>
        <v>703787.41644252848</v>
      </c>
      <c r="H2" s="3">
        <f>Data!O28*Data!$B$30+IIJA!D11</f>
        <v>704888.07330427598</v>
      </c>
      <c r="I2" s="3">
        <f>Data!P28*Data!$B$30+IIJA!E11</f>
        <v>705988.73016602371</v>
      </c>
      <c r="J2" s="3">
        <f>Data!Q28*Data!$B$30+IIJA!F11</f>
        <v>707089.38702777121</v>
      </c>
      <c r="K2" s="3">
        <f>Data!R28*Data!$B$30+IIJA!G11</f>
        <v>708190.04388951894</v>
      </c>
      <c r="L2" s="3">
        <f>Data!S28*Data!$B$30+IIJA!H11</f>
        <v>709290.70075126644</v>
      </c>
      <c r="M2" s="3">
        <f>Data!T28*Data!$B$30+IIJA!I11</f>
        <v>710391.35761301382</v>
      </c>
      <c r="N2" s="3">
        <f>Data!U28*Data!$B$30+IIJA!J11</f>
        <v>711492.01447476167</v>
      </c>
      <c r="O2" s="3">
        <f>Data!V28*Data!$B$30+IIJA!K11</f>
        <v>712020.7153811059</v>
      </c>
      <c r="P2" s="3">
        <f>Data!W28*Data!$B$30+IIJA!L11</f>
        <v>712549.41628745047</v>
      </c>
      <c r="Q2" s="3">
        <f>Data!X28*Data!$B$30+IIJA!M11</f>
        <v>713078.11719379469</v>
      </c>
      <c r="R2" s="3">
        <f>Data!Y28*Data!$B$30+IIJA!N11</f>
        <v>713606.81810013927</v>
      </c>
      <c r="S2" s="3">
        <f>Data!Z28*Data!$B$30+IIJA!O11</f>
        <v>714135.51900648361</v>
      </c>
      <c r="T2" s="3">
        <f>Data!AA28*Data!$B$30+IIJA!P11</f>
        <v>714664.21991282818</v>
      </c>
      <c r="U2" s="3">
        <f>Data!AB28*Data!$B$30+IIJA!Q11</f>
        <v>715192.9208191724</v>
      </c>
      <c r="V2" s="3">
        <f>Data!AC28*Data!$B$30+IIJA!R11</f>
        <v>715721.62172551698</v>
      </c>
      <c r="W2" s="3">
        <f>Data!AD28*Data!$B$30+IIJA!S11</f>
        <v>716250.32263186132</v>
      </c>
      <c r="X2" s="3">
        <f>Data!AE28*Data!$B$30+IIJA!T11</f>
        <v>716779.02353820554</v>
      </c>
      <c r="Y2" s="3">
        <f>Data!AF28*Data!$B$30+IIJA!U11</f>
        <v>717307.72444455011</v>
      </c>
      <c r="Z2" s="3">
        <f>Data!AG28*Data!$B$30+IIJA!V11</f>
        <v>717836.42535089445</v>
      </c>
      <c r="AA2" s="3">
        <f>Data!AH28*Data!$B$30+IIJA!W11</f>
        <v>718365.12625723903</v>
      </c>
      <c r="AB2" s="3">
        <f>Data!AI28*Data!$B$30+IIJA!X11</f>
        <v>718893.82716358325</v>
      </c>
      <c r="AC2" s="3">
        <f>Data!AJ28*Data!$B$30+IIJA!Y11</f>
        <v>719422.52806992782</v>
      </c>
      <c r="AD2" s="3">
        <f>Data!AK28*Data!$B$30+IIJA!Z11</f>
        <v>719951.22897627216</v>
      </c>
      <c r="AE2" s="3">
        <f>Data!AL28*Data!$B$30+IIJA!AA11</f>
        <v>720479.92988261674</v>
      </c>
      <c r="AF2" s="3">
        <f>Data!AM28*Data!$B$30+IIJA!AB11</f>
        <v>721008.63078896096</v>
      </c>
      <c r="AG2" s="3">
        <f>Data!AN28*Data!$B$30+IIJA!AC11</f>
        <v>721537.33169530518</v>
      </c>
      <c r="AH2" s="3">
        <f>Data!AO28*Data!$B$30+IIJA!AD11</f>
        <v>722066.03260164987</v>
      </c>
    </row>
    <row r="4" spans="1:34" x14ac:dyDescent="0.25">
      <c r="N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IIJA</vt:lpstr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2015-07-06T20:49:06Z</dcterms:created>
  <dcterms:modified xsi:type="dcterms:W3CDTF">2022-04-13T21:09:23Z</dcterms:modified>
</cp:coreProperties>
</file>