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AVMC\"/>
    </mc:Choice>
  </mc:AlternateContent>
  <xr:revisionPtr revIDLastSave="0" documentId="13_ncr:1_{354E2386-ABE2-4A8F-9CE3-0B5B103FA8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  <externalReference r:id="rId9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" i="16" l="1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B6" i="19"/>
  <c r="C6" i="19" s="1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B5" i="19"/>
  <c r="C5" i="19" s="1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B4" i="19"/>
  <c r="C4" i="19" s="1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B3" i="19"/>
  <c r="C3" i="19" s="1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B2" i="19"/>
  <c r="C2" i="19" s="1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F5" i="2" l="1"/>
  <c r="D5" i="2"/>
  <c r="G5" i="2"/>
  <c r="E5" i="2"/>
  <c r="C5" i="2"/>
  <c r="H5" i="2"/>
  <c r="B5" i="2"/>
  <c r="E5" i="4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<sst xmlns="http://schemas.openxmlformats.org/spreadsheetml/2006/main" count="222" uniqueCount="143">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</sst>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AADTbVT/BAU%20Avg%20Annual%20Dist%20Traveled%20by%20Veh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YVbT-passenger"/>
      <sheetName val="SYVbT-freight"/>
      <sheetName val="AVLo-passengers"/>
      <sheetName val="AVLo-freight"/>
      <sheetName val="AEO 7"/>
      <sheetName val="AEO 46"/>
      <sheetName val="AEO 47"/>
      <sheetName val="AEO 49"/>
      <sheetName val="NHTSA Motorbikes"/>
      <sheetName val="NTS 1-40"/>
      <sheetName val="NRBS 40"/>
      <sheetName val="BAADTbVT-passengers"/>
      <sheetName val="BAADTbVT-freight"/>
    </sheetNames>
    <sheetDataSet>
      <sheetData sheetId="0">
        <row r="35">
          <cell r="B35">
            <v>2019</v>
          </cell>
        </row>
      </sheetData>
      <sheetData sheetId="1"/>
      <sheetData sheetId="2">
        <row r="2">
          <cell r="B2">
            <v>84.000000000000014</v>
          </cell>
          <cell r="C2">
            <v>14866.598</v>
          </cell>
          <cell r="D2">
            <v>11972117.539999999</v>
          </cell>
          <cell r="E2">
            <v>9818361.2930000015</v>
          </cell>
          <cell r="F2">
            <v>0</v>
          </cell>
          <cell r="G2">
            <v>5402.8509999999997</v>
          </cell>
          <cell r="H2">
            <v>0</v>
          </cell>
        </row>
        <row r="3">
          <cell r="B3">
            <v>0</v>
          </cell>
          <cell r="C3">
            <v>43170</v>
          </cell>
          <cell r="D3">
            <v>49465</v>
          </cell>
          <cell r="E3">
            <v>4968137</v>
          </cell>
          <cell r="F3">
            <v>202</v>
          </cell>
          <cell r="G3">
            <v>4008.0000000000005</v>
          </cell>
          <cell r="H3">
            <v>114</v>
          </cell>
        </row>
        <row r="4">
          <cell r="E4">
            <v>895.49011199999995</v>
          </cell>
        </row>
        <row r="5">
          <cell r="E5">
            <v>26052.44378698225</v>
          </cell>
        </row>
        <row r="6">
          <cell r="E6">
            <v>10110</v>
          </cell>
        </row>
      </sheetData>
      <sheetData sheetId="3"/>
      <sheetData sheetId="4">
        <row r="4">
          <cell r="B4">
            <v>41.989116133258747</v>
          </cell>
        </row>
        <row r="5">
          <cell r="B5">
            <v>3512.35916421195</v>
          </cell>
        </row>
        <row r="6">
          <cell r="B6">
            <v>1974.4736422180429</v>
          </cell>
        </row>
      </sheetData>
      <sheetData sheetId="5">
        <row r="13">
          <cell r="B13" t="str">
            <v xml:space="preserve"> Key Indicators and Consumption</v>
          </cell>
          <cell r="C13">
            <v>2019</v>
          </cell>
          <cell r="D13">
            <v>2020</v>
          </cell>
          <cell r="E13">
            <v>2021</v>
          </cell>
          <cell r="F13">
            <v>2022</v>
          </cell>
          <cell r="G13">
            <v>2023</v>
          </cell>
          <cell r="H13">
            <v>2024</v>
          </cell>
          <cell r="I13">
            <v>2025</v>
          </cell>
          <cell r="J13">
            <v>2026</v>
          </cell>
          <cell r="K13">
            <v>2027</v>
          </cell>
          <cell r="L13">
            <v>2028</v>
          </cell>
          <cell r="M13">
            <v>2029</v>
          </cell>
          <cell r="N13">
            <v>2030</v>
          </cell>
          <cell r="O13">
            <v>2031</v>
          </cell>
          <cell r="P13">
            <v>2032</v>
          </cell>
          <cell r="Q13">
            <v>2033</v>
          </cell>
          <cell r="R13">
            <v>2034</v>
          </cell>
          <cell r="S13">
            <v>2035</v>
          </cell>
          <cell r="T13">
            <v>2036</v>
          </cell>
          <cell r="U13">
            <v>2037</v>
          </cell>
          <cell r="V13">
            <v>2038</v>
          </cell>
          <cell r="W13">
            <v>2039</v>
          </cell>
          <cell r="X13">
            <v>2040</v>
          </cell>
          <cell r="Y13">
            <v>2041</v>
          </cell>
          <cell r="Z13">
            <v>2042</v>
          </cell>
          <cell r="AA13">
            <v>2043</v>
          </cell>
          <cell r="AB13">
            <v>2044</v>
          </cell>
          <cell r="AC13">
            <v>2045</v>
          </cell>
          <cell r="AD13">
            <v>2046</v>
          </cell>
          <cell r="AE13">
            <v>2047</v>
          </cell>
          <cell r="AF13">
            <v>2048</v>
          </cell>
          <cell r="AG13">
            <v>2049</v>
          </cell>
          <cell r="AH13">
            <v>2050</v>
          </cell>
          <cell r="AI13">
            <v>2050</v>
          </cell>
        </row>
        <row r="19">
          <cell r="A19" t="str">
            <v>TKI000:ba_CommercialLig</v>
          </cell>
          <cell r="B19" t="str">
            <v xml:space="preserve">   Commercial Light Trucks 1/</v>
          </cell>
          <cell r="C19">
            <v>99.321113999999994</v>
          </cell>
          <cell r="D19">
            <v>100.61537199999999</v>
          </cell>
          <cell r="E19">
            <v>102.27555099999999</v>
          </cell>
          <cell r="F19">
            <v>103.794495</v>
          </cell>
          <cell r="G19">
            <v>104.99791</v>
          </cell>
          <cell r="H19">
            <v>105.845024</v>
          </cell>
          <cell r="I19">
            <v>106.78964999999999</v>
          </cell>
          <cell r="J19">
            <v>107.83586099999999</v>
          </cell>
          <cell r="K19">
            <v>109.086189</v>
          </cell>
          <cell r="L19">
            <v>110.314789</v>
          </cell>
          <cell r="M19">
            <v>111.61691999999999</v>
          </cell>
          <cell r="N19">
            <v>112.770866</v>
          </cell>
          <cell r="O19">
            <v>114.262428</v>
          </cell>
          <cell r="P19">
            <v>115.52301</v>
          </cell>
          <cell r="Q19">
            <v>116.879272</v>
          </cell>
          <cell r="R19">
            <v>118.14617200000001</v>
          </cell>
          <cell r="S19">
            <v>119.40303</v>
          </cell>
          <cell r="T19">
            <v>120.80527499999999</v>
          </cell>
          <cell r="U19">
            <v>122.152451</v>
          </cell>
          <cell r="V19">
            <v>123.496872</v>
          </cell>
          <cell r="W19">
            <v>124.85643</v>
          </cell>
          <cell r="X19">
            <v>126.275398</v>
          </cell>
          <cell r="Y19">
            <v>127.716537</v>
          </cell>
          <cell r="Z19">
            <v>129.18461600000001</v>
          </cell>
          <cell r="AA19">
            <v>130.70700099999999</v>
          </cell>
          <cell r="AB19">
            <v>132.37408400000001</v>
          </cell>
          <cell r="AC19">
            <v>134.19018600000001</v>
          </cell>
          <cell r="AD19">
            <v>136.27534499999999</v>
          </cell>
          <cell r="AE19">
            <v>138.142303</v>
          </cell>
          <cell r="AF19">
            <v>140.203461</v>
          </cell>
          <cell r="AG19">
            <v>142.34049999999999</v>
          </cell>
          <cell r="AH19">
            <v>144.479523</v>
          </cell>
          <cell r="AI19">
            <v>1.2163E-2</v>
          </cell>
        </row>
        <row r="27">
          <cell r="A27" t="str">
            <v>TKI000:ba_Rail</v>
          </cell>
          <cell r="B27" t="str">
            <v xml:space="preserve">   Rail</v>
          </cell>
          <cell r="C27">
            <v>1807.96228</v>
          </cell>
          <cell r="D27">
            <v>1730.8404539999999</v>
          </cell>
          <cell r="E27">
            <v>1660.033447</v>
          </cell>
          <cell r="F27">
            <v>1651.259399</v>
          </cell>
          <cell r="G27">
            <v>1652.7242429999999</v>
          </cell>
          <cell r="H27">
            <v>1638.4692379999999</v>
          </cell>
          <cell r="I27">
            <v>1604.7768550000001</v>
          </cell>
          <cell r="J27">
            <v>1643.9995120000001</v>
          </cell>
          <cell r="K27">
            <v>1652.7871090000001</v>
          </cell>
          <cell r="L27">
            <v>1662.7436520000001</v>
          </cell>
          <cell r="M27">
            <v>1655.604004</v>
          </cell>
          <cell r="N27">
            <v>1648.302124</v>
          </cell>
          <cell r="O27">
            <v>1654.8007809999999</v>
          </cell>
          <cell r="P27">
            <v>1663.8508300000001</v>
          </cell>
          <cell r="Q27">
            <v>1673.9210210000001</v>
          </cell>
          <cell r="R27">
            <v>1684.4979249999999</v>
          </cell>
          <cell r="S27">
            <v>1686.8079829999999</v>
          </cell>
          <cell r="T27">
            <v>1698.2738039999999</v>
          </cell>
          <cell r="U27">
            <v>1704.6904300000001</v>
          </cell>
          <cell r="V27">
            <v>1701.2554929999999</v>
          </cell>
          <cell r="W27">
            <v>1711.9681399999999</v>
          </cell>
          <cell r="X27">
            <v>1715.1282960000001</v>
          </cell>
          <cell r="Y27">
            <v>1722.2583010000001</v>
          </cell>
          <cell r="Z27">
            <v>1735.240356</v>
          </cell>
          <cell r="AA27">
            <v>1747.2885739999999</v>
          </cell>
          <cell r="AB27">
            <v>1760.9610600000001</v>
          </cell>
          <cell r="AC27">
            <v>1777.279663</v>
          </cell>
          <cell r="AD27">
            <v>1802.0692140000001</v>
          </cell>
          <cell r="AE27">
            <v>1818.081543</v>
          </cell>
          <cell r="AF27">
            <v>1839.2490230000001</v>
          </cell>
          <cell r="AG27">
            <v>1861.996948</v>
          </cell>
          <cell r="AH27">
            <v>1888.5421140000001</v>
          </cell>
          <cell r="AI27">
            <v>1.408E-3</v>
          </cell>
        </row>
        <row r="28">
          <cell r="A28" t="str">
            <v>TKI000:ba_DomesticShipp</v>
          </cell>
          <cell r="B28" t="str">
            <v xml:space="preserve">   Domestic Shipping</v>
          </cell>
          <cell r="C28">
            <v>416.68075599999997</v>
          </cell>
          <cell r="D28">
            <v>409.15490699999998</v>
          </cell>
          <cell r="E28">
            <v>404.529877</v>
          </cell>
          <cell r="F28">
            <v>396.47796599999998</v>
          </cell>
          <cell r="G28">
            <v>388.98980699999998</v>
          </cell>
          <cell r="H28">
            <v>379.45697000000001</v>
          </cell>
          <cell r="I28">
            <v>370.07324199999999</v>
          </cell>
          <cell r="J28">
            <v>361.44610599999999</v>
          </cell>
          <cell r="K28">
            <v>352.76406900000001</v>
          </cell>
          <cell r="L28">
            <v>343.56066900000002</v>
          </cell>
          <cell r="M28">
            <v>333.81878699999999</v>
          </cell>
          <cell r="N28">
            <v>323.794983</v>
          </cell>
          <cell r="O28">
            <v>320.25204500000001</v>
          </cell>
          <cell r="P28">
            <v>316.14532500000001</v>
          </cell>
          <cell r="Q28">
            <v>312.65210000000002</v>
          </cell>
          <cell r="R28">
            <v>308.385468</v>
          </cell>
          <cell r="S28">
            <v>304.23715199999998</v>
          </cell>
          <cell r="T28">
            <v>300.63772599999999</v>
          </cell>
          <cell r="U28">
            <v>296.55325299999998</v>
          </cell>
          <cell r="V28">
            <v>292.41882299999997</v>
          </cell>
          <cell r="W28">
            <v>288.76394699999997</v>
          </cell>
          <cell r="X28">
            <v>284.95684799999998</v>
          </cell>
          <cell r="Y28">
            <v>283.66168199999998</v>
          </cell>
          <cell r="Z28">
            <v>282.64859000000001</v>
          </cell>
          <cell r="AA28">
            <v>281.33288599999997</v>
          </cell>
          <cell r="AB28">
            <v>280.511841</v>
          </cell>
          <cell r="AC28">
            <v>279.87280299999998</v>
          </cell>
          <cell r="AD28">
            <v>280.18786599999999</v>
          </cell>
          <cell r="AE28">
            <v>279.40164199999998</v>
          </cell>
          <cell r="AF28">
            <v>279.350281</v>
          </cell>
          <cell r="AG28">
            <v>279.69216899999998</v>
          </cell>
          <cell r="AH28">
            <v>280.25091600000002</v>
          </cell>
          <cell r="AI28">
            <v>-1.2713E-2</v>
          </cell>
        </row>
        <row r="62">
          <cell r="C62">
            <v>8.9409000000000002E-2</v>
          </cell>
        </row>
        <row r="63">
          <cell r="C63">
            <v>0.92732700000000001</v>
          </cell>
        </row>
      </sheetData>
      <sheetData sheetId="6"/>
      <sheetData sheetId="7">
        <row r="1">
          <cell r="E1">
            <v>2019</v>
          </cell>
          <cell r="F1">
            <v>2020</v>
          </cell>
          <cell r="G1">
            <v>2021</v>
          </cell>
          <cell r="H1">
            <v>2022</v>
          </cell>
          <cell r="I1">
            <v>2023</v>
          </cell>
          <cell r="J1">
            <v>2024</v>
          </cell>
          <cell r="K1">
            <v>2025</v>
          </cell>
          <cell r="L1">
            <v>2026</v>
          </cell>
          <cell r="M1">
            <v>2027</v>
          </cell>
          <cell r="N1">
            <v>2028</v>
          </cell>
          <cell r="O1">
            <v>2029</v>
          </cell>
          <cell r="P1">
            <v>2030</v>
          </cell>
          <cell r="Q1">
            <v>2031</v>
          </cell>
          <cell r="R1">
            <v>2032</v>
          </cell>
          <cell r="S1">
            <v>2033</v>
          </cell>
          <cell r="T1">
            <v>2034</v>
          </cell>
          <cell r="U1">
            <v>2035</v>
          </cell>
          <cell r="V1">
            <v>2036</v>
          </cell>
          <cell r="W1">
            <v>2037</v>
          </cell>
          <cell r="X1">
            <v>2038</v>
          </cell>
          <cell r="Y1">
            <v>2039</v>
          </cell>
          <cell r="Z1">
            <v>2040</v>
          </cell>
          <cell r="AA1">
            <v>2041</v>
          </cell>
          <cell r="AB1">
            <v>2042</v>
          </cell>
          <cell r="AC1">
            <v>2043</v>
          </cell>
          <cell r="AD1">
            <v>2044</v>
          </cell>
          <cell r="AE1">
            <v>2045</v>
          </cell>
          <cell r="AF1">
            <v>2046</v>
          </cell>
          <cell r="AG1">
            <v>2047</v>
          </cell>
          <cell r="AH1">
            <v>2048</v>
          </cell>
          <cell r="AI1">
            <v>2049</v>
          </cell>
          <cell r="AJ1">
            <v>2050</v>
          </cell>
        </row>
        <row r="64">
          <cell r="A64" t="str">
            <v>United States</v>
          </cell>
          <cell r="B64" t="str">
            <v>Air Travel: Travel Demand: Revenue Ton Miles: Freight: US: High oil and gas supply</v>
          </cell>
          <cell r="C64" t="str">
            <v>57-AEO2020.76.highogs-d112619a</v>
          </cell>
          <cell r="D64" t="str">
            <v>billion miles</v>
          </cell>
          <cell r="E64">
            <v>37.599032999999999</v>
          </cell>
          <cell r="F64">
            <v>37.699356000000002</v>
          </cell>
          <cell r="G64">
            <v>36.927132</v>
          </cell>
          <cell r="H64">
            <v>36.703147999999999</v>
          </cell>
          <cell r="I64">
            <v>36.967593999999998</v>
          </cell>
          <cell r="J64">
            <v>37.303066000000001</v>
          </cell>
          <cell r="K64">
            <v>37.611958000000001</v>
          </cell>
          <cell r="L64">
            <v>38.198112000000002</v>
          </cell>
          <cell r="M64">
            <v>38.870167000000002</v>
          </cell>
          <cell r="N64">
            <v>39.352409000000002</v>
          </cell>
          <cell r="O64">
            <v>39.656612000000003</v>
          </cell>
          <cell r="P64">
            <v>39.579884</v>
          </cell>
          <cell r="Q64">
            <v>39.684184999999999</v>
          </cell>
          <cell r="R64">
            <v>39.678477999999998</v>
          </cell>
          <cell r="S64">
            <v>39.665160999999998</v>
          </cell>
          <cell r="T64">
            <v>39.581394000000003</v>
          </cell>
          <cell r="U64">
            <v>39.535313000000002</v>
          </cell>
          <cell r="V64">
            <v>39.462372000000002</v>
          </cell>
          <cell r="W64">
            <v>39.521683000000003</v>
          </cell>
          <cell r="X64">
            <v>39.362358</v>
          </cell>
          <cell r="Y64">
            <v>39.245784999999998</v>
          </cell>
          <cell r="Z64">
            <v>39.187595000000002</v>
          </cell>
          <cell r="AA64">
            <v>39.247580999999997</v>
          </cell>
          <cell r="AB64">
            <v>39.204383999999997</v>
          </cell>
          <cell r="AC64">
            <v>39.167019000000003</v>
          </cell>
          <cell r="AD64">
            <v>39.129683999999997</v>
          </cell>
          <cell r="AE64">
            <v>39.033023999999997</v>
          </cell>
          <cell r="AF64">
            <v>38.955317999999998</v>
          </cell>
          <cell r="AG64">
            <v>38.899033000000003</v>
          </cell>
          <cell r="AH64">
            <v>38.950684000000003</v>
          </cell>
          <cell r="AI64">
            <v>39.015663000000004</v>
          </cell>
          <cell r="AJ64">
            <v>38.854889</v>
          </cell>
          <cell r="AK64">
            <v>1E-3</v>
          </cell>
        </row>
      </sheetData>
      <sheetData sheetId="8">
        <row r="5">
          <cell r="B5" t="str">
            <v>full name</v>
          </cell>
          <cell r="C5" t="str">
            <v>api key</v>
          </cell>
          <cell r="D5" t="str">
            <v>units</v>
          </cell>
          <cell r="E5">
            <v>2019</v>
          </cell>
          <cell r="F5">
            <v>2020</v>
          </cell>
          <cell r="G5">
            <v>2021</v>
          </cell>
          <cell r="H5">
            <v>2022</v>
          </cell>
          <cell r="I5">
            <v>2023</v>
          </cell>
          <cell r="J5">
            <v>2024</v>
          </cell>
          <cell r="K5">
            <v>2025</v>
          </cell>
          <cell r="L5">
            <v>2026</v>
          </cell>
          <cell r="M5">
            <v>2027</v>
          </cell>
          <cell r="N5">
            <v>2028</v>
          </cell>
          <cell r="O5">
            <v>2029</v>
          </cell>
          <cell r="P5">
            <v>2030</v>
          </cell>
          <cell r="Q5">
            <v>2031</v>
          </cell>
          <cell r="R5">
            <v>2032</v>
          </cell>
          <cell r="S5">
            <v>2033</v>
          </cell>
          <cell r="T5">
            <v>2034</v>
          </cell>
          <cell r="U5">
            <v>2035</v>
          </cell>
          <cell r="V5">
            <v>2036</v>
          </cell>
          <cell r="W5">
            <v>2037</v>
          </cell>
          <cell r="X5">
            <v>2038</v>
          </cell>
          <cell r="Y5">
            <v>2039</v>
          </cell>
          <cell r="Z5">
            <v>2040</v>
          </cell>
          <cell r="AA5">
            <v>2041</v>
          </cell>
          <cell r="AB5">
            <v>2042</v>
          </cell>
          <cell r="AC5">
            <v>2043</v>
          </cell>
          <cell r="AD5">
            <v>2044</v>
          </cell>
          <cell r="AE5">
            <v>2045</v>
          </cell>
          <cell r="AF5">
            <v>2046</v>
          </cell>
          <cell r="AG5">
            <v>2047</v>
          </cell>
          <cell r="AH5">
            <v>2048</v>
          </cell>
          <cell r="AI5">
            <v>2049</v>
          </cell>
          <cell r="AJ5">
            <v>2050</v>
          </cell>
          <cell r="AK5" t="str">
            <v>Growth (2019-2050)</v>
          </cell>
        </row>
        <row r="18">
          <cell r="A18" t="str">
            <v>Light Medium Subtotal</v>
          </cell>
          <cell r="B18" t="str">
            <v>Freight: Truck Stock: Vehicle Miles Traveled: Light Medium: High oil and gas supply</v>
          </cell>
          <cell r="C18" t="str">
            <v>58-AEO2020.15.highogs-d112619a</v>
          </cell>
          <cell r="D18" t="str">
            <v>billion miles</v>
          </cell>
          <cell r="E18">
            <v>62.116385999999999</v>
          </cell>
          <cell r="F18">
            <v>62.943370999999999</v>
          </cell>
          <cell r="G18">
            <v>64.743599000000003</v>
          </cell>
          <cell r="H18">
            <v>65.987815999999995</v>
          </cell>
          <cell r="I18">
            <v>67.351500999999999</v>
          </cell>
          <cell r="J18">
            <v>68.471275000000006</v>
          </cell>
          <cell r="K18">
            <v>69.755111999999997</v>
          </cell>
          <cell r="L18">
            <v>71.038391000000004</v>
          </cell>
          <cell r="M18">
            <v>72.446449000000001</v>
          </cell>
          <cell r="N18">
            <v>73.775642000000005</v>
          </cell>
          <cell r="O18">
            <v>75.160049000000001</v>
          </cell>
          <cell r="P18">
            <v>76.423125999999996</v>
          </cell>
          <cell r="Q18">
            <v>78.130523999999994</v>
          </cell>
          <cell r="R18">
            <v>79.665405000000007</v>
          </cell>
          <cell r="S18">
            <v>81.316840999999997</v>
          </cell>
          <cell r="T18">
            <v>82.870200999999994</v>
          </cell>
          <cell r="U18">
            <v>84.601653999999996</v>
          </cell>
          <cell r="V18">
            <v>86.379333000000003</v>
          </cell>
          <cell r="W18">
            <v>87.914253000000002</v>
          </cell>
          <cell r="X18">
            <v>89.408103999999994</v>
          </cell>
          <cell r="Y18">
            <v>90.855507000000003</v>
          </cell>
          <cell r="Z18">
            <v>92.309944000000002</v>
          </cell>
          <cell r="AA18">
            <v>93.781006000000005</v>
          </cell>
          <cell r="AB18">
            <v>95.266006000000004</v>
          </cell>
          <cell r="AC18">
            <v>96.675811999999993</v>
          </cell>
          <cell r="AD18">
            <v>98.248458999999997</v>
          </cell>
          <cell r="AE18">
            <v>99.922531000000006</v>
          </cell>
          <cell r="AF18">
            <v>101.865318</v>
          </cell>
          <cell r="AG18">
            <v>103.506516</v>
          </cell>
          <cell r="AH18">
            <v>105.487534</v>
          </cell>
          <cell r="AI18">
            <v>107.584824</v>
          </cell>
          <cell r="AJ18">
            <v>109.87376399999999</v>
          </cell>
          <cell r="AK18">
            <v>1.9E-2</v>
          </cell>
        </row>
        <row r="29">
          <cell r="A29" t="str">
            <v>Medium Subtotal</v>
          </cell>
          <cell r="B29" t="str">
            <v>Freight: Truck Stock: Vehicle Miles Traveled: Medium: High oil and gas supply</v>
          </cell>
          <cell r="C29" t="str">
            <v>58-AEO2020.26.highogs-d112619a</v>
          </cell>
          <cell r="D29" t="str">
            <v>billion miles</v>
          </cell>
          <cell r="E29">
            <v>54.603447000000003</v>
          </cell>
          <cell r="F29">
            <v>54.781798999999999</v>
          </cell>
          <cell r="G29">
            <v>55.515346999999998</v>
          </cell>
          <cell r="H29">
            <v>56.481617</v>
          </cell>
          <cell r="I29">
            <v>57.581673000000002</v>
          </cell>
          <cell r="J29">
            <v>58.430546</v>
          </cell>
          <cell r="K29">
            <v>59.386108</v>
          </cell>
          <cell r="L29">
            <v>60.457507999999997</v>
          </cell>
          <cell r="M29">
            <v>61.768149999999999</v>
          </cell>
          <cell r="N29">
            <v>63.112183000000002</v>
          </cell>
          <cell r="O29">
            <v>64.546806000000004</v>
          </cell>
          <cell r="P29">
            <v>65.847083999999995</v>
          </cell>
          <cell r="Q29">
            <v>67.496689000000003</v>
          </cell>
          <cell r="R29">
            <v>69.079162999999994</v>
          </cell>
          <cell r="S29">
            <v>70.779044999999996</v>
          </cell>
          <cell r="T29">
            <v>72.377150999999998</v>
          </cell>
          <cell r="U29">
            <v>74.105148</v>
          </cell>
          <cell r="V29">
            <v>75.981803999999997</v>
          </cell>
          <cell r="W29">
            <v>77.792572000000007</v>
          </cell>
          <cell r="X29">
            <v>79.667381000000006</v>
          </cell>
          <cell r="Y29">
            <v>81.581305999999998</v>
          </cell>
          <cell r="Z29">
            <v>83.595695000000006</v>
          </cell>
          <cell r="AA29">
            <v>85.681190000000001</v>
          </cell>
          <cell r="AB29">
            <v>87.862358</v>
          </cell>
          <cell r="AC29">
            <v>90.121964000000006</v>
          </cell>
          <cell r="AD29">
            <v>92.640227999999993</v>
          </cell>
          <cell r="AE29">
            <v>95.345427999999998</v>
          </cell>
          <cell r="AF29">
            <v>98.375381000000004</v>
          </cell>
          <cell r="AG29">
            <v>101.10974899999999</v>
          </cell>
          <cell r="AH29">
            <v>104.14670599999999</v>
          </cell>
          <cell r="AI29">
            <v>107.31989299999999</v>
          </cell>
          <cell r="AJ29">
            <v>110.55276499999999</v>
          </cell>
          <cell r="AK29">
            <v>2.3E-2</v>
          </cell>
        </row>
        <row r="40">
          <cell r="A40" t="str">
            <v>Heavy Subtotal</v>
          </cell>
          <cell r="B40" t="str">
            <v>Freight: Truck Stock: Vehicle Miles Traveled: Heavy: High oil and gas supply</v>
          </cell>
          <cell r="C40" t="str">
            <v>58-AEO2020.37.highogs-d112619a</v>
          </cell>
          <cell r="D40" t="str">
            <v>billion miles</v>
          </cell>
          <cell r="E40">
            <v>187.57427999999999</v>
          </cell>
          <cell r="F40">
            <v>189.93634</v>
          </cell>
          <cell r="G40">
            <v>192.67484999999999</v>
          </cell>
          <cell r="H40">
            <v>195.238831</v>
          </cell>
          <cell r="I40">
            <v>197.73292499999999</v>
          </cell>
          <cell r="J40">
            <v>198.88999899999999</v>
          </cell>
          <cell r="K40">
            <v>200.11705000000001</v>
          </cell>
          <cell r="L40">
            <v>201.199692</v>
          </cell>
          <cell r="M40">
            <v>202.49142499999999</v>
          </cell>
          <cell r="N40">
            <v>203.39149499999999</v>
          </cell>
          <cell r="O40">
            <v>204.320618</v>
          </cell>
          <cell r="P40">
            <v>204.68647799999999</v>
          </cell>
          <cell r="Q40">
            <v>206.036835</v>
          </cell>
          <cell r="R40">
            <v>206.859329</v>
          </cell>
          <cell r="S40">
            <v>207.93722500000001</v>
          </cell>
          <cell r="T40">
            <v>208.573792</v>
          </cell>
          <cell r="U40">
            <v>209.42460600000001</v>
          </cell>
          <cell r="V40">
            <v>210.416504</v>
          </cell>
          <cell r="W40">
            <v>211.109589</v>
          </cell>
          <cell r="X40">
            <v>211.91996800000001</v>
          </cell>
          <cell r="Y40">
            <v>212.676163</v>
          </cell>
          <cell r="Z40">
            <v>213.60458399999999</v>
          </cell>
          <cell r="AA40">
            <v>214.56098900000001</v>
          </cell>
          <cell r="AB40">
            <v>215.668274</v>
          </cell>
          <cell r="AC40">
            <v>216.67707799999999</v>
          </cell>
          <cell r="AD40">
            <v>218.04837000000001</v>
          </cell>
          <cell r="AE40">
            <v>219.66639699999999</v>
          </cell>
          <cell r="AF40">
            <v>221.832581</v>
          </cell>
          <cell r="AG40">
            <v>223.127869</v>
          </cell>
          <cell r="AH40">
            <v>224.901825</v>
          </cell>
          <cell r="AI40">
            <v>226.75671399999999</v>
          </cell>
          <cell r="AJ40">
            <v>228.51850899999999</v>
          </cell>
          <cell r="AK40">
            <v>6.0000000000000001E-3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9"/>
  <sheetViews>
    <sheetView tabSelected="1" workbookViewId="0">
      <selection activeCell="A8" sqref="A8:XFD8"/>
    </sheetView>
  </sheetViews>
  <sheetFormatPr defaultRowHeight="14.5"/>
  <cols>
    <col min="2" max="2" width="73.1796875" customWidth="1"/>
  </cols>
  <sheetData>
    <row r="1" spans="1:2">
      <c r="A1" s="1" t="s">
        <v>126</v>
      </c>
    </row>
    <row r="3" spans="1:2">
      <c r="A3" s="1" t="s">
        <v>0</v>
      </c>
      <c r="B3" s="2" t="s">
        <v>2</v>
      </c>
    </row>
    <row r="4" spans="1:2">
      <c r="B4" t="s">
        <v>138</v>
      </c>
    </row>
    <row r="5" spans="1:2">
      <c r="B5" s="3">
        <v>2021</v>
      </c>
    </row>
    <row r="6" spans="1:2">
      <c r="B6" t="s">
        <v>139</v>
      </c>
    </row>
    <row r="7" spans="1:2">
      <c r="B7" s="9" t="s">
        <v>140</v>
      </c>
    </row>
    <row r="9" spans="1:2">
      <c r="B9" s="2" t="s">
        <v>35</v>
      </c>
    </row>
    <row r="10" spans="1:2">
      <c r="B10" t="s">
        <v>34</v>
      </c>
    </row>
    <row r="11" spans="1:2">
      <c r="B11" s="3">
        <v>2013</v>
      </c>
    </row>
    <row r="12" spans="1:2">
      <c r="B12" t="s">
        <v>37</v>
      </c>
    </row>
    <row r="13" spans="1:2">
      <c r="B13" s="9" t="s">
        <v>36</v>
      </c>
    </row>
    <row r="14" spans="1:2">
      <c r="B14" t="s">
        <v>38</v>
      </c>
    </row>
    <row r="16" spans="1:2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9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9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9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9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9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9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9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9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4.5"/>
  <cols>
    <col min="12" max="12" width="10.81640625" customWidth="1"/>
    <col min="13" max="13" width="10.26953125" customWidth="1"/>
  </cols>
  <sheetData>
    <row r="1" spans="11:14" s="27" customFormat="1" ht="43.5">
      <c r="L1" s="27" t="s">
        <v>136</v>
      </c>
      <c r="M1" s="27" t="s">
        <v>141</v>
      </c>
      <c r="N1" s="27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4.5"/>
  <cols>
    <col min="1" max="1" width="27.54296875" customWidth="1"/>
    <col min="2" max="2" width="12.7265625" bestFit="1" customWidth="1"/>
    <col min="3" max="3" width="19.26953125" customWidth="1"/>
  </cols>
  <sheetData>
    <row r="1" spans="1:3">
      <c r="A1" s="2" t="s">
        <v>20</v>
      </c>
      <c r="B1" s="11"/>
      <c r="C1" s="11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9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9" t="s">
        <v>18</v>
      </c>
    </row>
    <row r="14" spans="1:3">
      <c r="B14" s="26" t="s">
        <v>124</v>
      </c>
    </row>
    <row r="15" spans="1:3">
      <c r="B15" s="26" t="s">
        <v>125</v>
      </c>
    </row>
    <row r="17" spans="1:4">
      <c r="A17" s="2" t="s">
        <v>33</v>
      </c>
      <c r="B17" s="11"/>
      <c r="C17" s="11"/>
    </row>
    <row r="18" spans="1:4">
      <c r="A18" t="s">
        <v>16</v>
      </c>
      <c r="B18" s="10">
        <v>15000</v>
      </c>
      <c r="C18" t="s">
        <v>32</v>
      </c>
      <c r="D18" t="s">
        <v>34</v>
      </c>
    </row>
    <row r="19" spans="1:4">
      <c r="A19" t="s">
        <v>17</v>
      </c>
      <c r="B19" s="10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11"/>
      <c r="C21" s="11"/>
    </row>
    <row r="22" spans="1:4">
      <c r="A22" t="s">
        <v>40</v>
      </c>
      <c r="B22" s="12">
        <v>0.28000000000000003</v>
      </c>
      <c r="C22" t="s">
        <v>41</v>
      </c>
      <c r="D22" t="s">
        <v>42</v>
      </c>
    </row>
    <row r="23" spans="1:4">
      <c r="A23" t="s">
        <v>17</v>
      </c>
      <c r="B23" s="12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3" t="s">
        <v>45</v>
      </c>
    </row>
    <row r="25" spans="1:4">
      <c r="A25" t="s">
        <v>40</v>
      </c>
      <c r="B25" s="12">
        <f>$B$24*B22</f>
        <v>2595.6000000000004</v>
      </c>
      <c r="C25" t="s">
        <v>46</v>
      </c>
    </row>
    <row r="26" spans="1:4">
      <c r="A26" t="s">
        <v>17</v>
      </c>
      <c r="B26" s="12">
        <f>$B$24*B23</f>
        <v>2039.4</v>
      </c>
      <c r="C26" t="s">
        <v>46</v>
      </c>
    </row>
    <row r="27" spans="1:4">
      <c r="A27" t="s">
        <v>40</v>
      </c>
      <c r="B27" s="12">
        <f>B25*About!$A$77</f>
        <v>2482.986689554888</v>
      </c>
      <c r="C27" t="s">
        <v>32</v>
      </c>
    </row>
    <row r="28" spans="1:4">
      <c r="A28" t="s">
        <v>17</v>
      </c>
      <c r="B28" s="12">
        <f>B26*About!$A$77</f>
        <v>1950.9181132216977</v>
      </c>
      <c r="C28" t="s">
        <v>32</v>
      </c>
    </row>
    <row r="29" spans="1:4">
      <c r="B29" s="12"/>
    </row>
    <row r="30" spans="1:4">
      <c r="A30" s="2" t="s">
        <v>4</v>
      </c>
      <c r="B30" s="17"/>
      <c r="C30" s="11"/>
    </row>
    <row r="31" spans="1:4">
      <c r="A31" t="s">
        <v>50</v>
      </c>
      <c r="B31" s="16">
        <v>590</v>
      </c>
      <c r="C31" t="s">
        <v>65</v>
      </c>
      <c r="D31" t="s">
        <v>53</v>
      </c>
    </row>
    <row r="32" spans="1:4">
      <c r="B32" s="16">
        <f>B31*About!$A$78</f>
        <v>552.6291612271541</v>
      </c>
      <c r="C32" t="s">
        <v>66</v>
      </c>
    </row>
    <row r="33" spans="1:4">
      <c r="B33" s="18">
        <v>11.3</v>
      </c>
      <c r="C33" t="s">
        <v>51</v>
      </c>
      <c r="D33" t="s">
        <v>53</v>
      </c>
    </row>
    <row r="34" spans="1:4">
      <c r="B34" s="18">
        <v>365</v>
      </c>
      <c r="C34" t="s">
        <v>52</v>
      </c>
    </row>
    <row r="35" spans="1:4">
      <c r="B35" s="16">
        <f>B32*B33*B34</f>
        <v>2279318.9754813975</v>
      </c>
      <c r="C35" t="s">
        <v>32</v>
      </c>
    </row>
    <row r="36" spans="1:4">
      <c r="B36" s="16"/>
    </row>
    <row r="37" spans="1:4">
      <c r="A37" s="2" t="s">
        <v>5</v>
      </c>
      <c r="B37" s="21"/>
      <c r="C37" s="11"/>
    </row>
    <row r="38" spans="1:4">
      <c r="A38" t="s">
        <v>90</v>
      </c>
      <c r="B38" s="16"/>
    </row>
    <row r="39" spans="1:4">
      <c r="A39" s="22" t="s">
        <v>101</v>
      </c>
      <c r="B39" s="16"/>
    </row>
    <row r="40" spans="1:4">
      <c r="A40" t="s">
        <v>78</v>
      </c>
      <c r="B40" s="12">
        <v>14.36</v>
      </c>
      <c r="C40" t="s">
        <v>80</v>
      </c>
      <c r="D40" t="s">
        <v>91</v>
      </c>
    </row>
    <row r="41" spans="1:4">
      <c r="A41" t="s">
        <v>79</v>
      </c>
      <c r="B41" s="12">
        <v>10.49</v>
      </c>
      <c r="C41" t="s">
        <v>80</v>
      </c>
      <c r="D41" t="s">
        <v>91</v>
      </c>
    </row>
    <row r="42" spans="1:4">
      <c r="B42" s="16"/>
    </row>
    <row r="43" spans="1:4">
      <c r="A43" t="s">
        <v>102</v>
      </c>
      <c r="B43" s="23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 s="18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6"/>
    </row>
    <row r="47" spans="1:4">
      <c r="A47" t="s">
        <v>85</v>
      </c>
      <c r="B47" s="16">
        <f>B40*B45</f>
        <v>3124713.0239999993</v>
      </c>
      <c r="C47" t="s">
        <v>86</v>
      </c>
    </row>
    <row r="48" spans="1:4">
      <c r="A48" t="s">
        <v>89</v>
      </c>
      <c r="B48" s="16">
        <f>B41*B45</f>
        <v>2282607.2159999995</v>
      </c>
      <c r="C48" t="s">
        <v>86</v>
      </c>
    </row>
    <row r="49" spans="1:3">
      <c r="A49" t="s">
        <v>85</v>
      </c>
      <c r="B49" s="16">
        <f>B47*About!$A$79</f>
        <v>3332119.6733545554</v>
      </c>
      <c r="C49" t="s">
        <v>32</v>
      </c>
    </row>
    <row r="50" spans="1:3">
      <c r="A50" t="s">
        <v>89</v>
      </c>
      <c r="B50" s="16">
        <f>B48*About!$A$79</f>
        <v>2434118.0622207024</v>
      </c>
      <c r="C50" t="s">
        <v>32</v>
      </c>
    </row>
    <row r="51" spans="1:3">
      <c r="B51" s="16"/>
    </row>
    <row r="52" spans="1:3">
      <c r="B52" s="12"/>
    </row>
    <row r="53" spans="1:3">
      <c r="A53" s="2" t="s">
        <v>64</v>
      </c>
      <c r="B53" s="17"/>
      <c r="C53" s="11"/>
    </row>
    <row r="54" spans="1:3">
      <c r="A54" t="s">
        <v>50</v>
      </c>
      <c r="B54" s="16">
        <v>1000</v>
      </c>
      <c r="C54" t="s">
        <v>68</v>
      </c>
    </row>
    <row r="55" spans="1:3">
      <c r="B55" s="16">
        <f>B54*About!A76</f>
        <v>914.32735845675347</v>
      </c>
      <c r="C55" t="s">
        <v>32</v>
      </c>
    </row>
    <row r="56" spans="1:3">
      <c r="A56" t="s">
        <v>69</v>
      </c>
      <c r="B56" s="12"/>
    </row>
    <row r="57" spans="1:3">
      <c r="A57" t="s">
        <v>70</v>
      </c>
      <c r="B57" s="12"/>
    </row>
    <row r="58" spans="1:3">
      <c r="A58" t="s">
        <v>71</v>
      </c>
      <c r="B58" s="12"/>
    </row>
    <row r="59" spans="1:3">
      <c r="A59" t="s">
        <v>72</v>
      </c>
      <c r="B59" s="12"/>
    </row>
    <row r="60" spans="1:3">
      <c r="A60" s="9" t="s">
        <v>73</v>
      </c>
      <c r="B60" s="12"/>
    </row>
    <row r="61" spans="1:3">
      <c r="A61" t="s">
        <v>74</v>
      </c>
      <c r="B61" s="12"/>
    </row>
    <row r="63" spans="1:3">
      <c r="A63" s="2" t="s">
        <v>6</v>
      </c>
      <c r="B63" s="11"/>
      <c r="C63" s="11"/>
    </row>
    <row r="64" spans="1:3">
      <c r="A64" s="1" t="s">
        <v>104</v>
      </c>
    </row>
    <row r="65" spans="1:4">
      <c r="A65" t="s">
        <v>105</v>
      </c>
      <c r="B65" s="16">
        <v>1695890</v>
      </c>
      <c r="C65" t="s">
        <v>32</v>
      </c>
    </row>
    <row r="67" spans="1:4">
      <c r="A67" s="1" t="s">
        <v>111</v>
      </c>
    </row>
    <row r="68" spans="1:4">
      <c r="A68" s="13" t="s">
        <v>112</v>
      </c>
    </row>
    <row r="69" spans="1:4">
      <c r="A69" s="13" t="s">
        <v>113</v>
      </c>
    </row>
    <row r="70" spans="1:4">
      <c r="A70" s="13" t="s">
        <v>114</v>
      </c>
    </row>
    <row r="71" spans="1:4">
      <c r="A71" t="s">
        <v>105</v>
      </c>
      <c r="B71" s="24">
        <v>0.1</v>
      </c>
      <c r="C71" t="s">
        <v>115</v>
      </c>
    </row>
    <row r="72" spans="1:4">
      <c r="A72" s="13" t="s">
        <v>116</v>
      </c>
      <c r="B72" s="10">
        <v>30000</v>
      </c>
      <c r="C72" t="s">
        <v>117</v>
      </c>
      <c r="D72" s="13" t="s">
        <v>118</v>
      </c>
    </row>
    <row r="73" spans="1:4">
      <c r="A73" t="s">
        <v>105</v>
      </c>
      <c r="B73" s="10">
        <f>B71*B72</f>
        <v>3000</v>
      </c>
      <c r="C73" t="s">
        <v>32</v>
      </c>
    </row>
    <row r="78" spans="1:4">
      <c r="A78" s="14" t="s">
        <v>48</v>
      </c>
      <c r="B78" s="15"/>
      <c r="C78" s="15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9">
        <f>LDVs!M2</f>
        <v>1146.6070044711444</v>
      </c>
      <c r="C80" s="19">
        <f>LDVs!M4</f>
        <v>692.50522052217627</v>
      </c>
    </row>
    <row r="81" spans="1:3">
      <c r="A81" s="1" t="s">
        <v>3</v>
      </c>
      <c r="B81" s="19">
        <f>B27</f>
        <v>2482.986689554888</v>
      </c>
      <c r="C81" s="19">
        <f>B28</f>
        <v>1950.9181132216977</v>
      </c>
    </row>
    <row r="82" spans="1:3">
      <c r="A82" s="1" t="s">
        <v>4</v>
      </c>
      <c r="B82" s="19">
        <f>B35</f>
        <v>2279318.9754813975</v>
      </c>
      <c r="C82" t="e">
        <f>NA()</f>
        <v>#N/A</v>
      </c>
    </row>
    <row r="83" spans="1:3">
      <c r="A83" s="1" t="s">
        <v>5</v>
      </c>
      <c r="B83" s="19">
        <f>B49</f>
        <v>3332119.6733545554</v>
      </c>
      <c r="C83" s="19">
        <f>B50</f>
        <v>2434118.0622207024</v>
      </c>
    </row>
    <row r="84" spans="1:3">
      <c r="A84" s="1" t="s">
        <v>6</v>
      </c>
      <c r="B84" s="19">
        <f>B73</f>
        <v>3000</v>
      </c>
      <c r="C84" t="e">
        <f>NA()</f>
        <v>#N/A</v>
      </c>
    </row>
    <row r="85" spans="1:3">
      <c r="A85" s="1" t="s">
        <v>7</v>
      </c>
      <c r="B85" s="19">
        <f>B55</f>
        <v>914.32735845675347</v>
      </c>
      <c r="C85" s="20">
        <f>B85*(C80/B80)</f>
        <v>552.21751352338572</v>
      </c>
    </row>
    <row r="87" spans="1:3">
      <c r="A87" s="14" t="s">
        <v>49</v>
      </c>
      <c r="B87" s="15"/>
      <c r="C87" s="15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9">
        <f>LDVs!N2</f>
        <v>1000.4265479134275</v>
      </c>
      <c r="C89" s="19">
        <f>LDVs!N4</f>
        <v>604.21801408632746</v>
      </c>
    </row>
    <row r="90" spans="1:3">
      <c r="A90" s="1" t="s">
        <v>3</v>
      </c>
      <c r="B90" s="19">
        <f>B18</f>
        <v>15000</v>
      </c>
      <c r="C90" s="20">
        <f>B90*(C81/B81)</f>
        <v>11785.714285714286</v>
      </c>
    </row>
    <row r="91" spans="1:3">
      <c r="A91" s="1" t="s">
        <v>4</v>
      </c>
      <c r="B91" s="19">
        <f>B82</f>
        <v>2279318.9754813975</v>
      </c>
      <c r="C91" t="e">
        <f>NA()</f>
        <v>#N/A</v>
      </c>
    </row>
    <row r="92" spans="1:3">
      <c r="A92" s="1" t="s">
        <v>5</v>
      </c>
      <c r="B92" s="19">
        <f>B49</f>
        <v>3332119.6733545554</v>
      </c>
      <c r="C92" s="19">
        <f>B50</f>
        <v>2434118.0622207024</v>
      </c>
    </row>
    <row r="93" spans="1:3">
      <c r="A93" s="1" t="s">
        <v>6</v>
      </c>
      <c r="B93" s="19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4.5"/>
  <cols>
    <col min="1" max="1" width="28.179687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08984375" defaultRowHeight="14.5"/>
  <cols>
    <col min="1" max="1" width="16.6328125" customWidth="1"/>
  </cols>
  <sheetData>
    <row r="1" spans="1:33" ht="29">
      <c r="A1" s="7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f>(INDEX('[2]AEO 7'!19:19,MATCH([2]About!$B$35,'[2]AEO 7'!$13:$13,0))+INDEX('[2]AEO 49'!18:18,MATCH(B1,'[2]AEO 49'!5:5,0))+INDEX('[2]AEO 49'!29:29,MATCH(B1,'[2]AEO 49'!5:5,0)))*1000000000/SUM('[2]SYVbT-freight'!$B$2:$H$2)</f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f>(INDEX('[2]AEO 49'!40:40,MATCH([2]About!$B$35,'[2]AEO 49'!5:5,0)))*1000000000/SUM('[2]SYVbT-freight'!$B$3:$H$3)</f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f>(INDEX('[2]AEO 47'!64:64,MATCH([2]About!$B$35,'[2]AEO 47'!$1:$1,0))*1000000000)/'[2]SYVbT-freight'!E4/'[2]AVLo-freight'!B4</f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f>INDEX('[2]AEO 7'!27:27,MATCH([2]About!$B$35,'[2]AEO 7'!$13:$13,0))*1000000000/'[2]SYVbT-freight'!E5/'[2]AVLo-freight'!B5</f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f>(INDEX('[2]AEO 7'!28:28,MATCH([2]About!$B$35,'[2]AEO 7'!$13:$13,0))*1000000000/'[2]SYVbT-freight'!E6/'[2]AVLo-freight'!B6)*(('[2]AEO 7'!C62+'[2]AEO 7'!C63)/'[2]AEO 7'!C62)</f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>
      <selection activeCell="B7" sqref="B7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5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5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5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5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>
      <selection activeCell="B14" sqref="B14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LDVs!N4</f>
        <v>604.21801408632746</v>
      </c>
      <c r="C2" s="6">
        <f>LDVs!$N$2</f>
        <v>1000.4265479134275</v>
      </c>
      <c r="D2" s="6">
        <f>LDVs!$N$2</f>
        <v>1000.4265479134275</v>
      </c>
      <c r="E2" s="6">
        <f>LDVs!$N$2</f>
        <v>1000.4265479134275</v>
      </c>
      <c r="F2" s="6">
        <f>LDVs!N3</f>
        <v>891.46920111097484</v>
      </c>
      <c r="G2" s="6">
        <f>LDVs!$N$2</f>
        <v>1000.4265479134275</v>
      </c>
      <c r="H2" s="6">
        <f>B2</f>
        <v>604.21801408632746</v>
      </c>
    </row>
    <row r="3" spans="1:8">
      <c r="A3" s="1" t="s">
        <v>3</v>
      </c>
      <c r="B3" s="6">
        <f>'Cost Data'!B19</f>
        <v>17878.571428571428</v>
      </c>
      <c r="C3" s="6">
        <f>'Cost Data'!$B90</f>
        <v>15000</v>
      </c>
      <c r="D3" s="6">
        <f>'Cost Data'!$B90</f>
        <v>15000</v>
      </c>
      <c r="E3" s="6">
        <f>'Cost Data'!$B90</f>
        <v>15000</v>
      </c>
      <c r="F3" s="6">
        <f>'Cost Data'!$B90</f>
        <v>15000</v>
      </c>
      <c r="G3" s="6">
        <f>'Cost Data'!$B90</f>
        <v>15000</v>
      </c>
      <c r="H3" s="6">
        <f>'Cost Data'!$C90</f>
        <v>11785.714285714286</v>
      </c>
    </row>
    <row r="4" spans="1:8">
      <c r="A4" s="1" t="s">
        <v>4</v>
      </c>
      <c r="B4" s="25">
        <v>0</v>
      </c>
      <c r="C4" s="6">
        <f>'Cost Data'!$B91</f>
        <v>2279318.9754813975</v>
      </c>
      <c r="D4" s="6">
        <f>'Cost Data'!$B91</f>
        <v>2279318.9754813975</v>
      </c>
      <c r="E4" s="6">
        <f>'Cost Data'!$B91</f>
        <v>2279318.9754813975</v>
      </c>
      <c r="F4" s="6">
        <f>'Cost Data'!$B91</f>
        <v>2279318.9754813975</v>
      </c>
      <c r="G4" s="6">
        <f>'Cost Data'!$B91</f>
        <v>2279318.9754813975</v>
      </c>
      <c r="H4" s="25">
        <v>0</v>
      </c>
    </row>
    <row r="5" spans="1:8">
      <c r="A5" s="1" t="s">
        <v>5</v>
      </c>
      <c r="B5" s="6">
        <f>'Cost Data'!$C92</f>
        <v>2434118.0622207024</v>
      </c>
      <c r="C5" s="6">
        <f>'Cost Data'!$B92</f>
        <v>3332119.6733545554</v>
      </c>
      <c r="D5" s="6">
        <f>'Cost Data'!$B92</f>
        <v>3332119.6733545554</v>
      </c>
      <c r="E5" s="6">
        <f>'Cost Data'!$B92</f>
        <v>3332119.6733545554</v>
      </c>
      <c r="F5" s="6">
        <f>'Cost Data'!$B92</f>
        <v>3332119.6733545554</v>
      </c>
      <c r="G5" s="6">
        <f>'Cost Data'!$B92</f>
        <v>3332119.6733545554</v>
      </c>
      <c r="H5" s="6">
        <f>'Cost Data'!$C92</f>
        <v>2434118.0622207024</v>
      </c>
    </row>
    <row r="6" spans="1:8">
      <c r="A6" s="1" t="s">
        <v>6</v>
      </c>
      <c r="B6" s="25">
        <v>0</v>
      </c>
      <c r="C6" s="6">
        <f>'Cost Data'!$B93</f>
        <v>1695890</v>
      </c>
      <c r="D6" s="6">
        <f>'Cost Data'!$B93</f>
        <v>1695890</v>
      </c>
      <c r="E6" s="6">
        <f>'Cost Data'!$B93</f>
        <v>1695890</v>
      </c>
      <c r="F6" s="6">
        <f>'Cost Data'!$B93</f>
        <v>1695890</v>
      </c>
      <c r="G6" s="6">
        <f>'Cost Data'!$B93</f>
        <v>1695890</v>
      </c>
      <c r="H6" s="25">
        <v>0</v>
      </c>
    </row>
    <row r="7" spans="1:8">
      <c r="A7" s="1" t="s">
        <v>7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2022-06-14T23:35:56Z</dcterms:modified>
</cp:coreProperties>
</file>